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belojeda/PREWORK-MOG/TECMC201902DATA2-master/01-Homework/01-Excel/Instructions/"/>
    </mc:Choice>
  </mc:AlternateContent>
  <xr:revisionPtr revIDLastSave="0" documentId="13_ncr:1_{C5CE5901-C47B-CF49-A848-73EA8DD2F01E}" xr6:coauthVersionLast="41" xr6:coauthVersionMax="41" xr10:uidLastSave="{00000000-0000-0000-0000-000000000000}"/>
  <bookViews>
    <workbookView xWindow="0" yWindow="460" windowWidth="25020" windowHeight="15040" xr2:uid="{00000000-000D-0000-FFFF-FFFF00000000}"/>
  </bookViews>
  <sheets>
    <sheet name="Main" sheetId="1" r:id="rId1"/>
    <sheet name="PivotTable1" sheetId="2" r:id="rId2"/>
    <sheet name="PivotTable2" sheetId="3" r:id="rId3"/>
    <sheet name="PivotTable3" sheetId="5" r:id="rId4"/>
    <sheet name="Bonus" sheetId="6" r:id="rId5"/>
    <sheet name="%category" sheetId="8" r:id="rId6"/>
    <sheet name="Scatter by state" sheetId="12" r:id="rId7"/>
    <sheet name="Scatter general" sheetId="11" r:id="rId8"/>
    <sheet name="Extra" sheetId="9" r:id="rId9"/>
  </sheets>
  <definedNames>
    <definedName name="_xlnm._FilterDatabase" localSheetId="5" hidden="1">'%category'!$A$2:$H$2</definedName>
    <definedName name="_xlnm._FilterDatabase" localSheetId="0" hidden="1">Main!$A$1:$V$4115</definedName>
    <definedName name="_xlnm._FilterDatabase" localSheetId="6" hidden="1">'Scatter by state'!$A$1:$D$1</definedName>
    <definedName name="_xlnm._FilterDatabase" localSheetId="7" hidden="1">'Scatter general'!$A$19:$C$4133</definedName>
    <definedName name="_xlnm.Print_Titles" localSheetId="1">PivotTable1!$A:$A,PivotTable1!$1:$4</definedName>
  </definedNames>
  <calcPr calcId="191029"/>
  <pivotCaches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0" i="9" l="1"/>
  <c r="F10" i="9" s="1"/>
  <c r="G10" i="9"/>
  <c r="H10" i="9"/>
  <c r="E11" i="9"/>
  <c r="F11" i="9" s="1"/>
  <c r="G11" i="9"/>
  <c r="H11" i="9"/>
  <c r="E12" i="9"/>
  <c r="F12" i="9" s="1"/>
  <c r="G12" i="9"/>
  <c r="H12" i="9"/>
  <c r="C10" i="9"/>
  <c r="D10" i="9"/>
  <c r="B10" i="9"/>
  <c r="B11" i="9"/>
  <c r="B12" i="9"/>
  <c r="C13" i="9"/>
  <c r="D13" i="9"/>
  <c r="B13" i="9"/>
  <c r="C9" i="9"/>
  <c r="D9" i="9"/>
  <c r="B9" i="9"/>
  <c r="C8" i="9"/>
  <c r="D8" i="9"/>
  <c r="B8" i="9"/>
  <c r="C7" i="9"/>
  <c r="D7" i="9"/>
  <c r="B7" i="9"/>
  <c r="C6" i="9"/>
  <c r="D6" i="9"/>
  <c r="B6" i="9"/>
  <c r="C5" i="9"/>
  <c r="D5" i="9"/>
  <c r="B5" i="9"/>
  <c r="C4" i="9"/>
  <c r="D4" i="9"/>
  <c r="B4" i="9"/>
  <c r="C3" i="9"/>
  <c r="D3" i="9"/>
  <c r="B3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9" l="1"/>
  <c r="H13" i="9" s="1"/>
  <c r="E3" i="9"/>
  <c r="F3" i="9" s="1"/>
  <c r="E7" i="9"/>
  <c r="G7" i="9" s="1"/>
  <c r="E6" i="9"/>
  <c r="F6" i="9" s="1"/>
  <c r="E5" i="9"/>
  <c r="F5" i="9" s="1"/>
  <c r="E9" i="9"/>
  <c r="F9" i="9" s="1"/>
  <c r="E4" i="9"/>
  <c r="H4" i="9" s="1"/>
  <c r="E8" i="9"/>
  <c r="G8" i="9" s="1"/>
  <c r="H8" i="5"/>
  <c r="H9" i="5"/>
  <c r="H10" i="5"/>
  <c r="H11" i="5"/>
  <c r="H12" i="5"/>
  <c r="H13" i="5"/>
  <c r="H14" i="5"/>
  <c r="H15" i="5"/>
  <c r="H16" i="5"/>
  <c r="H7" i="5"/>
  <c r="H7" i="9" l="1"/>
  <c r="G3" i="9"/>
  <c r="H3" i="9"/>
  <c r="F7" i="9"/>
  <c r="G4" i="9"/>
  <c r="F8" i="9"/>
  <c r="G13" i="9"/>
  <c r="F13" i="9"/>
  <c r="H5" i="9"/>
  <c r="G6" i="9"/>
  <c r="H9" i="9"/>
  <c r="H6" i="9"/>
  <c r="H8" i="9"/>
  <c r="G5" i="9"/>
  <c r="G9" i="9"/>
  <c r="F4" i="9"/>
  <c r="C3" i="6"/>
  <c r="D3" i="6"/>
  <c r="C4" i="6"/>
  <c r="D4" i="6"/>
  <c r="C5" i="6"/>
  <c r="D5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C13" i="6"/>
  <c r="D13" i="6"/>
  <c r="C14" i="6"/>
  <c r="D14" i="6"/>
  <c r="B14" i="6"/>
  <c r="B13" i="6"/>
  <c r="B12" i="6"/>
  <c r="B11" i="6"/>
  <c r="B10" i="6"/>
  <c r="B9" i="6"/>
  <c r="B8" i="6"/>
  <c r="B7" i="6"/>
  <c r="B6" i="6"/>
  <c r="B5" i="6"/>
  <c r="B4" i="6"/>
  <c r="B3" i="6"/>
  <c r="E3" i="6" l="1"/>
  <c r="F3" i="6" s="1"/>
  <c r="E11" i="6"/>
  <c r="G11" i="6" s="1"/>
  <c r="E7" i="6"/>
  <c r="F7" i="6" s="1"/>
  <c r="E14" i="6"/>
  <c r="G14" i="6" s="1"/>
  <c r="E10" i="6"/>
  <c r="F10" i="6" s="1"/>
  <c r="E6" i="6"/>
  <c r="F6" i="6" s="1"/>
  <c r="E13" i="6"/>
  <c r="H13" i="6" s="1"/>
  <c r="E9" i="6"/>
  <c r="G9" i="6" s="1"/>
  <c r="E5" i="6"/>
  <c r="H5" i="6" s="1"/>
  <c r="E12" i="6"/>
  <c r="H12" i="6" s="1"/>
  <c r="E8" i="6"/>
  <c r="G8" i="6" s="1"/>
  <c r="E4" i="6"/>
  <c r="H4" i="6" s="1"/>
  <c r="H6" i="6" l="1"/>
  <c r="F13" i="6"/>
  <c r="F12" i="6"/>
  <c r="G3" i="6"/>
  <c r="G12" i="6"/>
  <c r="F14" i="6"/>
  <c r="H9" i="6"/>
  <c r="F9" i="6"/>
  <c r="F8" i="6"/>
  <c r="H8" i="6"/>
  <c r="F11" i="6"/>
  <c r="G6" i="6"/>
  <c r="G5" i="6"/>
  <c r="H7" i="6"/>
  <c r="H14" i="6"/>
  <c r="G7" i="6"/>
  <c r="G4" i="6"/>
  <c r="H3" i="6"/>
  <c r="H11" i="6"/>
  <c r="F5" i="6"/>
  <c r="F4" i="6"/>
  <c r="H10" i="6"/>
  <c r="G13" i="6"/>
  <c r="G10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V3919" i="1" s="1"/>
  <c r="T3920" i="1"/>
  <c r="T3921" i="1"/>
  <c r="V3921" i="1" s="1"/>
  <c r="T3922" i="1"/>
  <c r="T3923" i="1"/>
  <c r="V3923" i="1" s="1"/>
  <c r="T3924" i="1"/>
  <c r="T3925" i="1"/>
  <c r="V3925" i="1" s="1"/>
  <c r="T3926" i="1"/>
  <c r="T3927" i="1"/>
  <c r="V3927" i="1" s="1"/>
  <c r="T3928" i="1"/>
  <c r="T3929" i="1"/>
  <c r="V3929" i="1" s="1"/>
  <c r="T3930" i="1"/>
  <c r="T3931" i="1"/>
  <c r="V3931" i="1" s="1"/>
  <c r="T3932" i="1"/>
  <c r="T3933" i="1"/>
  <c r="V3933" i="1" s="1"/>
  <c r="T3934" i="1"/>
  <c r="T3935" i="1"/>
  <c r="V3935" i="1" s="1"/>
  <c r="T3936" i="1"/>
  <c r="T3937" i="1"/>
  <c r="V3937" i="1" s="1"/>
  <c r="T3938" i="1"/>
  <c r="T3939" i="1"/>
  <c r="V3939" i="1" s="1"/>
  <c r="T3940" i="1"/>
  <c r="T3941" i="1"/>
  <c r="V3941" i="1" s="1"/>
  <c r="T3942" i="1"/>
  <c r="T3943" i="1"/>
  <c r="V3943" i="1" s="1"/>
  <c r="T3944" i="1"/>
  <c r="T3945" i="1"/>
  <c r="V3945" i="1" s="1"/>
  <c r="T3946" i="1"/>
  <c r="T3947" i="1"/>
  <c r="V3947" i="1" s="1"/>
  <c r="T3948" i="1"/>
  <c r="T3949" i="1"/>
  <c r="V3949" i="1" s="1"/>
  <c r="T3950" i="1"/>
  <c r="T3951" i="1"/>
  <c r="V3951" i="1" s="1"/>
  <c r="T3952" i="1"/>
  <c r="T3953" i="1"/>
  <c r="V3953" i="1" s="1"/>
  <c r="T3954" i="1"/>
  <c r="T3955" i="1"/>
  <c r="V3955" i="1" s="1"/>
  <c r="T3956" i="1"/>
  <c r="T3957" i="1"/>
  <c r="V3957" i="1" s="1"/>
  <c r="T3958" i="1"/>
  <c r="T3959" i="1"/>
  <c r="V3959" i="1" s="1"/>
  <c r="T3960" i="1"/>
  <c r="T3961" i="1"/>
  <c r="V3961" i="1" s="1"/>
  <c r="T3962" i="1"/>
  <c r="T3963" i="1"/>
  <c r="V3963" i="1" s="1"/>
  <c r="T3964" i="1"/>
  <c r="T3965" i="1"/>
  <c r="V3965" i="1" s="1"/>
  <c r="T3966" i="1"/>
  <c r="T3967" i="1"/>
  <c r="V3967" i="1" s="1"/>
  <c r="T3968" i="1"/>
  <c r="T3969" i="1"/>
  <c r="V3969" i="1" s="1"/>
  <c r="T3970" i="1"/>
  <c r="T3971" i="1"/>
  <c r="V3971" i="1" s="1"/>
  <c r="T3972" i="1"/>
  <c r="T3973" i="1"/>
  <c r="V3973" i="1" s="1"/>
  <c r="T3974" i="1"/>
  <c r="T3975" i="1"/>
  <c r="V3975" i="1" s="1"/>
  <c r="T3976" i="1"/>
  <c r="T3977" i="1"/>
  <c r="V3977" i="1" s="1"/>
  <c r="T3978" i="1"/>
  <c r="T3979" i="1"/>
  <c r="V3979" i="1" s="1"/>
  <c r="T3980" i="1"/>
  <c r="T3981" i="1"/>
  <c r="V3981" i="1" s="1"/>
  <c r="T3982" i="1"/>
  <c r="T3983" i="1"/>
  <c r="V3983" i="1" s="1"/>
  <c r="T3984" i="1"/>
  <c r="T3985" i="1"/>
  <c r="V3985" i="1" s="1"/>
  <c r="T3986" i="1"/>
  <c r="T3987" i="1"/>
  <c r="V3987" i="1" s="1"/>
  <c r="T3988" i="1"/>
  <c r="T3989" i="1"/>
  <c r="V3989" i="1" s="1"/>
  <c r="T3990" i="1"/>
  <c r="T3991" i="1"/>
  <c r="V3991" i="1" s="1"/>
  <c r="T3992" i="1"/>
  <c r="T3993" i="1"/>
  <c r="V3993" i="1" s="1"/>
  <c r="T3994" i="1"/>
  <c r="T3995" i="1"/>
  <c r="V3995" i="1" s="1"/>
  <c r="T3996" i="1"/>
  <c r="T3997" i="1"/>
  <c r="V3997" i="1" s="1"/>
  <c r="T3998" i="1"/>
  <c r="T3999" i="1"/>
  <c r="V3999" i="1" s="1"/>
  <c r="T4000" i="1"/>
  <c r="T4001" i="1"/>
  <c r="V4001" i="1" s="1"/>
  <c r="T4002" i="1"/>
  <c r="T4003" i="1"/>
  <c r="V4003" i="1" s="1"/>
  <c r="T4004" i="1"/>
  <c r="T4005" i="1"/>
  <c r="V4005" i="1" s="1"/>
  <c r="T4006" i="1"/>
  <c r="T4007" i="1"/>
  <c r="V4007" i="1" s="1"/>
  <c r="T4008" i="1"/>
  <c r="T4009" i="1"/>
  <c r="V4009" i="1" s="1"/>
  <c r="T4010" i="1"/>
  <c r="T4011" i="1"/>
  <c r="V4011" i="1" s="1"/>
  <c r="T4012" i="1"/>
  <c r="T4013" i="1"/>
  <c r="V4013" i="1" s="1"/>
  <c r="T4014" i="1"/>
  <c r="T4015" i="1"/>
  <c r="V4015" i="1" s="1"/>
  <c r="T4016" i="1"/>
  <c r="T4017" i="1"/>
  <c r="V4017" i="1" s="1"/>
  <c r="T4018" i="1"/>
  <c r="T4019" i="1"/>
  <c r="V4019" i="1" s="1"/>
  <c r="T4020" i="1"/>
  <c r="T4021" i="1"/>
  <c r="V4021" i="1" s="1"/>
  <c r="T4022" i="1"/>
  <c r="T4023" i="1"/>
  <c r="V4023" i="1" s="1"/>
  <c r="T4024" i="1"/>
  <c r="T4025" i="1"/>
  <c r="V4025" i="1" s="1"/>
  <c r="T4026" i="1"/>
  <c r="T4027" i="1"/>
  <c r="V4027" i="1" s="1"/>
  <c r="T4028" i="1"/>
  <c r="T4029" i="1"/>
  <c r="V4029" i="1" s="1"/>
  <c r="T4030" i="1"/>
  <c r="T4031" i="1"/>
  <c r="V4031" i="1" s="1"/>
  <c r="T4032" i="1"/>
  <c r="T4033" i="1"/>
  <c r="V4033" i="1" s="1"/>
  <c r="T4034" i="1"/>
  <c r="T4035" i="1"/>
  <c r="V4035" i="1" s="1"/>
  <c r="T4036" i="1"/>
  <c r="T4037" i="1"/>
  <c r="V4037" i="1" s="1"/>
  <c r="T4038" i="1"/>
  <c r="T4039" i="1"/>
  <c r="V4039" i="1" s="1"/>
  <c r="T4040" i="1"/>
  <c r="T4041" i="1"/>
  <c r="V4041" i="1" s="1"/>
  <c r="T4042" i="1"/>
  <c r="T4043" i="1"/>
  <c r="V4043" i="1" s="1"/>
  <c r="T4044" i="1"/>
  <c r="T4045" i="1"/>
  <c r="V4045" i="1" s="1"/>
  <c r="T4046" i="1"/>
  <c r="T4047" i="1"/>
  <c r="V4047" i="1" s="1"/>
  <c r="T4048" i="1"/>
  <c r="T4049" i="1"/>
  <c r="V4049" i="1" s="1"/>
  <c r="T4050" i="1"/>
  <c r="T4051" i="1"/>
  <c r="V4051" i="1" s="1"/>
  <c r="T4052" i="1"/>
  <c r="T4053" i="1"/>
  <c r="V4053" i="1" s="1"/>
  <c r="T4054" i="1"/>
  <c r="T4055" i="1"/>
  <c r="V4055" i="1" s="1"/>
  <c r="T4056" i="1"/>
  <c r="T4057" i="1"/>
  <c r="V4057" i="1" s="1"/>
  <c r="T4058" i="1"/>
  <c r="T4059" i="1"/>
  <c r="V4059" i="1" s="1"/>
  <c r="T4060" i="1"/>
  <c r="T4061" i="1"/>
  <c r="V4061" i="1" s="1"/>
  <c r="T4062" i="1"/>
  <c r="T4063" i="1"/>
  <c r="V4063" i="1" s="1"/>
  <c r="T4064" i="1"/>
  <c r="T4065" i="1"/>
  <c r="V4065" i="1" s="1"/>
  <c r="T4066" i="1"/>
  <c r="T4067" i="1"/>
  <c r="V4067" i="1" s="1"/>
  <c r="T4068" i="1"/>
  <c r="T4069" i="1"/>
  <c r="V4069" i="1" s="1"/>
  <c r="T4070" i="1"/>
  <c r="T4071" i="1"/>
  <c r="V4071" i="1" s="1"/>
  <c r="T4072" i="1"/>
  <c r="T4073" i="1"/>
  <c r="V4073" i="1" s="1"/>
  <c r="T4074" i="1"/>
  <c r="T4075" i="1"/>
  <c r="V4075" i="1" s="1"/>
  <c r="T4076" i="1"/>
  <c r="T4077" i="1"/>
  <c r="V4077" i="1" s="1"/>
  <c r="T4078" i="1"/>
  <c r="T4079" i="1"/>
  <c r="V4079" i="1" s="1"/>
  <c r="T4080" i="1"/>
  <c r="T4081" i="1"/>
  <c r="V4081" i="1" s="1"/>
  <c r="T4082" i="1"/>
  <c r="T4083" i="1"/>
  <c r="V4083" i="1" s="1"/>
  <c r="T4084" i="1"/>
  <c r="T4085" i="1"/>
  <c r="V4085" i="1" s="1"/>
  <c r="T4086" i="1"/>
  <c r="T4087" i="1"/>
  <c r="V4087" i="1" s="1"/>
  <c r="T4088" i="1"/>
  <c r="T4089" i="1"/>
  <c r="V4089" i="1" s="1"/>
  <c r="T4090" i="1"/>
  <c r="T4091" i="1"/>
  <c r="V4091" i="1" s="1"/>
  <c r="T4092" i="1"/>
  <c r="T4093" i="1"/>
  <c r="V4093" i="1" s="1"/>
  <c r="T4094" i="1"/>
  <c r="T4095" i="1"/>
  <c r="V4095" i="1" s="1"/>
  <c r="T4096" i="1"/>
  <c r="T4097" i="1"/>
  <c r="V4097" i="1" s="1"/>
  <c r="T4098" i="1"/>
  <c r="T4099" i="1"/>
  <c r="V4099" i="1" s="1"/>
  <c r="T4100" i="1"/>
  <c r="T4101" i="1"/>
  <c r="V4101" i="1" s="1"/>
  <c r="T4102" i="1"/>
  <c r="T4103" i="1"/>
  <c r="V4103" i="1" s="1"/>
  <c r="T4104" i="1"/>
  <c r="T4105" i="1"/>
  <c r="V4105" i="1" s="1"/>
  <c r="T4106" i="1"/>
  <c r="T4107" i="1"/>
  <c r="V4107" i="1" s="1"/>
  <c r="T4108" i="1"/>
  <c r="T4109" i="1"/>
  <c r="V4109" i="1" s="1"/>
  <c r="T4110" i="1"/>
  <c r="T4111" i="1"/>
  <c r="V4111" i="1" s="1"/>
  <c r="T4112" i="1"/>
  <c r="T4113" i="1"/>
  <c r="V4113" i="1" s="1"/>
  <c r="T4114" i="1"/>
  <c r="T4115" i="1"/>
  <c r="V4115" i="1" s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4" i="1" l="1"/>
  <c r="V4114" i="1"/>
  <c r="U4110" i="1"/>
  <c r="V4110" i="1"/>
  <c r="U4106" i="1"/>
  <c r="V4106" i="1"/>
  <c r="U4102" i="1"/>
  <c r="V4102" i="1"/>
  <c r="U4098" i="1"/>
  <c r="V4098" i="1"/>
  <c r="U4094" i="1"/>
  <c r="V4094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3998" i="1"/>
  <c r="V3998" i="1"/>
  <c r="U3994" i="1"/>
  <c r="V3994" i="1"/>
  <c r="U3990" i="1"/>
  <c r="V3990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8" i="1"/>
  <c r="V3958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U3898" i="1"/>
  <c r="V3898" i="1"/>
  <c r="U3894" i="1"/>
  <c r="V3894" i="1"/>
  <c r="U3890" i="1"/>
  <c r="V3890" i="1"/>
  <c r="U3886" i="1"/>
  <c r="V3886" i="1"/>
  <c r="U3882" i="1"/>
  <c r="V3882" i="1"/>
  <c r="U3878" i="1"/>
  <c r="V3878" i="1"/>
  <c r="U3874" i="1"/>
  <c r="V3874" i="1"/>
  <c r="U3870" i="1"/>
  <c r="V3870" i="1"/>
  <c r="U3866" i="1"/>
  <c r="V3866" i="1"/>
  <c r="U3862" i="1"/>
  <c r="V3862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806" i="1"/>
  <c r="V3806" i="1"/>
  <c r="U3802" i="1"/>
  <c r="V3802" i="1"/>
  <c r="U3798" i="1"/>
  <c r="V3798" i="1"/>
  <c r="U3794" i="1"/>
  <c r="V3794" i="1"/>
  <c r="U3790" i="1"/>
  <c r="V3790" i="1"/>
  <c r="U3786" i="1"/>
  <c r="V3786" i="1"/>
  <c r="U3782" i="1"/>
  <c r="V3782" i="1"/>
  <c r="U3778" i="1"/>
  <c r="V3778" i="1"/>
  <c r="U3774" i="1"/>
  <c r="V3774" i="1"/>
  <c r="U3770" i="1"/>
  <c r="V3770" i="1"/>
  <c r="U3766" i="1"/>
  <c r="V3766" i="1"/>
  <c r="U3762" i="1"/>
  <c r="V3762" i="1"/>
  <c r="U3758" i="1"/>
  <c r="V3758" i="1"/>
  <c r="U3754" i="1"/>
  <c r="V3754" i="1"/>
  <c r="U3750" i="1"/>
  <c r="V3750" i="1"/>
  <c r="U3746" i="1"/>
  <c r="V3746" i="1"/>
  <c r="U3742" i="1"/>
  <c r="V3742" i="1"/>
  <c r="U3738" i="1"/>
  <c r="V3738" i="1"/>
  <c r="U3734" i="1"/>
  <c r="V3734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702" i="1"/>
  <c r="V3702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U3670" i="1"/>
  <c r="V3670" i="1"/>
  <c r="U3666" i="1"/>
  <c r="V3666" i="1"/>
  <c r="U3662" i="1"/>
  <c r="V3662" i="1"/>
  <c r="U3658" i="1"/>
  <c r="V3658" i="1"/>
  <c r="U3654" i="1"/>
  <c r="V3654" i="1"/>
  <c r="U3650" i="1"/>
  <c r="V3650" i="1"/>
  <c r="U3646" i="1"/>
  <c r="V3646" i="1"/>
  <c r="U3642" i="1"/>
  <c r="V3642" i="1"/>
  <c r="U3638" i="1"/>
  <c r="V3638" i="1"/>
  <c r="U3634" i="1"/>
  <c r="V3634" i="1"/>
  <c r="U3630" i="1"/>
  <c r="V363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V3526" i="1"/>
  <c r="U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U2206" i="1"/>
  <c r="V2206" i="1"/>
  <c r="U2202" i="1"/>
  <c r="V2202" i="1"/>
  <c r="U2198" i="1"/>
  <c r="V2198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U2170" i="1"/>
  <c r="V2170" i="1"/>
  <c r="U2166" i="1"/>
  <c r="V2166" i="1"/>
  <c r="U2162" i="1"/>
  <c r="V2162" i="1"/>
  <c r="U2158" i="1"/>
  <c r="V2158" i="1"/>
  <c r="U2154" i="1"/>
  <c r="V2154" i="1"/>
  <c r="U2150" i="1"/>
  <c r="V2150" i="1"/>
  <c r="U2146" i="1"/>
  <c r="V2146" i="1"/>
  <c r="U2142" i="1"/>
  <c r="V2142" i="1"/>
  <c r="U2138" i="1"/>
  <c r="V2138" i="1"/>
  <c r="U2134" i="1"/>
  <c r="V2134" i="1"/>
  <c r="U2130" i="1"/>
  <c r="V2130" i="1"/>
  <c r="U2126" i="1"/>
  <c r="V2126" i="1"/>
  <c r="U2122" i="1"/>
  <c r="V2122" i="1"/>
  <c r="U2118" i="1"/>
  <c r="V2118" i="1"/>
  <c r="U2114" i="1"/>
  <c r="V2114" i="1"/>
  <c r="U2110" i="1"/>
  <c r="V2110" i="1"/>
  <c r="U2106" i="1"/>
  <c r="V2106" i="1"/>
  <c r="U2102" i="1"/>
  <c r="V2102" i="1"/>
  <c r="U2098" i="1"/>
  <c r="V2098" i="1"/>
  <c r="U2094" i="1"/>
  <c r="V2094" i="1"/>
  <c r="U2090" i="1"/>
  <c r="V2090" i="1"/>
  <c r="U2086" i="1"/>
  <c r="V2086" i="1"/>
  <c r="U2082" i="1"/>
  <c r="V2082" i="1"/>
  <c r="U2078" i="1"/>
  <c r="V2078" i="1"/>
  <c r="U2074" i="1"/>
  <c r="V2074" i="1"/>
  <c r="U2070" i="1"/>
  <c r="V2070" i="1"/>
  <c r="U2066" i="1"/>
  <c r="V2066" i="1"/>
  <c r="U2062" i="1"/>
  <c r="V2062" i="1"/>
  <c r="U2058" i="1"/>
  <c r="V2058" i="1"/>
  <c r="U2054" i="1"/>
  <c r="V2054" i="1"/>
  <c r="U2050" i="1"/>
  <c r="V2050" i="1"/>
  <c r="U2046" i="1"/>
  <c r="V2046" i="1"/>
  <c r="U2042" i="1"/>
  <c r="V2042" i="1"/>
  <c r="U2038" i="1"/>
  <c r="V2038" i="1"/>
  <c r="U2034" i="1"/>
  <c r="V2034" i="1"/>
  <c r="U2030" i="1"/>
  <c r="V2030" i="1"/>
  <c r="U2026" i="1"/>
  <c r="V2026" i="1"/>
  <c r="U2022" i="1"/>
  <c r="V2022" i="1"/>
  <c r="U2018" i="1"/>
  <c r="V2018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U1990" i="1"/>
  <c r="V1990" i="1"/>
  <c r="U1986" i="1"/>
  <c r="V1986" i="1"/>
  <c r="U1982" i="1"/>
  <c r="V1982" i="1"/>
  <c r="U1978" i="1"/>
  <c r="V1978" i="1"/>
  <c r="U1974" i="1"/>
  <c r="V1974" i="1"/>
  <c r="U1970" i="1"/>
  <c r="V1970" i="1"/>
  <c r="U1966" i="1"/>
  <c r="V1966" i="1"/>
  <c r="U1962" i="1"/>
  <c r="V1962" i="1"/>
  <c r="U1958" i="1"/>
  <c r="V1958" i="1"/>
  <c r="U1954" i="1"/>
  <c r="V1954" i="1"/>
  <c r="U1950" i="1"/>
  <c r="V1950" i="1"/>
  <c r="U1946" i="1"/>
  <c r="V1946" i="1"/>
  <c r="U1942" i="1"/>
  <c r="V1942" i="1"/>
  <c r="U1938" i="1"/>
  <c r="V1938" i="1"/>
  <c r="U1934" i="1"/>
  <c r="V1934" i="1"/>
  <c r="U1930" i="1"/>
  <c r="V1930" i="1"/>
  <c r="U1926" i="1"/>
  <c r="V1926" i="1"/>
  <c r="U1922" i="1"/>
  <c r="V1922" i="1"/>
  <c r="U1918" i="1"/>
  <c r="V1918" i="1"/>
  <c r="U1914" i="1"/>
  <c r="V1914" i="1"/>
  <c r="U1910" i="1"/>
  <c r="V1910" i="1"/>
  <c r="U1906" i="1"/>
  <c r="V1906" i="1"/>
  <c r="U1902" i="1"/>
  <c r="V1902" i="1"/>
  <c r="U1898" i="1"/>
  <c r="V1898" i="1"/>
  <c r="U1894" i="1"/>
  <c r="V1894" i="1"/>
  <c r="U1890" i="1"/>
  <c r="V1890" i="1"/>
  <c r="U1886" i="1"/>
  <c r="V1886" i="1"/>
  <c r="U1882" i="1"/>
  <c r="V1882" i="1"/>
  <c r="U1878" i="1"/>
  <c r="V1878" i="1"/>
  <c r="U1874" i="1"/>
  <c r="V1874" i="1"/>
  <c r="U1870" i="1"/>
  <c r="V1870" i="1"/>
  <c r="U1866" i="1"/>
  <c r="V1866" i="1"/>
  <c r="U1862" i="1"/>
  <c r="V1862" i="1"/>
  <c r="U1858" i="1"/>
  <c r="V1858" i="1"/>
  <c r="U1854" i="1"/>
  <c r="V1854" i="1"/>
  <c r="U1850" i="1"/>
  <c r="V1850" i="1"/>
  <c r="U1846" i="1"/>
  <c r="V1846" i="1"/>
  <c r="U1842" i="1"/>
  <c r="V1842" i="1"/>
  <c r="U1838" i="1"/>
  <c r="V1838" i="1"/>
  <c r="U1834" i="1"/>
  <c r="V1834" i="1"/>
  <c r="U1830" i="1"/>
  <c r="V1830" i="1"/>
  <c r="U1826" i="1"/>
  <c r="V1826" i="1"/>
  <c r="U1822" i="1"/>
  <c r="V1822" i="1"/>
  <c r="U1818" i="1"/>
  <c r="V1818" i="1"/>
  <c r="U1814" i="1"/>
  <c r="V1814" i="1"/>
  <c r="U1810" i="1"/>
  <c r="V1810" i="1"/>
  <c r="U1806" i="1"/>
  <c r="V1806" i="1"/>
  <c r="U1802" i="1"/>
  <c r="V1802" i="1"/>
  <c r="U1798" i="1"/>
  <c r="V1798" i="1"/>
  <c r="U1794" i="1"/>
  <c r="V1794" i="1"/>
  <c r="U1790" i="1"/>
  <c r="V1790" i="1"/>
  <c r="U1786" i="1"/>
  <c r="V1786" i="1"/>
  <c r="U1782" i="1"/>
  <c r="V1782" i="1"/>
  <c r="U1778" i="1"/>
  <c r="V1778" i="1"/>
  <c r="U1774" i="1"/>
  <c r="V1774" i="1"/>
  <c r="U1770" i="1"/>
  <c r="V1770" i="1"/>
  <c r="U1766" i="1"/>
  <c r="V1766" i="1"/>
  <c r="U1762" i="1"/>
  <c r="V1762" i="1"/>
  <c r="U1758" i="1"/>
  <c r="V1758" i="1"/>
  <c r="U1754" i="1"/>
  <c r="V1754" i="1"/>
  <c r="U1750" i="1"/>
  <c r="V1750" i="1"/>
  <c r="U1746" i="1"/>
  <c r="V1746" i="1"/>
  <c r="U1742" i="1"/>
  <c r="V1742" i="1"/>
  <c r="U1738" i="1"/>
  <c r="V1738" i="1"/>
  <c r="U1734" i="1"/>
  <c r="V1734" i="1"/>
  <c r="U1730" i="1"/>
  <c r="V1730" i="1"/>
  <c r="U1726" i="1"/>
  <c r="V1726" i="1"/>
  <c r="U1722" i="1"/>
  <c r="V1722" i="1"/>
  <c r="U1718" i="1"/>
  <c r="V1718" i="1"/>
  <c r="U1714" i="1"/>
  <c r="V1714" i="1"/>
  <c r="U1710" i="1"/>
  <c r="V1710" i="1"/>
  <c r="U1706" i="1"/>
  <c r="V1706" i="1"/>
  <c r="U1702" i="1"/>
  <c r="V1702" i="1"/>
  <c r="U1698" i="1"/>
  <c r="V1698" i="1"/>
  <c r="U1694" i="1"/>
  <c r="V1694" i="1"/>
  <c r="U1690" i="1"/>
  <c r="V1690" i="1"/>
  <c r="U1686" i="1"/>
  <c r="V1686" i="1"/>
  <c r="U1682" i="1"/>
  <c r="V1682" i="1"/>
  <c r="U1678" i="1"/>
  <c r="V1678" i="1"/>
  <c r="U1674" i="1"/>
  <c r="V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U1170" i="1"/>
  <c r="V1170" i="1"/>
  <c r="U1166" i="1"/>
  <c r="V1166" i="1"/>
  <c r="U1162" i="1"/>
  <c r="V1162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038" i="1"/>
  <c r="V1038" i="1"/>
  <c r="U1034" i="1"/>
  <c r="V1034" i="1"/>
  <c r="U1030" i="1"/>
  <c r="V1030" i="1"/>
  <c r="U1026" i="1"/>
  <c r="V1026" i="1"/>
  <c r="U1022" i="1"/>
  <c r="V1022" i="1"/>
  <c r="U1018" i="1"/>
  <c r="V1018" i="1"/>
  <c r="U1014" i="1"/>
  <c r="V1014" i="1"/>
  <c r="U1010" i="1"/>
  <c r="V1010" i="1"/>
  <c r="U1006" i="1"/>
  <c r="V1006" i="1"/>
  <c r="U1002" i="1"/>
  <c r="V100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U538" i="1"/>
  <c r="V538" i="1"/>
  <c r="U534" i="1"/>
  <c r="V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U130" i="1"/>
  <c r="V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4" i="1"/>
  <c r="V54" i="1"/>
  <c r="U50" i="1"/>
  <c r="V50" i="1"/>
  <c r="U46" i="1"/>
  <c r="V46" i="1"/>
  <c r="U42" i="1"/>
  <c r="V42" i="1"/>
  <c r="U38" i="1"/>
  <c r="V38" i="1"/>
  <c r="U34" i="1"/>
  <c r="V34" i="1"/>
  <c r="U30" i="1"/>
  <c r="V30" i="1"/>
  <c r="U26" i="1"/>
  <c r="V26" i="1"/>
  <c r="U22" i="1"/>
  <c r="V22" i="1"/>
  <c r="U18" i="1"/>
  <c r="V18" i="1"/>
  <c r="U14" i="1"/>
  <c r="V14" i="1"/>
  <c r="V10" i="1"/>
  <c r="U10" i="1"/>
  <c r="V6" i="1"/>
  <c r="U6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V3917" i="1"/>
  <c r="U3917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V3873" i="1"/>
  <c r="U3873" i="1"/>
  <c r="V3869" i="1"/>
  <c r="U3869" i="1"/>
  <c r="V3865" i="1"/>
  <c r="U3865" i="1"/>
  <c r="V3861" i="1"/>
  <c r="U3861" i="1"/>
  <c r="V3857" i="1"/>
  <c r="U3857" i="1"/>
  <c r="V3853" i="1"/>
  <c r="U3853" i="1"/>
  <c r="V3849" i="1"/>
  <c r="U3849" i="1"/>
  <c r="V3845" i="1"/>
  <c r="U3845" i="1"/>
  <c r="V3841" i="1"/>
  <c r="U3841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V3809" i="1"/>
  <c r="U3809" i="1"/>
  <c r="V3805" i="1"/>
  <c r="U3805" i="1"/>
  <c r="V3801" i="1"/>
  <c r="U3801" i="1"/>
  <c r="V3797" i="1"/>
  <c r="U3797" i="1"/>
  <c r="V3793" i="1"/>
  <c r="U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9" i="1"/>
  <c r="V3409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53" i="1"/>
  <c r="V2953" i="1"/>
  <c r="U2949" i="1"/>
  <c r="V2949" i="1"/>
  <c r="U2945" i="1"/>
  <c r="V2945" i="1"/>
  <c r="U2941" i="1"/>
  <c r="V2941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781" i="1"/>
  <c r="V2781" i="1"/>
  <c r="U2777" i="1"/>
  <c r="V2777" i="1"/>
  <c r="U2773" i="1"/>
  <c r="V2773" i="1"/>
  <c r="U2769" i="1"/>
  <c r="V2769" i="1"/>
  <c r="U2765" i="1"/>
  <c r="V2765" i="1"/>
  <c r="U2761" i="1"/>
  <c r="V2761" i="1"/>
  <c r="U2757" i="1"/>
  <c r="V2757" i="1"/>
  <c r="U2753" i="1"/>
  <c r="V2753" i="1"/>
  <c r="U2749" i="1"/>
  <c r="V2749" i="1"/>
  <c r="U2745" i="1"/>
  <c r="V2745" i="1"/>
  <c r="U2741" i="1"/>
  <c r="V2741" i="1"/>
  <c r="U2737" i="1"/>
  <c r="V2737" i="1"/>
  <c r="U2733" i="1"/>
  <c r="V2733" i="1"/>
  <c r="U2729" i="1"/>
  <c r="V2729" i="1"/>
  <c r="U2725" i="1"/>
  <c r="V2725" i="1"/>
  <c r="U2721" i="1"/>
  <c r="V2721" i="1"/>
  <c r="U2717" i="1"/>
  <c r="V2717" i="1"/>
  <c r="U2713" i="1"/>
  <c r="V2713" i="1"/>
  <c r="U2709" i="1"/>
  <c r="V2709" i="1"/>
  <c r="U2705" i="1"/>
  <c r="V2705" i="1"/>
  <c r="U2701" i="1"/>
  <c r="V2701" i="1"/>
  <c r="U2697" i="1"/>
  <c r="V2697" i="1"/>
  <c r="U2693" i="1"/>
  <c r="V2693" i="1"/>
  <c r="U2689" i="1"/>
  <c r="V2689" i="1"/>
  <c r="U2685" i="1"/>
  <c r="V2685" i="1"/>
  <c r="U2681" i="1"/>
  <c r="V2681" i="1"/>
  <c r="U2677" i="1"/>
  <c r="V2677" i="1"/>
  <c r="U2673" i="1"/>
  <c r="V2673" i="1"/>
  <c r="U2669" i="1"/>
  <c r="V2669" i="1"/>
  <c r="U2665" i="1"/>
  <c r="V2665" i="1"/>
  <c r="U2661" i="1"/>
  <c r="V2661" i="1"/>
  <c r="U2657" i="1"/>
  <c r="V2657" i="1"/>
  <c r="U2653" i="1"/>
  <c r="V2653" i="1"/>
  <c r="U2649" i="1"/>
  <c r="V2649" i="1"/>
  <c r="U2645" i="1"/>
  <c r="V2645" i="1"/>
  <c r="U2641" i="1"/>
  <c r="V2641" i="1"/>
  <c r="U2637" i="1"/>
  <c r="V2637" i="1"/>
  <c r="U2633" i="1"/>
  <c r="V2633" i="1"/>
  <c r="U2629" i="1"/>
  <c r="V2629" i="1"/>
  <c r="U2625" i="1"/>
  <c r="V2625" i="1"/>
  <c r="U2621" i="1"/>
  <c r="V2621" i="1"/>
  <c r="U2617" i="1"/>
  <c r="V2617" i="1"/>
  <c r="U2613" i="1"/>
  <c r="V2613" i="1"/>
  <c r="U2609" i="1"/>
  <c r="V2609" i="1"/>
  <c r="U2605" i="1"/>
  <c r="V2605" i="1"/>
  <c r="U2601" i="1"/>
  <c r="V2601" i="1"/>
  <c r="U2597" i="1"/>
  <c r="V2597" i="1"/>
  <c r="U2593" i="1"/>
  <c r="V2593" i="1"/>
  <c r="U2589" i="1"/>
  <c r="V2589" i="1"/>
  <c r="U2585" i="1"/>
  <c r="V2585" i="1"/>
  <c r="U2581" i="1"/>
  <c r="V2581" i="1"/>
  <c r="U2577" i="1"/>
  <c r="V2577" i="1"/>
  <c r="U2573" i="1"/>
  <c r="V2573" i="1"/>
  <c r="U2569" i="1"/>
  <c r="V2569" i="1"/>
  <c r="U2565" i="1"/>
  <c r="V2565" i="1"/>
  <c r="U2561" i="1"/>
  <c r="V2561" i="1"/>
  <c r="U2557" i="1"/>
  <c r="V2557" i="1"/>
  <c r="U2553" i="1"/>
  <c r="V2553" i="1"/>
  <c r="U2549" i="1"/>
  <c r="V2549" i="1"/>
  <c r="U2545" i="1"/>
  <c r="V2545" i="1"/>
  <c r="U2541" i="1"/>
  <c r="V2541" i="1"/>
  <c r="U2537" i="1"/>
  <c r="V2537" i="1"/>
  <c r="U2533" i="1"/>
  <c r="V2533" i="1"/>
  <c r="U2529" i="1"/>
  <c r="V2529" i="1"/>
  <c r="U2525" i="1"/>
  <c r="V2525" i="1"/>
  <c r="U2521" i="1"/>
  <c r="V2521" i="1"/>
  <c r="U2517" i="1"/>
  <c r="V2517" i="1"/>
  <c r="U2513" i="1"/>
  <c r="V2513" i="1"/>
  <c r="U2509" i="1"/>
  <c r="V2509" i="1"/>
  <c r="U2505" i="1"/>
  <c r="V2505" i="1"/>
  <c r="U2501" i="1"/>
  <c r="V2501" i="1"/>
  <c r="U2497" i="1"/>
  <c r="V2497" i="1"/>
  <c r="U2493" i="1"/>
  <c r="V2493" i="1"/>
  <c r="U2489" i="1"/>
  <c r="V2489" i="1"/>
  <c r="U2485" i="1"/>
  <c r="V2485" i="1"/>
  <c r="U2481" i="1"/>
  <c r="V2481" i="1"/>
  <c r="U2477" i="1"/>
  <c r="V2477" i="1"/>
  <c r="U2473" i="1"/>
  <c r="V2473" i="1"/>
  <c r="U2469" i="1"/>
  <c r="V2469" i="1"/>
  <c r="U2465" i="1"/>
  <c r="V2465" i="1"/>
  <c r="U2461" i="1"/>
  <c r="V2461" i="1"/>
  <c r="U2457" i="1"/>
  <c r="V2457" i="1"/>
  <c r="U2453" i="1"/>
  <c r="V2453" i="1"/>
  <c r="U2449" i="1"/>
  <c r="V2449" i="1"/>
  <c r="U2445" i="1"/>
  <c r="V2445" i="1"/>
  <c r="U2441" i="1"/>
  <c r="V2441" i="1"/>
  <c r="U2437" i="1"/>
  <c r="V2437" i="1"/>
  <c r="U2433" i="1"/>
  <c r="V2433" i="1"/>
  <c r="U2429" i="1"/>
  <c r="V2429" i="1"/>
  <c r="U2425" i="1"/>
  <c r="V2425" i="1"/>
  <c r="U2421" i="1"/>
  <c r="V2421" i="1"/>
  <c r="U2417" i="1"/>
  <c r="V2417" i="1"/>
  <c r="U2413" i="1"/>
  <c r="V2413" i="1"/>
  <c r="U2409" i="1"/>
  <c r="V2409" i="1"/>
  <c r="U2405" i="1"/>
  <c r="V2405" i="1"/>
  <c r="U2401" i="1"/>
  <c r="V2401" i="1"/>
  <c r="U2397" i="1"/>
  <c r="V2397" i="1"/>
  <c r="U2393" i="1"/>
  <c r="V2393" i="1"/>
  <c r="U2389" i="1"/>
  <c r="V2389" i="1"/>
  <c r="U2385" i="1"/>
  <c r="V2385" i="1"/>
  <c r="U2381" i="1"/>
  <c r="V2381" i="1"/>
  <c r="U2377" i="1"/>
  <c r="V2377" i="1"/>
  <c r="U2373" i="1"/>
  <c r="V2373" i="1"/>
  <c r="U2369" i="1"/>
  <c r="V2369" i="1"/>
  <c r="U2365" i="1"/>
  <c r="V2365" i="1"/>
  <c r="U2361" i="1"/>
  <c r="V2361" i="1"/>
  <c r="U2357" i="1"/>
  <c r="V2357" i="1"/>
  <c r="U2353" i="1"/>
  <c r="V2353" i="1"/>
  <c r="U2349" i="1"/>
  <c r="V2349" i="1"/>
  <c r="U2345" i="1"/>
  <c r="V2345" i="1"/>
  <c r="U2341" i="1"/>
  <c r="V2341" i="1"/>
  <c r="U2337" i="1"/>
  <c r="V2337" i="1"/>
  <c r="U2333" i="1"/>
  <c r="V2333" i="1"/>
  <c r="U2329" i="1"/>
  <c r="V2329" i="1"/>
  <c r="U2325" i="1"/>
  <c r="V2325" i="1"/>
  <c r="U2321" i="1"/>
  <c r="V2321" i="1"/>
  <c r="U2317" i="1"/>
  <c r="V2317" i="1"/>
  <c r="U2313" i="1"/>
  <c r="V2313" i="1"/>
  <c r="U2309" i="1"/>
  <c r="V2309" i="1"/>
  <c r="U2305" i="1"/>
  <c r="V2305" i="1"/>
  <c r="U2301" i="1"/>
  <c r="V2301" i="1"/>
  <c r="U2297" i="1"/>
  <c r="V2297" i="1"/>
  <c r="U2293" i="1"/>
  <c r="V2293" i="1"/>
  <c r="U2289" i="1"/>
  <c r="V2289" i="1"/>
  <c r="U2285" i="1"/>
  <c r="V2285" i="1"/>
  <c r="U2281" i="1"/>
  <c r="V2281" i="1"/>
  <c r="U2277" i="1"/>
  <c r="V2277" i="1"/>
  <c r="U2273" i="1"/>
  <c r="V2273" i="1"/>
  <c r="U2269" i="1"/>
  <c r="V2269" i="1"/>
  <c r="U2265" i="1"/>
  <c r="V2265" i="1"/>
  <c r="U2261" i="1"/>
  <c r="V2261" i="1"/>
  <c r="U2257" i="1"/>
  <c r="V2257" i="1"/>
  <c r="U2253" i="1"/>
  <c r="V2253" i="1"/>
  <c r="U2249" i="1"/>
  <c r="V2249" i="1"/>
  <c r="U2245" i="1"/>
  <c r="V2245" i="1"/>
  <c r="U2241" i="1"/>
  <c r="V2241" i="1"/>
  <c r="U2237" i="1"/>
  <c r="V2237" i="1"/>
  <c r="U2233" i="1"/>
  <c r="V2233" i="1"/>
  <c r="U2229" i="1"/>
  <c r="V2229" i="1"/>
  <c r="U2225" i="1"/>
  <c r="V2225" i="1"/>
  <c r="U2221" i="1"/>
  <c r="V2221" i="1"/>
  <c r="U2217" i="1"/>
  <c r="V2217" i="1"/>
  <c r="U2213" i="1"/>
  <c r="V2213" i="1"/>
  <c r="U2209" i="1"/>
  <c r="V2209" i="1"/>
  <c r="U2205" i="1"/>
  <c r="V2205" i="1"/>
  <c r="U2201" i="1"/>
  <c r="V2201" i="1"/>
  <c r="U2197" i="1"/>
  <c r="V2197" i="1"/>
  <c r="U2193" i="1"/>
  <c r="V2193" i="1"/>
  <c r="U2189" i="1"/>
  <c r="V2189" i="1"/>
  <c r="U2185" i="1"/>
  <c r="V2185" i="1"/>
  <c r="U2181" i="1"/>
  <c r="V2181" i="1"/>
  <c r="U2177" i="1"/>
  <c r="V2177" i="1"/>
  <c r="U2173" i="1"/>
  <c r="V2173" i="1"/>
  <c r="U2169" i="1"/>
  <c r="V2169" i="1"/>
  <c r="U2165" i="1"/>
  <c r="V2165" i="1"/>
  <c r="U2161" i="1"/>
  <c r="V2161" i="1"/>
  <c r="U2157" i="1"/>
  <c r="V2157" i="1"/>
  <c r="U2153" i="1"/>
  <c r="V2153" i="1"/>
  <c r="U2149" i="1"/>
  <c r="V2149" i="1"/>
  <c r="U2145" i="1"/>
  <c r="V2145" i="1"/>
  <c r="U2141" i="1"/>
  <c r="V2141" i="1"/>
  <c r="U2137" i="1"/>
  <c r="V2137" i="1"/>
  <c r="U2133" i="1"/>
  <c r="V2133" i="1"/>
  <c r="U2129" i="1"/>
  <c r="V2129" i="1"/>
  <c r="U2125" i="1"/>
  <c r="V2125" i="1"/>
  <c r="U2121" i="1"/>
  <c r="V2121" i="1"/>
  <c r="U2117" i="1"/>
  <c r="V2117" i="1"/>
  <c r="U2113" i="1"/>
  <c r="V2113" i="1"/>
  <c r="U2109" i="1"/>
  <c r="V2109" i="1"/>
  <c r="U2105" i="1"/>
  <c r="V2105" i="1"/>
  <c r="U2101" i="1"/>
  <c r="V2101" i="1"/>
  <c r="U2097" i="1"/>
  <c r="V2097" i="1"/>
  <c r="U2093" i="1"/>
  <c r="V2093" i="1"/>
  <c r="U2089" i="1"/>
  <c r="V2089" i="1"/>
  <c r="U2085" i="1"/>
  <c r="V2085" i="1"/>
  <c r="U2081" i="1"/>
  <c r="V2081" i="1"/>
  <c r="U2077" i="1"/>
  <c r="V2077" i="1"/>
  <c r="U2073" i="1"/>
  <c r="V2073" i="1"/>
  <c r="U2069" i="1"/>
  <c r="V2069" i="1"/>
  <c r="U2065" i="1"/>
  <c r="V2065" i="1"/>
  <c r="U2061" i="1"/>
  <c r="V2061" i="1"/>
  <c r="U2057" i="1"/>
  <c r="V2057" i="1"/>
  <c r="U2053" i="1"/>
  <c r="V2053" i="1"/>
  <c r="U2049" i="1"/>
  <c r="V2049" i="1"/>
  <c r="U2045" i="1"/>
  <c r="V2045" i="1"/>
  <c r="U2041" i="1"/>
  <c r="V2041" i="1"/>
  <c r="U2037" i="1"/>
  <c r="V2037" i="1"/>
  <c r="U2033" i="1"/>
  <c r="V2033" i="1"/>
  <c r="U2029" i="1"/>
  <c r="V2029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7" i="1"/>
  <c r="V1997" i="1"/>
  <c r="U1993" i="1"/>
  <c r="V1993" i="1"/>
  <c r="U1989" i="1"/>
  <c r="V1989" i="1"/>
  <c r="U1985" i="1"/>
  <c r="V1985" i="1"/>
  <c r="U1981" i="1"/>
  <c r="V1981" i="1"/>
  <c r="U1977" i="1"/>
  <c r="V1977" i="1"/>
  <c r="U1973" i="1"/>
  <c r="V1973" i="1"/>
  <c r="U1969" i="1"/>
  <c r="V1969" i="1"/>
  <c r="U1965" i="1"/>
  <c r="V1965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33" i="1"/>
  <c r="V1933" i="1"/>
  <c r="U1929" i="1"/>
  <c r="V1929" i="1"/>
  <c r="U1925" i="1"/>
  <c r="V1925" i="1"/>
  <c r="U1921" i="1"/>
  <c r="V1921" i="1"/>
  <c r="U1917" i="1"/>
  <c r="V1917" i="1"/>
  <c r="U1913" i="1"/>
  <c r="V1913" i="1"/>
  <c r="U1909" i="1"/>
  <c r="V1909" i="1"/>
  <c r="U1905" i="1"/>
  <c r="V1905" i="1"/>
  <c r="U1901" i="1"/>
  <c r="V1901" i="1"/>
  <c r="U1897" i="1"/>
  <c r="V1897" i="1"/>
  <c r="U1893" i="1"/>
  <c r="V1893" i="1"/>
  <c r="U1889" i="1"/>
  <c r="V1889" i="1"/>
  <c r="U1885" i="1"/>
  <c r="V1885" i="1"/>
  <c r="U1881" i="1"/>
  <c r="V1881" i="1"/>
  <c r="U1877" i="1"/>
  <c r="V1877" i="1"/>
  <c r="U1873" i="1"/>
  <c r="V1873" i="1"/>
  <c r="U1869" i="1"/>
  <c r="V1869" i="1"/>
  <c r="U1865" i="1"/>
  <c r="V1865" i="1"/>
  <c r="U1861" i="1"/>
  <c r="V1861" i="1"/>
  <c r="U1857" i="1"/>
  <c r="V1857" i="1"/>
  <c r="U1853" i="1"/>
  <c r="V1853" i="1"/>
  <c r="U1849" i="1"/>
  <c r="V1849" i="1"/>
  <c r="U1845" i="1"/>
  <c r="V1845" i="1"/>
  <c r="U1841" i="1"/>
  <c r="V1841" i="1"/>
  <c r="U1837" i="1"/>
  <c r="V1837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1809" i="1"/>
  <c r="V1809" i="1"/>
  <c r="U1805" i="1"/>
  <c r="V1805" i="1"/>
  <c r="U1801" i="1"/>
  <c r="V1801" i="1"/>
  <c r="U1797" i="1"/>
  <c r="V1797" i="1"/>
  <c r="U1793" i="1"/>
  <c r="V1793" i="1"/>
  <c r="U1789" i="1"/>
  <c r="V1789" i="1"/>
  <c r="U1785" i="1"/>
  <c r="V1785" i="1"/>
  <c r="U1781" i="1"/>
  <c r="V1781" i="1"/>
  <c r="U1777" i="1"/>
  <c r="V1777" i="1"/>
  <c r="U1773" i="1"/>
  <c r="V1773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41" i="1"/>
  <c r="V1741" i="1"/>
  <c r="U1737" i="1"/>
  <c r="V1737" i="1"/>
  <c r="U1733" i="1"/>
  <c r="V1733" i="1"/>
  <c r="U1729" i="1"/>
  <c r="V1729" i="1"/>
  <c r="U1725" i="1"/>
  <c r="V1725" i="1"/>
  <c r="U1721" i="1"/>
  <c r="V1721" i="1"/>
  <c r="U1717" i="1"/>
  <c r="V1717" i="1"/>
  <c r="U1713" i="1"/>
  <c r="V1713" i="1"/>
  <c r="U1709" i="1"/>
  <c r="V1709" i="1"/>
  <c r="U1705" i="1"/>
  <c r="V1705" i="1"/>
  <c r="U1701" i="1"/>
  <c r="V1701" i="1"/>
  <c r="U1697" i="1"/>
  <c r="V1697" i="1"/>
  <c r="U1693" i="1"/>
  <c r="V1693" i="1"/>
  <c r="U1689" i="1"/>
  <c r="V1689" i="1"/>
  <c r="U1685" i="1"/>
  <c r="V1685" i="1"/>
  <c r="U1681" i="1"/>
  <c r="V1681" i="1"/>
  <c r="U1677" i="1"/>
  <c r="V1677" i="1"/>
  <c r="U1673" i="1"/>
  <c r="V1673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33" i="1"/>
  <c r="V1633" i="1"/>
  <c r="U1629" i="1"/>
  <c r="V1629" i="1"/>
  <c r="U1625" i="1"/>
  <c r="V1625" i="1"/>
  <c r="U1621" i="1"/>
  <c r="V1621" i="1"/>
  <c r="U1617" i="1"/>
  <c r="V1617" i="1"/>
  <c r="U1613" i="1"/>
  <c r="V1613" i="1"/>
  <c r="U1609" i="1"/>
  <c r="V1609" i="1"/>
  <c r="U1605" i="1"/>
  <c r="V1605" i="1"/>
  <c r="U1601" i="1"/>
  <c r="V1601" i="1"/>
  <c r="U1597" i="1"/>
  <c r="V1597" i="1"/>
  <c r="U1593" i="1"/>
  <c r="V1593" i="1"/>
  <c r="U1589" i="1"/>
  <c r="V1589" i="1"/>
  <c r="U1585" i="1"/>
  <c r="V1585" i="1"/>
  <c r="U1581" i="1"/>
  <c r="V1581" i="1"/>
  <c r="U1577" i="1"/>
  <c r="V1577" i="1"/>
  <c r="U1573" i="1"/>
  <c r="V1573" i="1"/>
  <c r="U1569" i="1"/>
  <c r="V1569" i="1"/>
  <c r="U1565" i="1"/>
  <c r="V1565" i="1"/>
  <c r="U1561" i="1"/>
  <c r="V1561" i="1"/>
  <c r="U1557" i="1"/>
  <c r="V1557" i="1"/>
  <c r="U1553" i="1"/>
  <c r="V1553" i="1"/>
  <c r="U1549" i="1"/>
  <c r="V1549" i="1"/>
  <c r="U1545" i="1"/>
  <c r="V1545" i="1"/>
  <c r="U1541" i="1"/>
  <c r="V1541" i="1"/>
  <c r="U1537" i="1"/>
  <c r="V1537" i="1"/>
  <c r="U1533" i="1"/>
  <c r="V1533" i="1"/>
  <c r="U1529" i="1"/>
  <c r="V1529" i="1"/>
  <c r="U1525" i="1"/>
  <c r="V1525" i="1"/>
  <c r="U1521" i="1"/>
  <c r="V1521" i="1"/>
  <c r="U1517" i="1"/>
  <c r="V1517" i="1"/>
  <c r="U1513" i="1"/>
  <c r="V1513" i="1"/>
  <c r="U1509" i="1"/>
  <c r="V1509" i="1"/>
  <c r="U1505" i="1"/>
  <c r="V1505" i="1"/>
  <c r="U1501" i="1"/>
  <c r="V1501" i="1"/>
  <c r="U1497" i="1"/>
  <c r="V1497" i="1"/>
  <c r="U1493" i="1"/>
  <c r="V1493" i="1"/>
  <c r="U1489" i="1"/>
  <c r="V1489" i="1"/>
  <c r="U1485" i="1"/>
  <c r="V1485" i="1"/>
  <c r="U1481" i="1"/>
  <c r="V1481" i="1"/>
  <c r="U1477" i="1"/>
  <c r="V1477" i="1"/>
  <c r="U1473" i="1"/>
  <c r="V1473" i="1"/>
  <c r="U1469" i="1"/>
  <c r="V1469" i="1"/>
  <c r="U1465" i="1"/>
  <c r="V1465" i="1"/>
  <c r="U1461" i="1"/>
  <c r="V1461" i="1"/>
  <c r="U1457" i="1"/>
  <c r="V1457" i="1"/>
  <c r="U1453" i="1"/>
  <c r="V1453" i="1"/>
  <c r="U1449" i="1"/>
  <c r="V1449" i="1"/>
  <c r="U1445" i="1"/>
  <c r="V1445" i="1"/>
  <c r="U1441" i="1"/>
  <c r="V1441" i="1"/>
  <c r="U1437" i="1"/>
  <c r="V1437" i="1"/>
  <c r="U1433" i="1"/>
  <c r="V1433" i="1"/>
  <c r="U1429" i="1"/>
  <c r="V1429" i="1"/>
  <c r="U1425" i="1"/>
  <c r="V1425" i="1"/>
  <c r="U1421" i="1"/>
  <c r="V1421" i="1"/>
  <c r="U1417" i="1"/>
  <c r="V1417" i="1"/>
  <c r="U1413" i="1"/>
  <c r="V1413" i="1"/>
  <c r="U1409" i="1"/>
  <c r="V1409" i="1"/>
  <c r="U1405" i="1"/>
  <c r="V1405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U1309" i="1"/>
  <c r="V130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U1169" i="1"/>
  <c r="V1169" i="1"/>
  <c r="U1165" i="1"/>
  <c r="V1165" i="1"/>
  <c r="U1161" i="1"/>
  <c r="V1161" i="1"/>
  <c r="U1157" i="1"/>
  <c r="V1157" i="1"/>
  <c r="U1153" i="1"/>
  <c r="V1153" i="1"/>
  <c r="U1149" i="1"/>
  <c r="V1149" i="1"/>
  <c r="U1145" i="1"/>
  <c r="V1145" i="1"/>
  <c r="U1141" i="1"/>
  <c r="V1141" i="1"/>
  <c r="U1137" i="1"/>
  <c r="V1137" i="1"/>
  <c r="U1133" i="1"/>
  <c r="V1133" i="1"/>
  <c r="U1129" i="1"/>
  <c r="V1129" i="1"/>
  <c r="U1125" i="1"/>
  <c r="V1125" i="1"/>
  <c r="U1121" i="1"/>
  <c r="V1121" i="1"/>
  <c r="U1117" i="1"/>
  <c r="V1117" i="1"/>
  <c r="U1113" i="1"/>
  <c r="V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U1085" i="1"/>
  <c r="V1085" i="1"/>
  <c r="U1081" i="1"/>
  <c r="V1081" i="1"/>
  <c r="U1077" i="1"/>
  <c r="V1077" i="1"/>
  <c r="U1073" i="1"/>
  <c r="V1073" i="1"/>
  <c r="U1069" i="1"/>
  <c r="V1069" i="1"/>
  <c r="U1065" i="1"/>
  <c r="V1065" i="1"/>
  <c r="U1061" i="1"/>
  <c r="V1061" i="1"/>
  <c r="U1057" i="1"/>
  <c r="V1057" i="1"/>
  <c r="U1053" i="1"/>
  <c r="V1053" i="1"/>
  <c r="U1049" i="1"/>
  <c r="V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U1021" i="1"/>
  <c r="V1021" i="1"/>
  <c r="U1017" i="1"/>
  <c r="V1017" i="1"/>
  <c r="U1013" i="1"/>
  <c r="V1013" i="1"/>
  <c r="U1009" i="1"/>
  <c r="V1009" i="1"/>
  <c r="U1005" i="1"/>
  <c r="V1005" i="1"/>
  <c r="U1001" i="1"/>
  <c r="V1001" i="1"/>
  <c r="U997" i="1"/>
  <c r="V997" i="1"/>
  <c r="U993" i="1"/>
  <c r="V993" i="1"/>
  <c r="U989" i="1"/>
  <c r="V989" i="1"/>
  <c r="U985" i="1"/>
  <c r="V985" i="1"/>
  <c r="U981" i="1"/>
  <c r="V981" i="1"/>
  <c r="U977" i="1"/>
  <c r="V977" i="1"/>
  <c r="U973" i="1"/>
  <c r="V973" i="1"/>
  <c r="U969" i="1"/>
  <c r="V969" i="1"/>
  <c r="U965" i="1"/>
  <c r="V965" i="1"/>
  <c r="U961" i="1"/>
  <c r="V961" i="1"/>
  <c r="U957" i="1"/>
  <c r="V957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93" i="1"/>
  <c r="V893" i="1"/>
  <c r="U889" i="1"/>
  <c r="V889" i="1"/>
  <c r="U885" i="1"/>
  <c r="V885" i="1"/>
  <c r="U881" i="1"/>
  <c r="V881" i="1"/>
  <c r="U877" i="1"/>
  <c r="V877" i="1"/>
  <c r="U873" i="1"/>
  <c r="V873" i="1"/>
  <c r="U869" i="1"/>
  <c r="V869" i="1"/>
  <c r="U865" i="1"/>
  <c r="V865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7" i="1"/>
  <c r="V837" i="1"/>
  <c r="U833" i="1"/>
  <c r="V833" i="1"/>
  <c r="U829" i="1"/>
  <c r="V829" i="1"/>
  <c r="U825" i="1"/>
  <c r="V825" i="1"/>
  <c r="U821" i="1"/>
  <c r="V821" i="1"/>
  <c r="U817" i="1"/>
  <c r="V817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733" i="1"/>
  <c r="V733" i="1"/>
  <c r="U729" i="1"/>
  <c r="V729" i="1"/>
  <c r="U725" i="1"/>
  <c r="V725" i="1"/>
  <c r="U721" i="1"/>
  <c r="V721" i="1"/>
  <c r="U717" i="1"/>
  <c r="V717" i="1"/>
  <c r="U713" i="1"/>
  <c r="V713" i="1"/>
  <c r="U709" i="1"/>
  <c r="V709" i="1"/>
  <c r="U705" i="1"/>
  <c r="V705" i="1"/>
  <c r="U701" i="1"/>
  <c r="V701" i="1"/>
  <c r="U697" i="1"/>
  <c r="V697" i="1"/>
  <c r="U693" i="1"/>
  <c r="V693" i="1"/>
  <c r="U689" i="1"/>
  <c r="V689" i="1"/>
  <c r="U685" i="1"/>
  <c r="V685" i="1"/>
  <c r="U681" i="1"/>
  <c r="V681" i="1"/>
  <c r="U677" i="1"/>
  <c r="V677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41" i="1"/>
  <c r="V641" i="1"/>
  <c r="U637" i="1"/>
  <c r="V637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9" i="1"/>
  <c r="V609" i="1"/>
  <c r="U605" i="1"/>
  <c r="V605" i="1"/>
  <c r="U601" i="1"/>
  <c r="V601" i="1"/>
  <c r="U597" i="1"/>
  <c r="V597" i="1"/>
  <c r="U593" i="1"/>
  <c r="V593" i="1"/>
  <c r="U589" i="1"/>
  <c r="V589" i="1"/>
  <c r="U585" i="1"/>
  <c r="V585" i="1"/>
  <c r="U581" i="1"/>
  <c r="V581" i="1"/>
  <c r="U577" i="1"/>
  <c r="V577" i="1"/>
  <c r="U573" i="1"/>
  <c r="V573" i="1"/>
  <c r="U569" i="1"/>
  <c r="V569" i="1"/>
  <c r="U565" i="1"/>
  <c r="V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U529" i="1"/>
  <c r="V529" i="1"/>
  <c r="U525" i="1"/>
  <c r="V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V2" i="1"/>
  <c r="U2" i="1"/>
  <c r="U4112" i="1"/>
  <c r="V4112" i="1"/>
  <c r="U4108" i="1"/>
  <c r="V4108" i="1"/>
  <c r="U4104" i="1"/>
  <c r="V4104" i="1"/>
  <c r="U4100" i="1"/>
  <c r="V4100" i="1"/>
  <c r="U4096" i="1"/>
  <c r="V4096" i="1"/>
  <c r="U4092" i="1"/>
  <c r="V4092" i="1"/>
  <c r="U4088" i="1"/>
  <c r="V4088" i="1"/>
  <c r="U4084" i="1"/>
  <c r="V4084" i="1"/>
  <c r="U4080" i="1"/>
  <c r="V4080" i="1"/>
  <c r="U4076" i="1"/>
  <c r="V4076" i="1"/>
  <c r="U4072" i="1"/>
  <c r="V4072" i="1"/>
  <c r="U4068" i="1"/>
  <c r="V4068" i="1"/>
  <c r="U4064" i="1"/>
  <c r="V4064" i="1"/>
  <c r="U4060" i="1"/>
  <c r="V4060" i="1"/>
  <c r="U4056" i="1"/>
  <c r="V4056" i="1"/>
  <c r="U4052" i="1"/>
  <c r="V4052" i="1"/>
  <c r="U4048" i="1"/>
  <c r="V4048" i="1"/>
  <c r="U4044" i="1"/>
  <c r="V4044" i="1"/>
  <c r="U4040" i="1"/>
  <c r="V4040" i="1"/>
  <c r="U4036" i="1"/>
  <c r="V4036" i="1"/>
  <c r="U4032" i="1"/>
  <c r="V4032" i="1"/>
  <c r="U4028" i="1"/>
  <c r="V4028" i="1"/>
  <c r="U4024" i="1"/>
  <c r="V4024" i="1"/>
  <c r="U4020" i="1"/>
  <c r="V4020" i="1"/>
  <c r="U4016" i="1"/>
  <c r="V4016" i="1"/>
  <c r="U4012" i="1"/>
  <c r="V4012" i="1"/>
  <c r="U4008" i="1"/>
  <c r="V4008" i="1"/>
  <c r="U4004" i="1"/>
  <c r="V4004" i="1"/>
  <c r="U4000" i="1"/>
  <c r="V4000" i="1"/>
  <c r="U3996" i="1"/>
  <c r="V3996" i="1"/>
  <c r="U3992" i="1"/>
  <c r="V3992" i="1"/>
  <c r="U3988" i="1"/>
  <c r="V3988" i="1"/>
  <c r="U3984" i="1"/>
  <c r="V3984" i="1"/>
  <c r="U3980" i="1"/>
  <c r="V3980" i="1"/>
  <c r="U3976" i="1"/>
  <c r="V3976" i="1"/>
  <c r="U3972" i="1"/>
  <c r="V3972" i="1"/>
  <c r="U3968" i="1"/>
  <c r="V3968" i="1"/>
  <c r="U3964" i="1"/>
  <c r="V3964" i="1"/>
  <c r="U3960" i="1"/>
  <c r="V3960" i="1"/>
  <c r="U3956" i="1"/>
  <c r="V3956" i="1"/>
  <c r="U3952" i="1"/>
  <c r="V3952" i="1"/>
  <c r="U3948" i="1"/>
  <c r="V3948" i="1"/>
  <c r="U3944" i="1"/>
  <c r="V3944" i="1"/>
  <c r="U3940" i="1"/>
  <c r="V3940" i="1"/>
  <c r="U3936" i="1"/>
  <c r="V3936" i="1"/>
  <c r="U3932" i="1"/>
  <c r="V3932" i="1"/>
  <c r="U3928" i="1"/>
  <c r="V3928" i="1"/>
  <c r="U3924" i="1"/>
  <c r="V3924" i="1"/>
  <c r="U3920" i="1"/>
  <c r="V3920" i="1"/>
  <c r="U3916" i="1"/>
  <c r="V3916" i="1"/>
  <c r="U3912" i="1"/>
  <c r="V3912" i="1"/>
  <c r="U3908" i="1"/>
  <c r="V3908" i="1"/>
  <c r="U3904" i="1"/>
  <c r="V3904" i="1"/>
  <c r="U3900" i="1"/>
  <c r="V3900" i="1"/>
  <c r="U3896" i="1"/>
  <c r="V3896" i="1"/>
  <c r="U3892" i="1"/>
  <c r="V3892" i="1"/>
  <c r="U3888" i="1"/>
  <c r="V3888" i="1"/>
  <c r="U3884" i="1"/>
  <c r="V3884" i="1"/>
  <c r="U3880" i="1"/>
  <c r="V3880" i="1"/>
  <c r="U3876" i="1"/>
  <c r="V3876" i="1"/>
  <c r="U3872" i="1"/>
  <c r="V3872" i="1"/>
  <c r="U3868" i="1"/>
  <c r="V3868" i="1"/>
  <c r="U3864" i="1"/>
  <c r="V3864" i="1"/>
  <c r="U3860" i="1"/>
  <c r="V3860" i="1"/>
  <c r="U3856" i="1"/>
  <c r="V3856" i="1"/>
  <c r="U3852" i="1"/>
  <c r="V3852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20" i="1"/>
  <c r="V3820" i="1"/>
  <c r="U3816" i="1"/>
  <c r="V3816" i="1"/>
  <c r="U3812" i="1"/>
  <c r="V3812" i="1"/>
  <c r="U3808" i="1"/>
  <c r="V3808" i="1"/>
  <c r="U3804" i="1"/>
  <c r="V3804" i="1"/>
  <c r="U3800" i="1"/>
  <c r="V3800" i="1"/>
  <c r="U3796" i="1"/>
  <c r="V3796" i="1"/>
  <c r="U3792" i="1"/>
  <c r="V3792" i="1"/>
  <c r="U3788" i="1"/>
  <c r="V3788" i="1"/>
  <c r="U3784" i="1"/>
  <c r="V3784" i="1"/>
  <c r="U3780" i="1"/>
  <c r="V3780" i="1"/>
  <c r="U3776" i="1"/>
  <c r="V3776" i="1"/>
  <c r="U3772" i="1"/>
  <c r="V3772" i="1"/>
  <c r="U3768" i="1"/>
  <c r="V3768" i="1"/>
  <c r="U3764" i="1"/>
  <c r="V3764" i="1"/>
  <c r="U3760" i="1"/>
  <c r="V3760" i="1"/>
  <c r="U3756" i="1"/>
  <c r="V3756" i="1"/>
  <c r="U3752" i="1"/>
  <c r="V375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U3660" i="1"/>
  <c r="V3660" i="1"/>
  <c r="U3656" i="1"/>
  <c r="V3656" i="1"/>
  <c r="U3652" i="1"/>
  <c r="V3652" i="1"/>
  <c r="U3648" i="1"/>
  <c r="V3648" i="1"/>
  <c r="U3644" i="1"/>
  <c r="V3644" i="1"/>
  <c r="U3640" i="1"/>
  <c r="V3640" i="1"/>
  <c r="U3636" i="1"/>
  <c r="V3636" i="1"/>
  <c r="U3632" i="1"/>
  <c r="V363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V3572" i="1"/>
  <c r="U3572" i="1"/>
  <c r="V3568" i="1"/>
  <c r="U3568" i="1"/>
  <c r="V3564" i="1"/>
  <c r="U3564" i="1"/>
  <c r="V3560" i="1"/>
  <c r="U3560" i="1"/>
  <c r="V3556" i="1"/>
  <c r="U3556" i="1"/>
  <c r="V3552" i="1"/>
  <c r="U3552" i="1"/>
  <c r="V3548" i="1"/>
  <c r="U3548" i="1"/>
  <c r="V3544" i="1"/>
  <c r="U3544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U1680" i="1"/>
  <c r="V1680" i="1"/>
  <c r="U1676" i="1"/>
  <c r="V1676" i="1"/>
  <c r="U1672" i="1"/>
  <c r="V1672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1628" i="1"/>
  <c r="V1628" i="1"/>
  <c r="U1624" i="1"/>
  <c r="V1624" i="1"/>
  <c r="U1620" i="1"/>
  <c r="V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U1592" i="1"/>
  <c r="V1592" i="1"/>
  <c r="U1588" i="1"/>
  <c r="V1588" i="1"/>
  <c r="U1584" i="1"/>
  <c r="V1584" i="1"/>
  <c r="U1580" i="1"/>
  <c r="V1580" i="1"/>
  <c r="U1576" i="1"/>
  <c r="V1576" i="1"/>
  <c r="U1572" i="1"/>
  <c r="V1572" i="1"/>
  <c r="U1568" i="1"/>
  <c r="V1568" i="1"/>
  <c r="U1564" i="1"/>
  <c r="V1564" i="1"/>
  <c r="U1560" i="1"/>
  <c r="V1560" i="1"/>
  <c r="U1556" i="1"/>
  <c r="V1556" i="1"/>
  <c r="U1552" i="1"/>
  <c r="V1552" i="1"/>
  <c r="U1548" i="1"/>
  <c r="V1548" i="1"/>
  <c r="U1544" i="1"/>
  <c r="V1544" i="1"/>
  <c r="U1540" i="1"/>
  <c r="V1540" i="1"/>
  <c r="U1536" i="1"/>
  <c r="V1536" i="1"/>
  <c r="U1532" i="1"/>
  <c r="V1532" i="1"/>
  <c r="U1528" i="1"/>
  <c r="V1528" i="1"/>
  <c r="U1524" i="1"/>
  <c r="V1524" i="1"/>
  <c r="U1520" i="1"/>
  <c r="V1520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U1492" i="1"/>
  <c r="V1492" i="1"/>
  <c r="U1488" i="1"/>
  <c r="V1488" i="1"/>
  <c r="U1484" i="1"/>
  <c r="V1484" i="1"/>
  <c r="U1480" i="1"/>
  <c r="V1480" i="1"/>
  <c r="U1476" i="1"/>
  <c r="V1476" i="1"/>
  <c r="U1472" i="1"/>
  <c r="V1472" i="1"/>
  <c r="U1468" i="1"/>
  <c r="V1468" i="1"/>
  <c r="U1464" i="1"/>
  <c r="V1464" i="1"/>
  <c r="U1460" i="1"/>
  <c r="V1460" i="1"/>
  <c r="U1456" i="1"/>
  <c r="V1456" i="1"/>
  <c r="U1452" i="1"/>
  <c r="V1452" i="1"/>
  <c r="U1448" i="1"/>
  <c r="V1448" i="1"/>
  <c r="U1444" i="1"/>
  <c r="V1444" i="1"/>
  <c r="U1440" i="1"/>
  <c r="V1440" i="1"/>
  <c r="U1436" i="1"/>
  <c r="V1436" i="1"/>
  <c r="U1432" i="1"/>
  <c r="V1432" i="1"/>
  <c r="U1428" i="1"/>
  <c r="V1428" i="1"/>
  <c r="U1424" i="1"/>
  <c r="V1424" i="1"/>
  <c r="U1420" i="1"/>
  <c r="V1420" i="1"/>
  <c r="U1416" i="1"/>
  <c r="V1416" i="1"/>
  <c r="U1412" i="1"/>
  <c r="V1412" i="1"/>
  <c r="U1408" i="1"/>
  <c r="V1408" i="1"/>
  <c r="U1404" i="1"/>
  <c r="V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U1372" i="1"/>
  <c r="V1372" i="1"/>
  <c r="U1368" i="1"/>
  <c r="V1368" i="1"/>
  <c r="U1364" i="1"/>
  <c r="V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U1312" i="1"/>
  <c r="V1312" i="1"/>
  <c r="U1308" i="1"/>
  <c r="V130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U1236" i="1"/>
  <c r="V1236" i="1"/>
  <c r="U1232" i="1"/>
  <c r="V1232" i="1"/>
  <c r="U1228" i="1"/>
  <c r="V1228" i="1"/>
  <c r="U1224" i="1"/>
  <c r="V1224" i="1"/>
  <c r="U1220" i="1"/>
  <c r="V1220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U1180" i="1"/>
  <c r="V1180" i="1"/>
  <c r="U1176" i="1"/>
  <c r="V1176" i="1"/>
  <c r="U1172" i="1"/>
  <c r="V1172" i="1"/>
  <c r="U1168" i="1"/>
  <c r="V1168" i="1"/>
  <c r="U1164" i="1"/>
  <c r="V1164" i="1"/>
  <c r="U1160" i="1"/>
  <c r="V1160" i="1"/>
  <c r="U1156" i="1"/>
  <c r="V1156" i="1"/>
  <c r="U1152" i="1"/>
  <c r="V1152" i="1"/>
  <c r="U1148" i="1"/>
  <c r="V1148" i="1"/>
  <c r="U1144" i="1"/>
  <c r="V1144" i="1"/>
  <c r="U1140" i="1"/>
  <c r="V1140" i="1"/>
  <c r="U1136" i="1"/>
  <c r="V1136" i="1"/>
  <c r="U1132" i="1"/>
  <c r="V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U520" i="1"/>
  <c r="V520" i="1"/>
  <c r="U516" i="1"/>
  <c r="V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U488" i="1"/>
  <c r="V488" i="1"/>
  <c r="U484" i="1"/>
  <c r="V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U452" i="1"/>
  <c r="V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U420" i="1"/>
  <c r="V420" i="1"/>
  <c r="U416" i="1"/>
  <c r="V416" i="1"/>
  <c r="U412" i="1"/>
  <c r="V412" i="1"/>
  <c r="U408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V12" i="1"/>
  <c r="U12" i="1"/>
  <c r="V8" i="1"/>
  <c r="U8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V3915" i="1"/>
  <c r="U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63" i="1"/>
  <c r="U3863" i="1"/>
  <c r="V3859" i="1"/>
  <c r="U3859" i="1"/>
  <c r="V3855" i="1"/>
  <c r="U3855" i="1"/>
  <c r="V3851" i="1"/>
  <c r="U3851" i="1"/>
  <c r="V3847" i="1"/>
  <c r="U3847" i="1"/>
  <c r="V3843" i="1"/>
  <c r="U3843" i="1"/>
  <c r="V3839" i="1"/>
  <c r="U3839" i="1"/>
  <c r="V3835" i="1"/>
  <c r="U3835" i="1"/>
  <c r="V3831" i="1"/>
  <c r="U3831" i="1"/>
  <c r="V3827" i="1"/>
  <c r="U3827" i="1"/>
  <c r="V3823" i="1"/>
  <c r="U3823" i="1"/>
  <c r="V3819" i="1"/>
  <c r="U3819" i="1"/>
  <c r="V3815" i="1"/>
  <c r="U3815" i="1"/>
  <c r="V3811" i="1"/>
  <c r="U3811" i="1"/>
  <c r="V3807" i="1"/>
  <c r="U3807" i="1"/>
  <c r="V3803" i="1"/>
  <c r="U3803" i="1"/>
  <c r="V3799" i="1"/>
  <c r="U3799" i="1"/>
  <c r="V3795" i="1"/>
  <c r="U3795" i="1"/>
  <c r="V3791" i="1"/>
  <c r="U3791" i="1"/>
  <c r="V3787" i="1"/>
  <c r="U3787" i="1"/>
  <c r="V3783" i="1"/>
  <c r="U3783" i="1"/>
  <c r="V3779" i="1"/>
  <c r="U3779" i="1"/>
  <c r="V3775" i="1"/>
  <c r="U3775" i="1"/>
  <c r="V3771" i="1"/>
  <c r="U3771" i="1"/>
  <c r="V3767" i="1"/>
  <c r="U3767" i="1"/>
  <c r="V3763" i="1"/>
  <c r="U3763" i="1"/>
  <c r="V3759" i="1"/>
  <c r="U3759" i="1"/>
  <c r="V3755" i="1"/>
  <c r="U3755" i="1"/>
  <c r="V3751" i="1"/>
  <c r="U3751" i="1"/>
  <c r="V3747" i="1"/>
  <c r="U3747" i="1"/>
  <c r="V3743" i="1"/>
  <c r="U3743" i="1"/>
  <c r="V3739" i="1"/>
  <c r="U3739" i="1"/>
  <c r="V3735" i="1"/>
  <c r="U3735" i="1"/>
  <c r="V3731" i="1"/>
  <c r="U3731" i="1"/>
  <c r="V3727" i="1"/>
  <c r="U3727" i="1"/>
  <c r="V3723" i="1"/>
  <c r="U3723" i="1"/>
  <c r="V3719" i="1"/>
  <c r="U3719" i="1"/>
  <c r="V3715" i="1"/>
  <c r="U3715" i="1"/>
  <c r="V3711" i="1"/>
  <c r="U3711" i="1"/>
  <c r="V3707" i="1"/>
  <c r="U3707" i="1"/>
  <c r="V3703" i="1"/>
  <c r="U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U3575" i="1"/>
  <c r="V3575" i="1"/>
  <c r="U3571" i="1"/>
  <c r="V3571" i="1"/>
  <c r="U3567" i="1"/>
  <c r="V3567" i="1"/>
  <c r="U3563" i="1"/>
  <c r="V3563" i="1"/>
  <c r="U3559" i="1"/>
  <c r="V3559" i="1"/>
  <c r="U3555" i="1"/>
  <c r="V3555" i="1"/>
  <c r="U3551" i="1"/>
  <c r="V3551" i="1"/>
  <c r="U3547" i="1"/>
  <c r="V3547" i="1"/>
  <c r="U3543" i="1"/>
  <c r="V3543" i="1"/>
  <c r="U3539" i="1"/>
  <c r="V3539" i="1"/>
  <c r="U3535" i="1"/>
  <c r="V3535" i="1"/>
  <c r="U3531" i="1"/>
  <c r="V3531" i="1"/>
  <c r="U3527" i="1"/>
  <c r="V3527" i="1"/>
  <c r="U3523" i="1"/>
  <c r="V3523" i="1"/>
  <c r="U3519" i="1"/>
  <c r="V3519" i="1"/>
  <c r="U3515" i="1"/>
  <c r="V3515" i="1"/>
  <c r="U3511" i="1"/>
  <c r="V3511" i="1"/>
  <c r="U3507" i="1"/>
  <c r="V3507" i="1"/>
  <c r="U3503" i="1"/>
  <c r="V3503" i="1"/>
  <c r="U3499" i="1"/>
  <c r="V3499" i="1"/>
  <c r="U3495" i="1"/>
  <c r="V3495" i="1"/>
  <c r="U3491" i="1"/>
  <c r="V3491" i="1"/>
  <c r="U3487" i="1"/>
  <c r="V3487" i="1"/>
  <c r="U3483" i="1"/>
  <c r="V3483" i="1"/>
  <c r="U3479" i="1"/>
  <c r="V3479" i="1"/>
  <c r="U3475" i="1"/>
  <c r="V3475" i="1"/>
  <c r="U3471" i="1"/>
  <c r="V3471" i="1"/>
  <c r="U3467" i="1"/>
  <c r="V3467" i="1"/>
  <c r="U3463" i="1"/>
  <c r="V3463" i="1"/>
  <c r="U3459" i="1"/>
  <c r="V3459" i="1"/>
  <c r="U3455" i="1"/>
  <c r="V3455" i="1"/>
  <c r="U3451" i="1"/>
  <c r="V3451" i="1"/>
  <c r="U3447" i="1"/>
  <c r="V3447" i="1"/>
  <c r="U3443" i="1"/>
  <c r="V3443" i="1"/>
  <c r="U3439" i="1"/>
  <c r="V3439" i="1"/>
  <c r="U3435" i="1"/>
  <c r="V3435" i="1"/>
  <c r="U3431" i="1"/>
  <c r="V3431" i="1"/>
  <c r="U3427" i="1"/>
  <c r="V3427" i="1"/>
  <c r="U3423" i="1"/>
  <c r="V3423" i="1"/>
  <c r="U3419" i="1"/>
  <c r="V3419" i="1"/>
  <c r="U3415" i="1"/>
  <c r="V3415" i="1"/>
  <c r="U3411" i="1"/>
  <c r="V3411" i="1"/>
  <c r="U3407" i="1"/>
  <c r="V3407" i="1"/>
  <c r="U3403" i="1"/>
  <c r="V3403" i="1"/>
  <c r="U3399" i="1"/>
  <c r="V3399" i="1"/>
  <c r="U3395" i="1"/>
  <c r="V3395" i="1"/>
  <c r="U3391" i="1"/>
  <c r="V3391" i="1"/>
  <c r="U3387" i="1"/>
  <c r="V3387" i="1"/>
  <c r="U3383" i="1"/>
  <c r="V3383" i="1"/>
  <c r="U3379" i="1"/>
  <c r="V3379" i="1"/>
  <c r="U3375" i="1"/>
  <c r="V3375" i="1"/>
  <c r="U3371" i="1"/>
  <c r="V3371" i="1"/>
  <c r="U3367" i="1"/>
  <c r="V3367" i="1"/>
  <c r="U3363" i="1"/>
  <c r="V3363" i="1"/>
  <c r="U3359" i="1"/>
  <c r="V3359" i="1"/>
  <c r="U3355" i="1"/>
  <c r="V3355" i="1"/>
  <c r="U3351" i="1"/>
  <c r="V3351" i="1"/>
  <c r="U3347" i="1"/>
  <c r="V3347" i="1"/>
  <c r="U3343" i="1"/>
  <c r="V3343" i="1"/>
  <c r="U3339" i="1"/>
  <c r="V3339" i="1"/>
  <c r="U3335" i="1"/>
  <c r="V3335" i="1"/>
  <c r="U3331" i="1"/>
  <c r="V3331" i="1"/>
  <c r="U3327" i="1"/>
  <c r="V3327" i="1"/>
  <c r="U3323" i="1"/>
  <c r="V3323" i="1"/>
  <c r="U3319" i="1"/>
  <c r="V3319" i="1"/>
  <c r="U3315" i="1"/>
  <c r="V3315" i="1"/>
  <c r="U3311" i="1"/>
  <c r="V3311" i="1"/>
  <c r="U3307" i="1"/>
  <c r="V3307" i="1"/>
  <c r="U3303" i="1"/>
  <c r="V3303" i="1"/>
  <c r="U3299" i="1"/>
  <c r="V3299" i="1"/>
  <c r="U3295" i="1"/>
  <c r="V3295" i="1"/>
  <c r="U3291" i="1"/>
  <c r="V3291" i="1"/>
  <c r="U3287" i="1"/>
  <c r="V3287" i="1"/>
  <c r="U3283" i="1"/>
  <c r="V3283" i="1"/>
  <c r="U3279" i="1"/>
  <c r="V3279" i="1"/>
  <c r="U3275" i="1"/>
  <c r="V3275" i="1"/>
  <c r="U3271" i="1"/>
  <c r="V3271" i="1"/>
  <c r="U3267" i="1"/>
  <c r="V3267" i="1"/>
  <c r="U3263" i="1"/>
  <c r="V3263" i="1"/>
  <c r="U3259" i="1"/>
  <c r="V3259" i="1"/>
  <c r="U3255" i="1"/>
  <c r="V3255" i="1"/>
  <c r="U3251" i="1"/>
  <c r="V3251" i="1"/>
  <c r="U3247" i="1"/>
  <c r="V3247" i="1"/>
  <c r="U3243" i="1"/>
  <c r="V3243" i="1"/>
  <c r="U3239" i="1"/>
  <c r="V3239" i="1"/>
  <c r="U3235" i="1"/>
  <c r="V3235" i="1"/>
  <c r="U3231" i="1"/>
  <c r="V3231" i="1"/>
  <c r="U3227" i="1"/>
  <c r="V3227" i="1"/>
  <c r="U3223" i="1"/>
  <c r="V3223" i="1"/>
  <c r="U3219" i="1"/>
  <c r="V3219" i="1"/>
  <c r="U3215" i="1"/>
  <c r="V3215" i="1"/>
  <c r="U3211" i="1"/>
  <c r="V3211" i="1"/>
  <c r="U3207" i="1"/>
  <c r="V3207" i="1"/>
  <c r="U3203" i="1"/>
  <c r="V3203" i="1"/>
  <c r="U3199" i="1"/>
  <c r="V3199" i="1"/>
  <c r="U3195" i="1"/>
  <c r="V3195" i="1"/>
  <c r="U3191" i="1"/>
  <c r="V3191" i="1"/>
  <c r="U3187" i="1"/>
  <c r="V3187" i="1"/>
  <c r="U3183" i="1"/>
  <c r="V3183" i="1"/>
  <c r="U3179" i="1"/>
  <c r="V3179" i="1"/>
  <c r="U3175" i="1"/>
  <c r="V3175" i="1"/>
  <c r="U3171" i="1"/>
  <c r="V3171" i="1"/>
  <c r="U3167" i="1"/>
  <c r="V3167" i="1"/>
  <c r="U3163" i="1"/>
  <c r="V3163" i="1"/>
  <c r="U3159" i="1"/>
  <c r="V3159" i="1"/>
  <c r="U3155" i="1"/>
  <c r="V3155" i="1"/>
  <c r="U3151" i="1"/>
  <c r="V3151" i="1"/>
  <c r="U3147" i="1"/>
  <c r="V3147" i="1"/>
  <c r="U3143" i="1"/>
  <c r="V3143" i="1"/>
  <c r="U3139" i="1"/>
  <c r="V3139" i="1"/>
  <c r="U3135" i="1"/>
  <c r="V3135" i="1"/>
  <c r="U3131" i="1"/>
  <c r="V3131" i="1"/>
  <c r="U3127" i="1"/>
  <c r="V3127" i="1"/>
  <c r="U3123" i="1"/>
  <c r="V3123" i="1"/>
  <c r="U3119" i="1"/>
  <c r="V3119" i="1"/>
  <c r="U3115" i="1"/>
  <c r="V3115" i="1"/>
  <c r="U3111" i="1"/>
  <c r="V3111" i="1"/>
  <c r="U3107" i="1"/>
  <c r="V3107" i="1"/>
  <c r="U3103" i="1"/>
  <c r="V3103" i="1"/>
  <c r="U3099" i="1"/>
  <c r="V3099" i="1"/>
  <c r="U3095" i="1"/>
  <c r="V3095" i="1"/>
  <c r="U3091" i="1"/>
  <c r="V3091" i="1"/>
  <c r="U3087" i="1"/>
  <c r="V3087" i="1"/>
  <c r="U3083" i="1"/>
  <c r="V3083" i="1"/>
  <c r="U3079" i="1"/>
  <c r="V3079" i="1"/>
  <c r="U3075" i="1"/>
  <c r="V3075" i="1"/>
  <c r="U3071" i="1"/>
  <c r="V3071" i="1"/>
  <c r="U3067" i="1"/>
  <c r="V3067" i="1"/>
  <c r="U3063" i="1"/>
  <c r="V3063" i="1"/>
  <c r="U3059" i="1"/>
  <c r="V3059" i="1"/>
  <c r="U3055" i="1"/>
  <c r="V3055" i="1"/>
  <c r="U3051" i="1"/>
  <c r="V3051" i="1"/>
  <c r="U3047" i="1"/>
  <c r="V3047" i="1"/>
  <c r="U3043" i="1"/>
  <c r="V3043" i="1"/>
  <c r="U3039" i="1"/>
  <c r="V3039" i="1"/>
  <c r="U3035" i="1"/>
  <c r="V3035" i="1"/>
  <c r="U3031" i="1"/>
  <c r="V3031" i="1"/>
  <c r="U3027" i="1"/>
  <c r="V3027" i="1"/>
  <c r="U3023" i="1"/>
  <c r="V3023" i="1"/>
  <c r="U3019" i="1"/>
  <c r="V3019" i="1"/>
  <c r="U3015" i="1"/>
  <c r="V3015" i="1"/>
  <c r="U3011" i="1"/>
  <c r="V3011" i="1"/>
  <c r="U3007" i="1"/>
  <c r="V3007" i="1"/>
  <c r="U3003" i="1"/>
  <c r="V3003" i="1"/>
  <c r="U2999" i="1"/>
  <c r="V2999" i="1"/>
  <c r="U2995" i="1"/>
  <c r="V2995" i="1"/>
  <c r="U2991" i="1"/>
  <c r="V2991" i="1"/>
  <c r="U2987" i="1"/>
  <c r="V2987" i="1"/>
  <c r="U2983" i="1"/>
  <c r="V2983" i="1"/>
  <c r="U2979" i="1"/>
  <c r="V2979" i="1"/>
  <c r="U2975" i="1"/>
  <c r="V2975" i="1"/>
  <c r="U2971" i="1"/>
  <c r="V2971" i="1"/>
  <c r="U2967" i="1"/>
  <c r="V2967" i="1"/>
  <c r="U2963" i="1"/>
  <c r="V2963" i="1"/>
  <c r="U2959" i="1"/>
  <c r="V2959" i="1"/>
  <c r="U2955" i="1"/>
  <c r="V2955" i="1"/>
  <c r="U2951" i="1"/>
  <c r="V2951" i="1"/>
  <c r="U2947" i="1"/>
  <c r="V2947" i="1"/>
  <c r="U2943" i="1"/>
  <c r="V2943" i="1"/>
  <c r="U2939" i="1"/>
  <c r="V2939" i="1"/>
  <c r="U2935" i="1"/>
  <c r="V2935" i="1"/>
  <c r="U2931" i="1"/>
  <c r="V2931" i="1"/>
  <c r="U2927" i="1"/>
  <c r="V2927" i="1"/>
  <c r="U2923" i="1"/>
  <c r="V2923" i="1"/>
  <c r="U2919" i="1"/>
  <c r="V2919" i="1"/>
  <c r="U2915" i="1"/>
  <c r="V2915" i="1"/>
  <c r="U2911" i="1"/>
  <c r="V2911" i="1"/>
  <c r="U2907" i="1"/>
  <c r="V2907" i="1"/>
  <c r="U2903" i="1"/>
  <c r="V2903" i="1"/>
  <c r="U2899" i="1"/>
  <c r="V2899" i="1"/>
  <c r="U2895" i="1"/>
  <c r="V2895" i="1"/>
  <c r="U2891" i="1"/>
  <c r="V2891" i="1"/>
  <c r="U2887" i="1"/>
  <c r="V2887" i="1"/>
  <c r="U2883" i="1"/>
  <c r="V2883" i="1"/>
  <c r="U2879" i="1"/>
  <c r="V2879" i="1"/>
  <c r="U2875" i="1"/>
  <c r="V2875" i="1"/>
  <c r="U2871" i="1"/>
  <c r="V2871" i="1"/>
  <c r="U2867" i="1"/>
  <c r="V2867" i="1"/>
  <c r="U2863" i="1"/>
  <c r="V2863" i="1"/>
  <c r="U2859" i="1"/>
  <c r="V2859" i="1"/>
  <c r="U2855" i="1"/>
  <c r="V2855" i="1"/>
  <c r="U2851" i="1"/>
  <c r="V2851" i="1"/>
  <c r="U2847" i="1"/>
  <c r="V2847" i="1"/>
  <c r="U2843" i="1"/>
  <c r="V2843" i="1"/>
  <c r="U2839" i="1"/>
  <c r="V2839" i="1"/>
  <c r="U2835" i="1"/>
  <c r="V2835" i="1"/>
  <c r="U2831" i="1"/>
  <c r="V2831" i="1"/>
  <c r="U2827" i="1"/>
  <c r="V2827" i="1"/>
  <c r="U2823" i="1"/>
  <c r="V2823" i="1"/>
  <c r="U2819" i="1"/>
  <c r="V2819" i="1"/>
  <c r="U2815" i="1"/>
  <c r="V2815" i="1"/>
  <c r="U2811" i="1"/>
  <c r="V2811" i="1"/>
  <c r="U2807" i="1"/>
  <c r="V2807" i="1"/>
  <c r="U2803" i="1"/>
  <c r="V2803" i="1"/>
  <c r="U2799" i="1"/>
  <c r="V2799" i="1"/>
  <c r="U2795" i="1"/>
  <c r="V2795" i="1"/>
  <c r="U2791" i="1"/>
  <c r="V2791" i="1"/>
  <c r="U2787" i="1"/>
  <c r="V2787" i="1"/>
  <c r="U2783" i="1"/>
  <c r="V2783" i="1"/>
  <c r="U2779" i="1"/>
  <c r="V2779" i="1"/>
  <c r="U2775" i="1"/>
  <c r="V2775" i="1"/>
  <c r="U2771" i="1"/>
  <c r="V2771" i="1"/>
  <c r="U2767" i="1"/>
  <c r="V2767" i="1"/>
  <c r="U2763" i="1"/>
  <c r="V2763" i="1"/>
  <c r="U2759" i="1"/>
  <c r="V2759" i="1"/>
  <c r="U2755" i="1"/>
  <c r="V2755" i="1"/>
  <c r="U2751" i="1"/>
  <c r="V2751" i="1"/>
  <c r="U2747" i="1"/>
  <c r="V2747" i="1"/>
  <c r="U2743" i="1"/>
  <c r="V2743" i="1"/>
  <c r="U2739" i="1"/>
  <c r="V2739" i="1"/>
  <c r="U2735" i="1"/>
  <c r="V2735" i="1"/>
  <c r="U2731" i="1"/>
  <c r="V2731" i="1"/>
  <c r="U2727" i="1"/>
  <c r="V2727" i="1"/>
  <c r="U2723" i="1"/>
  <c r="V2723" i="1"/>
  <c r="U2719" i="1"/>
  <c r="V2719" i="1"/>
  <c r="U2715" i="1"/>
  <c r="V2715" i="1"/>
  <c r="U2711" i="1"/>
  <c r="V2711" i="1"/>
  <c r="U2707" i="1"/>
  <c r="V2707" i="1"/>
  <c r="U2703" i="1"/>
  <c r="V2703" i="1"/>
  <c r="U2699" i="1"/>
  <c r="V2699" i="1"/>
  <c r="U2695" i="1"/>
  <c r="V2695" i="1"/>
  <c r="U2691" i="1"/>
  <c r="V2691" i="1"/>
  <c r="U2687" i="1"/>
  <c r="V2687" i="1"/>
  <c r="U2683" i="1"/>
  <c r="V2683" i="1"/>
  <c r="U2679" i="1"/>
  <c r="V2679" i="1"/>
  <c r="U2675" i="1"/>
  <c r="V2675" i="1"/>
  <c r="U2671" i="1"/>
  <c r="V2671" i="1"/>
  <c r="U2667" i="1"/>
  <c r="V2667" i="1"/>
  <c r="U2663" i="1"/>
  <c r="V2663" i="1"/>
  <c r="U2659" i="1"/>
  <c r="V2659" i="1"/>
  <c r="U2655" i="1"/>
  <c r="V2655" i="1"/>
  <c r="U2651" i="1"/>
  <c r="V2651" i="1"/>
  <c r="U2647" i="1"/>
  <c r="V2647" i="1"/>
  <c r="U2643" i="1"/>
  <c r="V2643" i="1"/>
  <c r="U2639" i="1"/>
  <c r="V2639" i="1"/>
  <c r="U2635" i="1"/>
  <c r="V2635" i="1"/>
  <c r="U2631" i="1"/>
  <c r="V2631" i="1"/>
  <c r="U2627" i="1"/>
  <c r="V2627" i="1"/>
  <c r="U2623" i="1"/>
  <c r="V2623" i="1"/>
  <c r="U2619" i="1"/>
  <c r="V2619" i="1"/>
  <c r="U2615" i="1"/>
  <c r="V2615" i="1"/>
  <c r="U2611" i="1"/>
  <c r="V2611" i="1"/>
  <c r="U2607" i="1"/>
  <c r="V2607" i="1"/>
  <c r="U2603" i="1"/>
  <c r="V2603" i="1"/>
  <c r="U2599" i="1"/>
  <c r="V2599" i="1"/>
  <c r="U2595" i="1"/>
  <c r="V2595" i="1"/>
  <c r="U2591" i="1"/>
  <c r="V2591" i="1"/>
  <c r="U2587" i="1"/>
  <c r="V2587" i="1"/>
  <c r="U2583" i="1"/>
  <c r="V2583" i="1"/>
  <c r="U2579" i="1"/>
  <c r="V2579" i="1"/>
  <c r="U2575" i="1"/>
  <c r="V2575" i="1"/>
  <c r="U2571" i="1"/>
  <c r="V2571" i="1"/>
  <c r="U2567" i="1"/>
  <c r="V2567" i="1"/>
  <c r="U2563" i="1"/>
  <c r="V2563" i="1"/>
  <c r="U2559" i="1"/>
  <c r="V2559" i="1"/>
  <c r="U2555" i="1"/>
  <c r="V2555" i="1"/>
  <c r="U2551" i="1"/>
  <c r="V2551" i="1"/>
  <c r="U2547" i="1"/>
  <c r="V2547" i="1"/>
  <c r="U2543" i="1"/>
  <c r="V2543" i="1"/>
  <c r="U2539" i="1"/>
  <c r="V2539" i="1"/>
  <c r="U2535" i="1"/>
  <c r="V2535" i="1"/>
  <c r="U2531" i="1"/>
  <c r="V2531" i="1"/>
  <c r="U2527" i="1"/>
  <c r="V2527" i="1"/>
  <c r="U2523" i="1"/>
  <c r="V2523" i="1"/>
  <c r="U2519" i="1"/>
  <c r="V2519" i="1"/>
  <c r="U2515" i="1"/>
  <c r="V2515" i="1"/>
  <c r="U2511" i="1"/>
  <c r="V2511" i="1"/>
  <c r="U2507" i="1"/>
  <c r="V2507" i="1"/>
  <c r="U2503" i="1"/>
  <c r="V2503" i="1"/>
  <c r="U2499" i="1"/>
  <c r="V2499" i="1"/>
  <c r="U2495" i="1"/>
  <c r="V2495" i="1"/>
  <c r="U2491" i="1"/>
  <c r="V2491" i="1"/>
  <c r="U2487" i="1"/>
  <c r="V2487" i="1"/>
  <c r="U2483" i="1"/>
  <c r="V2483" i="1"/>
  <c r="U2479" i="1"/>
  <c r="V2479" i="1"/>
  <c r="U2475" i="1"/>
  <c r="V2475" i="1"/>
  <c r="U2471" i="1"/>
  <c r="V2471" i="1"/>
  <c r="U2467" i="1"/>
  <c r="V2467" i="1"/>
  <c r="U2463" i="1"/>
  <c r="V2463" i="1"/>
  <c r="U2459" i="1"/>
  <c r="V2459" i="1"/>
  <c r="U2455" i="1"/>
  <c r="V2455" i="1"/>
  <c r="U2451" i="1"/>
  <c r="V2451" i="1"/>
  <c r="U2447" i="1"/>
  <c r="V2447" i="1"/>
  <c r="U2443" i="1"/>
  <c r="V2443" i="1"/>
  <c r="U2439" i="1"/>
  <c r="V2439" i="1"/>
  <c r="U2435" i="1"/>
  <c r="V2435" i="1"/>
  <c r="U2431" i="1"/>
  <c r="V2431" i="1"/>
  <c r="U2427" i="1"/>
  <c r="V2427" i="1"/>
  <c r="U2423" i="1"/>
  <c r="V2423" i="1"/>
  <c r="U2419" i="1"/>
  <c r="V2419" i="1"/>
  <c r="U2415" i="1"/>
  <c r="V2415" i="1"/>
  <c r="U2411" i="1"/>
  <c r="V2411" i="1"/>
  <c r="U2407" i="1"/>
  <c r="V2407" i="1"/>
  <c r="U2403" i="1"/>
  <c r="V2403" i="1"/>
  <c r="U2399" i="1"/>
  <c r="V2399" i="1"/>
  <c r="U2395" i="1"/>
  <c r="V2395" i="1"/>
  <c r="U2391" i="1"/>
  <c r="V2391" i="1"/>
  <c r="U2387" i="1"/>
  <c r="V2387" i="1"/>
  <c r="U2383" i="1"/>
  <c r="V2383" i="1"/>
  <c r="U2379" i="1"/>
  <c r="V2379" i="1"/>
  <c r="U2375" i="1"/>
  <c r="V2375" i="1"/>
  <c r="U2371" i="1"/>
  <c r="V2371" i="1"/>
  <c r="U2367" i="1"/>
  <c r="V2367" i="1"/>
  <c r="U2363" i="1"/>
  <c r="V2363" i="1"/>
  <c r="U2359" i="1"/>
  <c r="V2359" i="1"/>
  <c r="U2355" i="1"/>
  <c r="V2355" i="1"/>
  <c r="U2351" i="1"/>
  <c r="V2351" i="1"/>
  <c r="U2347" i="1"/>
  <c r="V2347" i="1"/>
  <c r="U2343" i="1"/>
  <c r="V2343" i="1"/>
  <c r="U2339" i="1"/>
  <c r="V2339" i="1"/>
  <c r="U2335" i="1"/>
  <c r="V2335" i="1"/>
  <c r="U2331" i="1"/>
  <c r="V2331" i="1"/>
  <c r="U2327" i="1"/>
  <c r="V2327" i="1"/>
  <c r="U2323" i="1"/>
  <c r="V2323" i="1"/>
  <c r="U2319" i="1"/>
  <c r="V2319" i="1"/>
  <c r="U2315" i="1"/>
  <c r="V2315" i="1"/>
  <c r="U2311" i="1"/>
  <c r="V2311" i="1"/>
  <c r="U2307" i="1"/>
  <c r="V2307" i="1"/>
  <c r="U2303" i="1"/>
  <c r="V2303" i="1"/>
  <c r="U2299" i="1"/>
  <c r="V2299" i="1"/>
  <c r="U2295" i="1"/>
  <c r="V2295" i="1"/>
  <c r="U2291" i="1"/>
  <c r="V2291" i="1"/>
  <c r="U2287" i="1"/>
  <c r="V2287" i="1"/>
  <c r="U2283" i="1"/>
  <c r="V2283" i="1"/>
  <c r="U2279" i="1"/>
  <c r="V2279" i="1"/>
  <c r="U2275" i="1"/>
  <c r="V2275" i="1"/>
  <c r="U2271" i="1"/>
  <c r="V2271" i="1"/>
  <c r="U2267" i="1"/>
  <c r="V2267" i="1"/>
  <c r="U2263" i="1"/>
  <c r="V2263" i="1"/>
  <c r="U2259" i="1"/>
  <c r="V2259" i="1"/>
  <c r="U2255" i="1"/>
  <c r="V2255" i="1"/>
  <c r="U2251" i="1"/>
  <c r="V2251" i="1"/>
  <c r="U2247" i="1"/>
  <c r="V2247" i="1"/>
  <c r="U2243" i="1"/>
  <c r="V2243" i="1"/>
  <c r="U2239" i="1"/>
  <c r="V2239" i="1"/>
  <c r="U2235" i="1"/>
  <c r="V2235" i="1"/>
  <c r="U2231" i="1"/>
  <c r="V2231" i="1"/>
  <c r="U2227" i="1"/>
  <c r="V2227" i="1"/>
  <c r="U2223" i="1"/>
  <c r="V2223" i="1"/>
  <c r="U2219" i="1"/>
  <c r="V2219" i="1"/>
  <c r="U2215" i="1"/>
  <c r="V2215" i="1"/>
  <c r="U2211" i="1"/>
  <c r="V2211" i="1"/>
  <c r="U2207" i="1"/>
  <c r="V2207" i="1"/>
  <c r="U2203" i="1"/>
  <c r="V2203" i="1"/>
  <c r="U2199" i="1"/>
  <c r="V2199" i="1"/>
  <c r="U2195" i="1"/>
  <c r="V2195" i="1"/>
  <c r="U2191" i="1"/>
  <c r="V2191" i="1"/>
  <c r="U2187" i="1"/>
  <c r="V2187" i="1"/>
  <c r="U2183" i="1"/>
  <c r="V2183" i="1"/>
  <c r="U2179" i="1"/>
  <c r="V2179" i="1"/>
  <c r="U2175" i="1"/>
  <c r="V2175" i="1"/>
  <c r="U2171" i="1"/>
  <c r="V2171" i="1"/>
  <c r="U2167" i="1"/>
  <c r="V2167" i="1"/>
  <c r="U2163" i="1"/>
  <c r="V2163" i="1"/>
  <c r="U2159" i="1"/>
  <c r="V2159" i="1"/>
  <c r="U2155" i="1"/>
  <c r="V2155" i="1"/>
  <c r="U2151" i="1"/>
  <c r="V2151" i="1"/>
  <c r="U2147" i="1"/>
  <c r="V2147" i="1"/>
  <c r="U2143" i="1"/>
  <c r="V2143" i="1"/>
  <c r="U2139" i="1"/>
  <c r="V2139" i="1"/>
  <c r="U2135" i="1"/>
  <c r="V2135" i="1"/>
  <c r="U2131" i="1"/>
  <c r="V2131" i="1"/>
  <c r="U2127" i="1"/>
  <c r="V2127" i="1"/>
  <c r="U2123" i="1"/>
  <c r="V2123" i="1"/>
  <c r="U2119" i="1"/>
  <c r="V2119" i="1"/>
  <c r="U2115" i="1"/>
  <c r="V2115" i="1"/>
  <c r="U2111" i="1"/>
  <c r="V2111" i="1"/>
  <c r="U2107" i="1"/>
  <c r="V2107" i="1"/>
  <c r="U2103" i="1"/>
  <c r="V2103" i="1"/>
  <c r="U2099" i="1"/>
  <c r="V2099" i="1"/>
  <c r="U2095" i="1"/>
  <c r="V2095" i="1"/>
  <c r="U2091" i="1"/>
  <c r="V2091" i="1"/>
  <c r="U2087" i="1"/>
  <c r="V2087" i="1"/>
  <c r="U2083" i="1"/>
  <c r="V2083" i="1"/>
  <c r="U2079" i="1"/>
  <c r="V2079" i="1"/>
  <c r="U2075" i="1"/>
  <c r="V2075" i="1"/>
  <c r="U2071" i="1"/>
  <c r="V2071" i="1"/>
  <c r="U2067" i="1"/>
  <c r="V2067" i="1"/>
  <c r="U2063" i="1"/>
  <c r="V2063" i="1"/>
  <c r="U2059" i="1"/>
  <c r="V2059" i="1"/>
  <c r="U2055" i="1"/>
  <c r="V2055" i="1"/>
  <c r="U2051" i="1"/>
  <c r="V2051" i="1"/>
  <c r="U2047" i="1"/>
  <c r="V2047" i="1"/>
  <c r="U2043" i="1"/>
  <c r="V2043" i="1"/>
  <c r="U2039" i="1"/>
  <c r="V2039" i="1"/>
  <c r="U2035" i="1"/>
  <c r="V2035" i="1"/>
  <c r="U2031" i="1"/>
  <c r="V2031" i="1"/>
  <c r="U2027" i="1"/>
  <c r="V2027" i="1"/>
  <c r="U2023" i="1"/>
  <c r="V2023" i="1"/>
  <c r="U2019" i="1"/>
  <c r="V2019" i="1"/>
  <c r="U2015" i="1"/>
  <c r="V2015" i="1"/>
  <c r="U2011" i="1"/>
  <c r="V2011" i="1"/>
  <c r="U2007" i="1"/>
  <c r="V2007" i="1"/>
  <c r="U2003" i="1"/>
  <c r="V2003" i="1"/>
  <c r="U1999" i="1"/>
  <c r="V1999" i="1"/>
  <c r="U1995" i="1"/>
  <c r="V1995" i="1"/>
  <c r="U1991" i="1"/>
  <c r="V1991" i="1"/>
  <c r="U1987" i="1"/>
  <c r="V1987" i="1"/>
  <c r="U1983" i="1"/>
  <c r="V1983" i="1"/>
  <c r="U1979" i="1"/>
  <c r="V1979" i="1"/>
  <c r="U1975" i="1"/>
  <c r="V1975" i="1"/>
  <c r="U1971" i="1"/>
  <c r="V1971" i="1"/>
  <c r="U1967" i="1"/>
  <c r="V1967" i="1"/>
  <c r="U1963" i="1"/>
  <c r="V1963" i="1"/>
  <c r="U1959" i="1"/>
  <c r="V1959" i="1"/>
  <c r="U1955" i="1"/>
  <c r="V1955" i="1"/>
  <c r="U1951" i="1"/>
  <c r="V1951" i="1"/>
  <c r="U1947" i="1"/>
  <c r="V1947" i="1"/>
  <c r="U1943" i="1"/>
  <c r="V1943" i="1"/>
  <c r="U1939" i="1"/>
  <c r="V1939" i="1"/>
  <c r="U1935" i="1"/>
  <c r="V1935" i="1"/>
  <c r="U1931" i="1"/>
  <c r="V1931" i="1"/>
  <c r="U1927" i="1"/>
  <c r="V1927" i="1"/>
  <c r="U1923" i="1"/>
  <c r="V1923" i="1"/>
  <c r="U1919" i="1"/>
  <c r="V1919" i="1"/>
  <c r="U1915" i="1"/>
  <c r="V1915" i="1"/>
  <c r="U1911" i="1"/>
  <c r="V1911" i="1"/>
  <c r="U1907" i="1"/>
  <c r="V1907" i="1"/>
  <c r="U1903" i="1"/>
  <c r="V1903" i="1"/>
  <c r="U1899" i="1"/>
  <c r="V1899" i="1"/>
  <c r="U1895" i="1"/>
  <c r="V1895" i="1"/>
  <c r="U1891" i="1"/>
  <c r="V1891" i="1"/>
  <c r="U1887" i="1"/>
  <c r="V1887" i="1"/>
  <c r="U1883" i="1"/>
  <c r="V1883" i="1"/>
  <c r="U1879" i="1"/>
  <c r="V1879" i="1"/>
  <c r="U1875" i="1"/>
  <c r="V1875" i="1"/>
  <c r="U1871" i="1"/>
  <c r="V1871" i="1"/>
  <c r="U1867" i="1"/>
  <c r="V1867" i="1"/>
  <c r="U1863" i="1"/>
  <c r="V1863" i="1"/>
  <c r="U1859" i="1"/>
  <c r="V1859" i="1"/>
  <c r="U1855" i="1"/>
  <c r="V1855" i="1"/>
  <c r="U1851" i="1"/>
  <c r="V1851" i="1"/>
  <c r="U1847" i="1"/>
  <c r="V1847" i="1"/>
  <c r="U1843" i="1"/>
  <c r="V1843" i="1"/>
  <c r="U1839" i="1"/>
  <c r="V1839" i="1"/>
  <c r="U1835" i="1"/>
  <c r="V1835" i="1"/>
  <c r="U1831" i="1"/>
  <c r="V1831" i="1"/>
  <c r="U1827" i="1"/>
  <c r="V1827" i="1"/>
  <c r="U1823" i="1"/>
  <c r="V1823" i="1"/>
  <c r="U1819" i="1"/>
  <c r="V1819" i="1"/>
  <c r="U1815" i="1"/>
  <c r="V1815" i="1"/>
  <c r="U1811" i="1"/>
  <c r="V1811" i="1"/>
  <c r="U1807" i="1"/>
  <c r="V1807" i="1"/>
  <c r="U1803" i="1"/>
  <c r="V1803" i="1"/>
  <c r="U1799" i="1"/>
  <c r="V1799" i="1"/>
  <c r="U1795" i="1"/>
  <c r="V1795" i="1"/>
  <c r="U1791" i="1"/>
  <c r="V1791" i="1"/>
  <c r="U1787" i="1"/>
  <c r="V1787" i="1"/>
  <c r="U1783" i="1"/>
  <c r="V1783" i="1"/>
  <c r="U1779" i="1"/>
  <c r="V1779" i="1"/>
  <c r="U1775" i="1"/>
  <c r="V1775" i="1"/>
  <c r="U1771" i="1"/>
  <c r="V1771" i="1"/>
  <c r="U1767" i="1"/>
  <c r="V1767" i="1"/>
  <c r="U1763" i="1"/>
  <c r="V1763" i="1"/>
  <c r="U1759" i="1"/>
  <c r="V1759" i="1"/>
  <c r="U1755" i="1"/>
  <c r="V1755" i="1"/>
  <c r="U1751" i="1"/>
  <c r="V1751" i="1"/>
  <c r="U1747" i="1"/>
  <c r="V1747" i="1"/>
  <c r="U1743" i="1"/>
  <c r="V1743" i="1"/>
  <c r="U1739" i="1"/>
  <c r="V1739" i="1"/>
  <c r="U1735" i="1"/>
  <c r="V1735" i="1"/>
  <c r="U1731" i="1"/>
  <c r="V1731" i="1"/>
  <c r="U1727" i="1"/>
  <c r="V1727" i="1"/>
  <c r="U1723" i="1"/>
  <c r="V1723" i="1"/>
  <c r="U1719" i="1"/>
  <c r="V1719" i="1"/>
  <c r="U1715" i="1"/>
  <c r="V1715" i="1"/>
  <c r="U1711" i="1"/>
  <c r="V1711" i="1"/>
  <c r="U1707" i="1"/>
  <c r="V1707" i="1"/>
  <c r="U1703" i="1"/>
  <c r="V1703" i="1"/>
  <c r="U1699" i="1"/>
  <c r="V1699" i="1"/>
  <c r="U1695" i="1"/>
  <c r="V1695" i="1"/>
  <c r="U1691" i="1"/>
  <c r="V1691" i="1"/>
  <c r="U1687" i="1"/>
  <c r="V1687" i="1"/>
  <c r="U1683" i="1"/>
  <c r="V1683" i="1"/>
  <c r="U1679" i="1"/>
  <c r="V1679" i="1"/>
  <c r="U1675" i="1"/>
  <c r="V1675" i="1"/>
  <c r="U1671" i="1"/>
  <c r="V1671" i="1"/>
  <c r="U1667" i="1"/>
  <c r="V1667" i="1"/>
  <c r="U1663" i="1"/>
  <c r="V1663" i="1"/>
  <c r="U1659" i="1"/>
  <c r="V1659" i="1"/>
  <c r="U1655" i="1"/>
  <c r="V1655" i="1"/>
  <c r="U1651" i="1"/>
  <c r="V1651" i="1"/>
  <c r="U1647" i="1"/>
  <c r="V1647" i="1"/>
  <c r="U1643" i="1"/>
  <c r="V1643" i="1"/>
  <c r="U1639" i="1"/>
  <c r="V1639" i="1"/>
  <c r="U1635" i="1"/>
  <c r="V1635" i="1"/>
  <c r="U1631" i="1"/>
  <c r="V1631" i="1"/>
  <c r="U1627" i="1"/>
  <c r="V1627" i="1"/>
  <c r="U1623" i="1"/>
  <c r="V1623" i="1"/>
  <c r="U1619" i="1"/>
  <c r="V1619" i="1"/>
  <c r="U1615" i="1"/>
  <c r="V1615" i="1"/>
  <c r="U1611" i="1"/>
  <c r="V1611" i="1"/>
  <c r="U1607" i="1"/>
  <c r="V1607" i="1"/>
  <c r="U1603" i="1"/>
  <c r="V1603" i="1"/>
  <c r="U1599" i="1"/>
  <c r="V1599" i="1"/>
  <c r="U1595" i="1"/>
  <c r="V1595" i="1"/>
  <c r="U1591" i="1"/>
  <c r="V1591" i="1"/>
  <c r="U1587" i="1"/>
  <c r="V1587" i="1"/>
  <c r="U1583" i="1"/>
  <c r="V1583" i="1"/>
  <c r="U1579" i="1"/>
  <c r="V1579" i="1"/>
  <c r="U1575" i="1"/>
  <c r="V1575" i="1"/>
  <c r="U1571" i="1"/>
  <c r="V1571" i="1"/>
  <c r="U1567" i="1"/>
  <c r="V1567" i="1"/>
  <c r="U1563" i="1"/>
  <c r="V1563" i="1"/>
  <c r="U1559" i="1"/>
  <c r="V1559" i="1"/>
  <c r="U1555" i="1"/>
  <c r="V1555" i="1"/>
  <c r="U1551" i="1"/>
  <c r="V1551" i="1"/>
  <c r="U1547" i="1"/>
  <c r="V1547" i="1"/>
  <c r="U1543" i="1"/>
  <c r="V1543" i="1"/>
  <c r="U1539" i="1"/>
  <c r="V1539" i="1"/>
  <c r="U1535" i="1"/>
  <c r="V1535" i="1"/>
  <c r="U1531" i="1"/>
  <c r="V1531" i="1"/>
  <c r="U1527" i="1"/>
  <c r="V1527" i="1"/>
  <c r="U1523" i="1"/>
  <c r="V1523" i="1"/>
  <c r="U1519" i="1"/>
  <c r="V1519" i="1"/>
  <c r="U1515" i="1"/>
  <c r="V1515" i="1"/>
  <c r="U1511" i="1"/>
  <c r="V1511" i="1"/>
  <c r="U1507" i="1"/>
  <c r="V1507" i="1"/>
  <c r="U1503" i="1"/>
  <c r="V1503" i="1"/>
  <c r="U1499" i="1"/>
  <c r="V1499" i="1"/>
  <c r="U1495" i="1"/>
  <c r="V1495" i="1"/>
  <c r="U1491" i="1"/>
  <c r="V1491" i="1"/>
  <c r="U1487" i="1"/>
  <c r="V1487" i="1"/>
  <c r="U1483" i="1"/>
  <c r="V1483" i="1"/>
  <c r="U1479" i="1"/>
  <c r="V1479" i="1"/>
  <c r="U1475" i="1"/>
  <c r="V1475" i="1"/>
  <c r="U1471" i="1"/>
  <c r="V1471" i="1"/>
  <c r="U1467" i="1"/>
  <c r="V1467" i="1"/>
  <c r="U1463" i="1"/>
  <c r="V1463" i="1"/>
  <c r="U1459" i="1"/>
  <c r="V1459" i="1"/>
  <c r="U1455" i="1"/>
  <c r="V1455" i="1"/>
  <c r="U1451" i="1"/>
  <c r="V1451" i="1"/>
  <c r="U1447" i="1"/>
  <c r="V1447" i="1"/>
  <c r="U1443" i="1"/>
  <c r="V1443" i="1"/>
  <c r="U1439" i="1"/>
  <c r="V1439" i="1"/>
  <c r="U1435" i="1"/>
  <c r="V1435" i="1"/>
  <c r="U1431" i="1"/>
  <c r="V1431" i="1"/>
  <c r="U1427" i="1"/>
  <c r="V1427" i="1"/>
  <c r="U1423" i="1"/>
  <c r="V1423" i="1"/>
  <c r="U1419" i="1"/>
  <c r="V1419" i="1"/>
  <c r="U1415" i="1"/>
  <c r="V1415" i="1"/>
  <c r="U1411" i="1"/>
  <c r="V1411" i="1"/>
  <c r="U1407" i="1"/>
  <c r="V1407" i="1"/>
  <c r="U1403" i="1"/>
  <c r="V1403" i="1"/>
  <c r="U1399" i="1"/>
  <c r="V1399" i="1"/>
  <c r="U1395" i="1"/>
  <c r="V1395" i="1"/>
  <c r="U1391" i="1"/>
  <c r="V1391" i="1"/>
  <c r="U1387" i="1"/>
  <c r="V1387" i="1"/>
  <c r="U1383" i="1"/>
  <c r="V1383" i="1"/>
  <c r="U1379" i="1"/>
  <c r="V1379" i="1"/>
  <c r="U1375" i="1"/>
  <c r="V1375" i="1"/>
  <c r="U1371" i="1"/>
  <c r="V1371" i="1"/>
  <c r="U1367" i="1"/>
  <c r="V1367" i="1"/>
  <c r="U1363" i="1"/>
  <c r="V1363" i="1"/>
  <c r="U1359" i="1"/>
  <c r="V1359" i="1"/>
  <c r="U1355" i="1"/>
  <c r="V1355" i="1"/>
  <c r="U1351" i="1"/>
  <c r="V1351" i="1"/>
  <c r="U1347" i="1"/>
  <c r="V1347" i="1"/>
  <c r="U1343" i="1"/>
  <c r="V1343" i="1"/>
  <c r="U1339" i="1"/>
  <c r="V1339" i="1"/>
  <c r="U1335" i="1"/>
  <c r="V1335" i="1"/>
  <c r="U1331" i="1"/>
  <c r="V1331" i="1"/>
  <c r="U1327" i="1"/>
  <c r="V1327" i="1"/>
  <c r="U1323" i="1"/>
  <c r="V1323" i="1"/>
  <c r="U1319" i="1"/>
  <c r="V1319" i="1"/>
  <c r="U1315" i="1"/>
  <c r="V1315" i="1"/>
  <c r="U1311" i="1"/>
  <c r="V1311" i="1"/>
  <c r="U1307" i="1"/>
  <c r="V1307" i="1"/>
  <c r="U1303" i="1"/>
  <c r="V1303" i="1"/>
  <c r="U1299" i="1"/>
  <c r="V1299" i="1"/>
  <c r="U1295" i="1"/>
  <c r="V1295" i="1"/>
  <c r="U1291" i="1"/>
  <c r="V1291" i="1"/>
  <c r="U1287" i="1"/>
  <c r="V1287" i="1"/>
  <c r="U1283" i="1"/>
  <c r="V1283" i="1"/>
  <c r="U1279" i="1"/>
  <c r="V1279" i="1"/>
  <c r="U1275" i="1"/>
  <c r="V1275" i="1"/>
  <c r="U1271" i="1"/>
  <c r="V1271" i="1"/>
  <c r="U1267" i="1"/>
  <c r="V1267" i="1"/>
  <c r="U1263" i="1"/>
  <c r="V1263" i="1"/>
  <c r="U1259" i="1"/>
  <c r="V1259" i="1"/>
  <c r="U1255" i="1"/>
  <c r="V1255" i="1"/>
  <c r="U1251" i="1"/>
  <c r="V1251" i="1"/>
  <c r="U1247" i="1"/>
  <c r="V1247" i="1"/>
  <c r="U1243" i="1"/>
  <c r="V1243" i="1"/>
  <c r="U1239" i="1"/>
  <c r="V1239" i="1"/>
  <c r="U1235" i="1"/>
  <c r="V1235" i="1"/>
  <c r="U1231" i="1"/>
  <c r="V1231" i="1"/>
  <c r="U1227" i="1"/>
  <c r="V1227" i="1"/>
  <c r="U1223" i="1"/>
  <c r="V1223" i="1"/>
  <c r="U1219" i="1"/>
  <c r="V1219" i="1"/>
  <c r="U1215" i="1"/>
  <c r="V1215" i="1"/>
  <c r="U1211" i="1"/>
  <c r="V1211" i="1"/>
  <c r="U1207" i="1"/>
  <c r="V1207" i="1"/>
  <c r="U1203" i="1"/>
  <c r="V1203" i="1"/>
  <c r="U1199" i="1"/>
  <c r="V1199" i="1"/>
  <c r="U1195" i="1"/>
  <c r="V1195" i="1"/>
  <c r="U1191" i="1"/>
  <c r="V1191" i="1"/>
  <c r="U1187" i="1"/>
  <c r="V1187" i="1"/>
  <c r="U1183" i="1"/>
  <c r="V1183" i="1"/>
  <c r="U1179" i="1"/>
  <c r="V1179" i="1"/>
  <c r="U1175" i="1"/>
  <c r="V1175" i="1"/>
  <c r="U1171" i="1"/>
  <c r="V1171" i="1"/>
  <c r="U1167" i="1"/>
  <c r="V1167" i="1"/>
  <c r="U1163" i="1"/>
  <c r="V1163" i="1"/>
  <c r="U1159" i="1"/>
  <c r="V1159" i="1"/>
  <c r="U1155" i="1"/>
  <c r="V1155" i="1"/>
  <c r="U1151" i="1"/>
  <c r="V1151" i="1"/>
  <c r="U1147" i="1"/>
  <c r="V1147" i="1"/>
  <c r="U1143" i="1"/>
  <c r="V1143" i="1"/>
  <c r="U1139" i="1"/>
  <c r="V1139" i="1"/>
  <c r="U1135" i="1"/>
  <c r="V1135" i="1"/>
  <c r="U1131" i="1"/>
  <c r="V1131" i="1"/>
  <c r="U1127" i="1"/>
  <c r="V1127" i="1"/>
  <c r="U1123" i="1"/>
  <c r="V1123" i="1"/>
  <c r="U1119" i="1"/>
  <c r="V1119" i="1"/>
  <c r="U1115" i="1"/>
  <c r="V1115" i="1"/>
  <c r="U1111" i="1"/>
  <c r="V1111" i="1"/>
  <c r="U1107" i="1"/>
  <c r="V1107" i="1"/>
  <c r="V1103" i="1"/>
  <c r="U1103" i="1"/>
  <c r="U1099" i="1"/>
  <c r="V1099" i="1"/>
  <c r="U1095" i="1"/>
  <c r="V1095" i="1"/>
  <c r="U1091" i="1"/>
  <c r="V1091" i="1"/>
  <c r="U1087" i="1"/>
  <c r="V1087" i="1"/>
  <c r="U1083" i="1"/>
  <c r="V1083" i="1"/>
  <c r="U1079" i="1"/>
  <c r="V1079" i="1"/>
  <c r="U1075" i="1"/>
  <c r="V1075" i="1"/>
  <c r="U1071" i="1"/>
  <c r="V1071" i="1"/>
  <c r="U1067" i="1"/>
  <c r="V1067" i="1"/>
  <c r="U1063" i="1"/>
  <c r="V1063" i="1"/>
  <c r="U1059" i="1"/>
  <c r="V1059" i="1"/>
  <c r="U1055" i="1"/>
  <c r="V1055" i="1"/>
  <c r="U1051" i="1"/>
  <c r="V1051" i="1"/>
  <c r="U1047" i="1"/>
  <c r="V1047" i="1"/>
  <c r="U1043" i="1"/>
  <c r="V1043" i="1"/>
  <c r="U1039" i="1"/>
  <c r="V1039" i="1"/>
  <c r="U1035" i="1"/>
  <c r="V1035" i="1"/>
  <c r="U1031" i="1"/>
  <c r="V1031" i="1"/>
  <c r="U1027" i="1"/>
  <c r="V1027" i="1"/>
  <c r="U1023" i="1"/>
  <c r="V1023" i="1"/>
  <c r="U1019" i="1"/>
  <c r="V1019" i="1"/>
  <c r="U1015" i="1"/>
  <c r="V1015" i="1"/>
  <c r="U1011" i="1"/>
  <c r="V1011" i="1"/>
  <c r="U1007" i="1"/>
  <c r="V1007" i="1"/>
  <c r="U1003" i="1"/>
  <c r="V1003" i="1"/>
  <c r="U999" i="1"/>
  <c r="V999" i="1"/>
  <c r="U995" i="1"/>
  <c r="V995" i="1"/>
  <c r="U991" i="1"/>
  <c r="V991" i="1"/>
  <c r="U987" i="1"/>
  <c r="V987" i="1"/>
  <c r="U983" i="1"/>
  <c r="V983" i="1"/>
  <c r="U979" i="1"/>
  <c r="V979" i="1"/>
  <c r="U975" i="1"/>
  <c r="V975" i="1"/>
  <c r="U971" i="1"/>
  <c r="V971" i="1"/>
  <c r="U967" i="1"/>
  <c r="V967" i="1"/>
  <c r="U963" i="1"/>
  <c r="V963" i="1"/>
  <c r="U959" i="1"/>
  <c r="V959" i="1"/>
  <c r="U955" i="1"/>
  <c r="V955" i="1"/>
  <c r="U951" i="1"/>
  <c r="V951" i="1"/>
  <c r="U947" i="1"/>
  <c r="V947" i="1"/>
  <c r="U943" i="1"/>
  <c r="V943" i="1"/>
  <c r="U939" i="1"/>
  <c r="V939" i="1"/>
  <c r="U935" i="1"/>
  <c r="V935" i="1"/>
  <c r="U931" i="1"/>
  <c r="V931" i="1"/>
  <c r="U927" i="1"/>
  <c r="V927" i="1"/>
  <c r="U923" i="1"/>
  <c r="V923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U895" i="1"/>
  <c r="V895" i="1"/>
  <c r="U891" i="1"/>
  <c r="V891" i="1"/>
  <c r="U887" i="1"/>
  <c r="V887" i="1"/>
  <c r="U883" i="1"/>
  <c r="V883" i="1"/>
  <c r="U879" i="1"/>
  <c r="V879" i="1"/>
  <c r="U875" i="1"/>
  <c r="V875" i="1"/>
  <c r="U871" i="1"/>
  <c r="V871" i="1"/>
  <c r="U867" i="1"/>
  <c r="V867" i="1"/>
  <c r="U863" i="1"/>
  <c r="V863" i="1"/>
  <c r="U859" i="1"/>
  <c r="V859" i="1"/>
  <c r="U855" i="1"/>
  <c r="V855" i="1"/>
  <c r="U851" i="1"/>
  <c r="V851" i="1"/>
  <c r="U847" i="1"/>
  <c r="V847" i="1"/>
  <c r="U843" i="1"/>
  <c r="V843" i="1"/>
  <c r="U839" i="1"/>
  <c r="V839" i="1"/>
  <c r="U835" i="1"/>
  <c r="V835" i="1"/>
  <c r="U831" i="1"/>
  <c r="V831" i="1"/>
  <c r="U827" i="1"/>
  <c r="V827" i="1"/>
  <c r="U823" i="1"/>
  <c r="V823" i="1"/>
  <c r="U819" i="1"/>
  <c r="V819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U759" i="1"/>
  <c r="V759" i="1"/>
  <c r="U755" i="1"/>
  <c r="V755" i="1"/>
  <c r="U751" i="1"/>
  <c r="V751" i="1"/>
  <c r="U747" i="1"/>
  <c r="V747" i="1"/>
  <c r="U743" i="1"/>
  <c r="V743" i="1"/>
  <c r="U739" i="1"/>
  <c r="V739" i="1"/>
  <c r="U735" i="1"/>
  <c r="V735" i="1"/>
  <c r="U731" i="1"/>
  <c r="V731" i="1"/>
  <c r="U727" i="1"/>
  <c r="V727" i="1"/>
  <c r="U723" i="1"/>
  <c r="V723" i="1"/>
  <c r="U719" i="1"/>
  <c r="V719" i="1"/>
  <c r="U715" i="1"/>
  <c r="V715" i="1"/>
  <c r="U711" i="1"/>
  <c r="V711" i="1"/>
  <c r="U707" i="1"/>
  <c r="V707" i="1"/>
  <c r="U703" i="1"/>
  <c r="V703" i="1"/>
  <c r="U699" i="1"/>
  <c r="V699" i="1"/>
  <c r="U695" i="1"/>
  <c r="V695" i="1"/>
  <c r="U691" i="1"/>
  <c r="V691" i="1"/>
  <c r="U687" i="1"/>
  <c r="V687" i="1"/>
  <c r="U683" i="1"/>
  <c r="V683" i="1"/>
  <c r="U679" i="1"/>
  <c r="V679" i="1"/>
  <c r="U675" i="1"/>
  <c r="V675" i="1"/>
  <c r="U671" i="1"/>
  <c r="V671" i="1"/>
  <c r="U667" i="1"/>
  <c r="V667" i="1"/>
  <c r="U663" i="1"/>
  <c r="V663" i="1"/>
  <c r="U659" i="1"/>
  <c r="V659" i="1"/>
  <c r="U655" i="1"/>
  <c r="V655" i="1"/>
  <c r="U651" i="1"/>
  <c r="V651" i="1"/>
  <c r="U647" i="1"/>
  <c r="V647" i="1"/>
  <c r="U643" i="1"/>
  <c r="V643" i="1"/>
  <c r="U639" i="1"/>
  <c r="V639" i="1"/>
  <c r="U635" i="1"/>
  <c r="V635" i="1"/>
  <c r="U631" i="1"/>
  <c r="V631" i="1"/>
  <c r="U627" i="1"/>
  <c r="V627" i="1"/>
  <c r="U623" i="1"/>
  <c r="V623" i="1"/>
  <c r="U619" i="1"/>
  <c r="V619" i="1"/>
  <c r="U615" i="1"/>
  <c r="V615" i="1"/>
  <c r="U611" i="1"/>
  <c r="V611" i="1"/>
  <c r="U607" i="1"/>
  <c r="V607" i="1"/>
  <c r="U603" i="1"/>
  <c r="V603" i="1"/>
  <c r="U599" i="1"/>
  <c r="V599" i="1"/>
  <c r="U595" i="1"/>
  <c r="V595" i="1"/>
  <c r="U591" i="1"/>
  <c r="V591" i="1"/>
  <c r="U587" i="1"/>
  <c r="V587" i="1"/>
  <c r="U583" i="1"/>
  <c r="V583" i="1"/>
  <c r="U579" i="1"/>
  <c r="V579" i="1"/>
  <c r="U575" i="1"/>
  <c r="V575" i="1"/>
  <c r="U571" i="1"/>
  <c r="V571" i="1"/>
  <c r="U567" i="1"/>
  <c r="V567" i="1"/>
  <c r="U563" i="1"/>
  <c r="V563" i="1"/>
  <c r="U559" i="1"/>
  <c r="V559" i="1"/>
  <c r="U555" i="1"/>
  <c r="V555" i="1"/>
  <c r="U551" i="1"/>
  <c r="V551" i="1"/>
  <c r="U547" i="1"/>
  <c r="V547" i="1"/>
  <c r="U543" i="1"/>
  <c r="V543" i="1"/>
  <c r="U539" i="1"/>
  <c r="V539" i="1"/>
  <c r="U535" i="1"/>
  <c r="V535" i="1"/>
  <c r="U531" i="1"/>
  <c r="V531" i="1"/>
  <c r="U527" i="1"/>
  <c r="V527" i="1"/>
  <c r="U523" i="1"/>
  <c r="V523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U491" i="1"/>
  <c r="V491" i="1"/>
  <c r="U487" i="1"/>
  <c r="V487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11" i="1"/>
  <c r="V411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5" i="1"/>
  <c r="V5" i="1"/>
  <c r="U4" i="1"/>
  <c r="V4" i="1"/>
  <c r="U3" i="1"/>
  <c r="V3" i="1"/>
</calcChain>
</file>

<file path=xl/sharedStrings.xml><?xml version="1.0" encoding="utf-8"?>
<sst xmlns="http://schemas.openxmlformats.org/spreadsheetml/2006/main" count="28943" uniqueCount="8369">
  <si>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</si>
  <si>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</si>
  <si>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</si>
  <si>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</si>
  <si>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</si>
  <si>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</si>
  <si>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</si>
  <si>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</si>
  <si>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</si>
  <si>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</si>
  <si>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</si>
  <si>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</si>
  <si>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</si>
  <si>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</si>
  <si>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</si>
  <si>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</si>
  <si>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</si>
  <si>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</si>
  <si>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</si>
  <si>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</si>
  <si>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</si>
  <si>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</si>
  <si>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</si>
  <si>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</si>
  <si>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</si>
  <si>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</si>
  <si>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</si>
  <si>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</si>
  <si>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</si>
  <si>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</si>
  <si>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</si>
  <si>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</si>
  <si>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</si>
  <si>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</si>
  <si>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</si>
  <si>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</si>
  <si>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</si>
  <si>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</si>
  <si>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</si>
  <si>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</si>
  <si>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</si>
  <si>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</si>
  <si>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</si>
  <si>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</si>
  <si>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</si>
  <si>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</si>
  <si>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</si>
  <si>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</si>
  <si>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</si>
  <si>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</si>
  <si>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</si>
  <si>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</si>
  <si>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</si>
  <si>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</si>
  <si>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</si>
  <si>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</si>
  <si>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</si>
  <si>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</si>
  <si>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</si>
  <si>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</si>
  <si>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</si>
  <si>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</si>
  <si>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</si>
  <si>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</si>
  <si>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</si>
  <si>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</si>
  <si>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</si>
  <si>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</si>
  <si>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</si>
  <si>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</si>
  <si>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</si>
  <si>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</si>
  <si>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</si>
  <si>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</si>
  <si>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</si>
  <si>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</si>
  <si>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</si>
  <si>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</si>
  <si>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</si>
  <si>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</si>
  <si>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</si>
  <si>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</si>
  <si>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</si>
  <si>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</si>
  <si>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</si>
  <si>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</si>
  <si>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</si>
  <si>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</si>
  <si>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</si>
  <si>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</si>
  <si>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</si>
  <si>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</si>
  <si>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</si>
  <si>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</si>
  <si>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</si>
  <si>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</si>
  <si>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</si>
  <si>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</si>
  <si>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</si>
  <si>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</si>
  <si>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</si>
  <si>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</si>
  <si>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</si>
  <si>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</si>
  <si>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</si>
  <si>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</si>
  <si>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</si>
  <si>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</si>
  <si>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</si>
  <si>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</si>
  <si>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</si>
  <si>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</si>
  <si>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</si>
  <si>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</si>
  <si>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</si>
  <si>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</si>
  <si>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</si>
  <si>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</si>
  <si>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</si>
  <si>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</si>
  <si>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</si>
  <si>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</si>
  <si>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</si>
  <si>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</si>
  <si>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</si>
  <si>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</si>
  <si>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</si>
  <si>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</si>
  <si>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</si>
  <si>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</si>
  <si>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</si>
  <si>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</si>
  <si>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</si>
  <si>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</si>
  <si>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</si>
  <si>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</si>
  <si>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</si>
  <si>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</si>
  <si>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</si>
  <si>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</si>
  <si>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</si>
  <si>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</si>
  <si>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</si>
  <si>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</si>
  <si>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</si>
  <si>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</si>
  <si>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</si>
  <si>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</si>
  <si>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</si>
  <si>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</si>
  <si>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</si>
  <si>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</si>
  <si>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</si>
  <si>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</si>
  <si>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</si>
  <si>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</si>
  <si>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</si>
  <si>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</si>
  <si>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</si>
  <si>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</si>
  <si>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</si>
  <si>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</si>
  <si>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</si>
  <si>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</si>
  <si>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</si>
  <si>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</si>
  <si>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</si>
  <si>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</si>
  <si>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</si>
  <si>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</si>
  <si>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</si>
  <si>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</si>
  <si>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</si>
  <si>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</si>
  <si>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</si>
  <si>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</si>
  <si>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</si>
  <si>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</si>
  <si>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</si>
  <si>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</si>
  <si>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</si>
  <si>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</si>
  <si>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</si>
  <si>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</si>
  <si>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</si>
  <si>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</si>
  <si>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</si>
  <si>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</si>
  <si>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</si>
  <si>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</si>
  <si>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</si>
  <si>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</si>
  <si>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</si>
  <si>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</si>
  <si>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</si>
  <si>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</si>
  <si>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</si>
  <si>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</si>
  <si>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</si>
  <si>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</si>
  <si>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</si>
  <si>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</si>
  <si>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</si>
  <si>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</si>
  <si>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</si>
  <si>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</si>
  <si>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</si>
  <si>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</si>
  <si>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</si>
  <si>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</si>
  <si>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</si>
  <si>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</si>
  <si>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</si>
  <si>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</si>
  <si>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</si>
  <si>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</si>
  <si>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</si>
  <si>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</si>
  <si>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</si>
  <si>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</si>
  <si>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</si>
  <si>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</si>
  <si>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</si>
  <si>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</si>
  <si>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</si>
  <si>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</si>
  <si>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</si>
  <si>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</si>
  <si>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</si>
  <si>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</si>
  <si>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</si>
  <si>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</si>
  <si>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</si>
  <si>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</si>
  <si>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</si>
  <si>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</si>
  <si>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</si>
  <si>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</si>
  <si>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</si>
  <si>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</si>
  <si>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</si>
  <si>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</si>
  <si>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</si>
  <si>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</si>
  <si>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</si>
  <si>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</si>
  <si>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</si>
  <si>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</si>
  <si>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</si>
  <si>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</si>
  <si>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</si>
  <si>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</si>
  <si>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</si>
  <si>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</si>
  <si>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</si>
  <si>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</si>
  <si>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</si>
  <si>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</si>
  <si>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</si>
  <si>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</si>
  <si>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</si>
  <si>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</si>
  <si>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</si>
  <si>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</si>
  <si>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</si>
  <si>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</si>
  <si>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</si>
  <si>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</si>
  <si>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</si>
  <si>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</si>
  <si>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</si>
  <si>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</si>
  <si>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</si>
  <si>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</si>
  <si>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</si>
  <si>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</si>
  <si>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</si>
  <si>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</si>
  <si>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</si>
  <si>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</si>
  <si>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</si>
  <si>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</si>
  <si>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</si>
  <si>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</si>
  <si>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</si>
  <si>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</si>
  <si>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</si>
  <si>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</si>
  <si>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</si>
  <si>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</si>
  <si>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</si>
  <si>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</si>
  <si>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</si>
  <si>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</si>
  <si>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</si>
  <si>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</si>
  <si>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</si>
  <si>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</si>
  <si>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</si>
  <si>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</si>
  <si>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</si>
  <si>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</si>
  <si>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</si>
  <si>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</si>
  <si>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</si>
  <si>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</si>
  <si>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</si>
  <si>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</si>
  <si>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</si>
  <si>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</si>
  <si>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</si>
  <si>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</si>
  <si>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</si>
  <si>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</si>
  <si>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</si>
  <si>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</si>
  <si>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</si>
  <si>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</si>
  <si>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</si>
  <si>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</si>
  <si>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</si>
  <si>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</si>
  <si>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</si>
  <si>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</si>
  <si>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</si>
  <si>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</si>
  <si>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</si>
  <si>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</si>
  <si>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</si>
  <si>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</si>
  <si>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</si>
  <si>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</si>
  <si>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</si>
  <si>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</si>
  <si>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</si>
  <si>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</si>
  <si>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</si>
  <si>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</si>
  <si>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</si>
  <si>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</si>
  <si>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</si>
  <si>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</si>
  <si>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</si>
  <si>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</si>
  <si>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</si>
  <si>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</si>
  <si>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</si>
  <si>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</si>
  <si>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</si>
  <si>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</si>
  <si>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</si>
  <si>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</si>
  <si>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</si>
  <si>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</si>
  <si>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</si>
  <si>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</si>
  <si>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</si>
  <si>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</si>
  <si>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</si>
  <si>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</si>
  <si>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</si>
  <si>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</si>
  <si>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</si>
  <si>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</si>
  <si>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</si>
  <si>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</si>
  <si>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</si>
  <si>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</si>
  <si>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</si>
  <si>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</si>
  <si>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</si>
  <si>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</si>
  <si>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</si>
  <si>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</si>
  <si>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</si>
  <si>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</si>
  <si>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</si>
  <si>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</si>
  <si>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</si>
  <si>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</si>
  <si>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</si>
  <si>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</si>
  <si>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</si>
  <si>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</si>
  <si>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</si>
  <si>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</si>
  <si>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</si>
  <si>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</si>
  <si>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</si>
  <si>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</si>
  <si>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</si>
  <si>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</si>
  <si>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</si>
  <si>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</si>
  <si>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</si>
  <si>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</si>
  <si>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</si>
  <si>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</si>
  <si>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</si>
  <si>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</si>
  <si>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</si>
  <si>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</si>
  <si>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</si>
  <si>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</si>
  <si>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</si>
  <si>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</si>
  <si>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</si>
  <si>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</si>
  <si>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</si>
  <si>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</si>
  <si>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</si>
  <si>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</si>
  <si>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</si>
  <si>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</si>
  <si>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</si>
  <si>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</si>
  <si>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</si>
  <si>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</si>
  <si>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</si>
  <si>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</si>
  <si>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</si>
  <si>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</si>
  <si>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</si>
  <si>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</si>
  <si>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</si>
  <si>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</si>
  <si>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</si>
  <si>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</si>
  <si>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</si>
  <si>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</si>
  <si>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</si>
  <si>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</si>
  <si>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</si>
  <si>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</si>
  <si>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</si>
  <si>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</si>
  <si>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</si>
  <si>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</si>
  <si>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</si>
  <si>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</si>
  <si>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</si>
  <si>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</si>
  <si>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</si>
  <si>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</si>
  <si>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</si>
  <si>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</si>
  <si>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</si>
  <si>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</si>
  <si>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</si>
  <si>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</si>
  <si>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</si>
  <si>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</si>
  <si>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</si>
  <si>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</si>
  <si>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</si>
  <si>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</si>
  <si>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</si>
  <si>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</si>
  <si>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</si>
  <si>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</si>
  <si>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</si>
  <si>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</si>
  <si>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</si>
  <si>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</si>
  <si>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</si>
  <si>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</si>
  <si>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</si>
  <si>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</si>
  <si>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</si>
  <si>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</si>
  <si>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</si>
  <si>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</si>
  <si>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</si>
  <si>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</si>
  <si>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</si>
  <si>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</si>
  <si>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</si>
  <si>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</si>
  <si>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</si>
  <si>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</si>
  <si>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</si>
  <si>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</si>
  <si>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</si>
  <si>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</si>
  <si>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</si>
  <si>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</si>
  <si>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</si>
  <si>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</si>
  <si>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</si>
  <si>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</si>
  <si>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</si>
  <si>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</si>
  <si>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</si>
  <si>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</si>
  <si>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</si>
  <si>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</si>
  <si>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</si>
  <si>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</si>
  <si>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</si>
  <si>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</si>
  <si>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</si>
  <si>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</si>
  <si>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</si>
  <si>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</si>
  <si>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</si>
  <si>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</si>
  <si>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</si>
  <si>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</si>
  <si>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</si>
  <si>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</si>
  <si>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</si>
  <si>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</si>
  <si>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</si>
  <si>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</si>
  <si>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</si>
  <si>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</si>
  <si>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</si>
  <si>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</si>
  <si>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</si>
  <si>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</si>
  <si>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</si>
  <si>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</si>
  <si>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</si>
  <si>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</si>
  <si>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</si>
  <si>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</si>
  <si>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</si>
  <si>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</si>
  <si>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</si>
  <si>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</si>
  <si>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</si>
  <si>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</si>
  <si>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</si>
  <si>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</si>
  <si>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</si>
  <si>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</si>
  <si>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</si>
  <si>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</si>
  <si>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</si>
  <si>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</si>
  <si>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</si>
  <si>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</si>
  <si>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</si>
  <si>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</si>
  <si>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</si>
  <si>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</si>
  <si>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</si>
  <si>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</si>
  <si>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</si>
  <si>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</si>
  <si>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</si>
  <si>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</si>
  <si>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</si>
  <si>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</si>
  <si>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</si>
  <si>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</si>
  <si>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</si>
  <si>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</si>
  <si>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</si>
  <si>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</si>
  <si>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</si>
  <si>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</si>
  <si>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</si>
  <si>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</si>
  <si>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</si>
  <si>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</si>
  <si>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</si>
  <si>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</si>
  <si>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</si>
  <si>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</si>
  <si>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</si>
  <si>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</si>
  <si>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</si>
  <si>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</si>
  <si>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</si>
  <si>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</si>
  <si>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</si>
  <si>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</si>
  <si>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</si>
  <si>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</si>
  <si>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</si>
  <si>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</si>
  <si>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</si>
  <si>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</si>
  <si>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</si>
  <si>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</si>
  <si>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</si>
  <si>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</si>
  <si>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</si>
  <si>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</si>
  <si>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</si>
  <si>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</si>
  <si>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</si>
  <si>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</si>
  <si>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</si>
  <si>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</si>
  <si>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</si>
  <si>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</si>
  <si>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</si>
  <si>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</si>
  <si>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</si>
  <si>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</si>
  <si>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</si>
  <si>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</si>
  <si>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</si>
  <si>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</si>
  <si>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</si>
  <si>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</si>
  <si>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</si>
  <si>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</si>
  <si>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</si>
  <si>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</si>
  <si>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</si>
  <si>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</si>
  <si>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</si>
  <si>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</si>
  <si>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</si>
  <si>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</si>
  <si>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</si>
  <si>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</si>
  <si>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</si>
  <si>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</si>
  <si>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</si>
  <si>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</si>
  <si>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</si>
  <si>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</si>
  <si>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</si>
  <si>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</si>
  <si>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</si>
  <si>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</si>
  <si>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</si>
  <si>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</si>
  <si>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</si>
  <si>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</si>
  <si>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</si>
  <si>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</si>
  <si>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</si>
  <si>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</si>
  <si>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</si>
  <si>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</si>
  <si>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</si>
  <si>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</si>
  <si>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</si>
  <si>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</si>
  <si>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</si>
  <si>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</si>
  <si>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</si>
  <si>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</si>
  <si>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</si>
  <si>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</si>
  <si>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</si>
  <si>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</si>
  <si>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</si>
  <si>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</si>
  <si>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</si>
  <si>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</si>
  <si>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</si>
  <si>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</si>
  <si>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</si>
  <si>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</si>
  <si>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</si>
  <si>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</si>
  <si>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</si>
  <si>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</si>
  <si>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</si>
  <si>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</si>
  <si>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</si>
  <si>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</si>
  <si>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</si>
  <si>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</si>
  <si>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</si>
  <si>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</si>
  <si>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</si>
  <si>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</si>
  <si>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</si>
  <si>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</si>
  <si>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</si>
  <si>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</si>
  <si>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</si>
  <si>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</si>
  <si>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</si>
  <si>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</si>
  <si>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</si>
  <si>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</si>
  <si>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</si>
  <si>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</si>
  <si>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</si>
  <si>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</si>
  <si>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</si>
  <si>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</si>
  <si>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</si>
  <si>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</si>
  <si>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</si>
  <si>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</si>
  <si>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</si>
  <si>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</si>
  <si>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</si>
  <si>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</si>
  <si>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</si>
  <si>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</si>
  <si>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</si>
  <si>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</si>
  <si>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</si>
  <si>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</si>
  <si>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</si>
  <si>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</si>
  <si>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</si>
  <si>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</si>
  <si>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</si>
  <si>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</si>
  <si>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</si>
  <si>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</si>
  <si>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</si>
  <si>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</si>
  <si>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</si>
  <si>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</si>
  <si>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</si>
  <si>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</si>
  <si>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</si>
  <si>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</si>
  <si>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</si>
  <si>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</si>
  <si>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</si>
  <si>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</si>
  <si>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</si>
  <si>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</si>
  <si>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</si>
  <si>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</si>
  <si>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</si>
  <si>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</si>
  <si>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</si>
  <si>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</si>
  <si>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</si>
  <si>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</si>
  <si>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</si>
  <si>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</si>
  <si>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</si>
  <si>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</si>
  <si>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</si>
  <si>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</si>
  <si>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</si>
  <si>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</si>
  <si>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</si>
  <si>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</si>
  <si>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</si>
  <si>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</si>
  <si>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</si>
  <si>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</si>
  <si>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</si>
  <si>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</si>
  <si>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</si>
  <si>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</si>
  <si>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</si>
  <si>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</si>
  <si>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</si>
  <si>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</si>
  <si>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</si>
  <si>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</si>
  <si>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</si>
  <si>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</si>
  <si>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</si>
  <si>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</si>
  <si>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</si>
  <si>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</si>
  <si>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</si>
  <si>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</si>
  <si>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</si>
  <si>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</si>
  <si>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</si>
  <si>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</si>
  <si>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</si>
  <si>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</si>
  <si>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</si>
  <si>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</si>
  <si>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</si>
  <si>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</si>
  <si>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</si>
  <si>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</si>
  <si>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</si>
  <si>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</si>
  <si>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</si>
  <si>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</si>
  <si>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</si>
  <si>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</si>
  <si>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</si>
  <si>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</si>
  <si>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</si>
  <si>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</si>
  <si>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</si>
  <si>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</si>
  <si>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</si>
  <si>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</si>
  <si>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</si>
  <si>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</si>
  <si>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</si>
  <si>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</si>
  <si>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</si>
  <si>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</si>
  <si>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</si>
  <si>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</si>
  <si>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</si>
  <si>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</si>
  <si>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</si>
  <si>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</si>
  <si>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</si>
  <si>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</si>
  <si>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</si>
  <si>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</si>
  <si>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</si>
  <si>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</si>
  <si>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</si>
  <si>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</si>
  <si>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</si>
  <si>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</si>
  <si>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</si>
  <si>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</si>
  <si>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</si>
  <si>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</si>
  <si>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</si>
  <si>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</si>
  <si>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</si>
  <si>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</si>
  <si>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</si>
  <si>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</si>
  <si>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</si>
  <si>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</si>
  <si>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</si>
  <si>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</si>
  <si>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</si>
  <si>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</si>
  <si>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</si>
  <si>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</si>
  <si>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</si>
  <si>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</si>
  <si>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</si>
  <si>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</si>
  <si>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</si>
  <si>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</si>
  <si>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</si>
  <si>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</si>
  <si>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</si>
  <si>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</si>
  <si>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</si>
  <si>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</si>
  <si>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</si>
  <si>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</si>
  <si>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</si>
  <si>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</si>
  <si>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</si>
  <si>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</si>
  <si>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</si>
  <si>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</si>
  <si>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</si>
  <si>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</si>
  <si>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</si>
  <si>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</si>
  <si>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</si>
  <si>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</si>
  <si>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</si>
  <si>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</si>
  <si>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</si>
  <si>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</si>
  <si>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</si>
  <si>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</si>
  <si>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</si>
  <si>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</si>
  <si>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</si>
  <si>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</si>
  <si>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</si>
  <si>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</si>
  <si>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</si>
  <si>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</si>
  <si>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</si>
  <si>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</si>
  <si>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</si>
  <si>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</si>
  <si>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</si>
  <si>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</si>
  <si>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</si>
  <si>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</si>
  <si>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</si>
  <si>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</si>
  <si>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</si>
  <si>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</si>
  <si>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</si>
  <si>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</si>
  <si>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</si>
  <si>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</si>
  <si>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</si>
  <si>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</si>
  <si>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</si>
  <si>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</si>
  <si>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</si>
  <si>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</si>
  <si>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</si>
  <si>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</si>
  <si>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</si>
  <si>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</si>
  <si>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</si>
  <si>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</si>
  <si>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</si>
  <si>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</si>
  <si>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</si>
  <si>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</si>
  <si>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</si>
  <si>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</si>
  <si>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</si>
  <si>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</si>
  <si>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</si>
  <si>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</si>
  <si>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</si>
  <si>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</si>
  <si>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</si>
  <si>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</si>
  <si>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</si>
  <si>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</si>
  <si>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</si>
  <si>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</si>
  <si>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</si>
  <si>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</si>
  <si>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</si>
  <si>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</si>
  <si>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</si>
  <si>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</si>
  <si>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</si>
  <si>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</si>
  <si>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</si>
  <si>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</si>
  <si>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</si>
  <si>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</si>
  <si>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</si>
  <si>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</si>
  <si>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</si>
  <si>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</si>
  <si>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</si>
  <si>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</si>
  <si>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</si>
  <si>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</si>
  <si>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</si>
  <si>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</si>
  <si>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</si>
  <si>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</si>
  <si>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</si>
  <si>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</si>
  <si>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</si>
  <si>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</si>
  <si>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</si>
  <si>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</si>
  <si>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</si>
  <si>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</si>
  <si>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</si>
  <si>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</si>
  <si>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</si>
  <si>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</si>
  <si>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</si>
  <si>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</si>
  <si>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</si>
  <si>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</si>
  <si>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</si>
  <si>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</si>
  <si>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</si>
  <si>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</si>
  <si>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</si>
  <si>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</si>
  <si>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</si>
  <si>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</si>
  <si>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</si>
  <si>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</si>
  <si>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</si>
  <si>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</si>
  <si>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</si>
  <si>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</si>
  <si>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</si>
  <si>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</si>
  <si>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</si>
  <si>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</si>
  <si>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</si>
  <si>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</si>
  <si>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</si>
  <si>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</si>
  <si>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</si>
  <si>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</si>
  <si>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</si>
  <si>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</si>
  <si>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</si>
  <si>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</si>
  <si>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</si>
  <si>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</si>
  <si>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</si>
  <si>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</si>
  <si>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</si>
  <si>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</si>
  <si>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</si>
  <si>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</si>
  <si>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</si>
  <si>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</si>
  <si>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</si>
  <si>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</si>
  <si>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</si>
  <si>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</si>
  <si>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</si>
  <si>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</si>
  <si>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</si>
  <si>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</si>
  <si>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</si>
  <si>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</si>
  <si>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</si>
  <si>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</si>
  <si>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</si>
  <si>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</si>
  <si>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</si>
  <si>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</si>
  <si>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</si>
  <si>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</si>
  <si>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</si>
  <si>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</si>
  <si>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</si>
  <si>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</si>
  <si>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</si>
  <si>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</si>
  <si>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</si>
  <si>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</si>
  <si>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</si>
  <si>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</si>
  <si>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</si>
  <si>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</si>
  <si>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</si>
  <si>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</si>
  <si>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</si>
  <si>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</si>
  <si>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</si>
  <si>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</si>
  <si>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</si>
  <si>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</si>
  <si>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</si>
  <si>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</si>
  <si>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</si>
  <si>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</si>
  <si>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</si>
  <si>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</si>
  <si>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</si>
  <si>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</si>
  <si>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</si>
  <si>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</si>
  <si>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</si>
  <si>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</si>
  <si>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</si>
  <si>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</si>
  <si>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</si>
  <si>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</si>
  <si>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</si>
  <si>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</si>
  <si>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</si>
  <si>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</si>
  <si>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</si>
  <si>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</si>
  <si>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</si>
  <si>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</si>
  <si>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</si>
  <si>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</si>
  <si>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</si>
  <si>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</si>
  <si>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</si>
  <si>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</si>
  <si>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</si>
  <si>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</si>
  <si>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</si>
  <si>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</si>
  <si>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</si>
  <si>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</si>
  <si>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</si>
  <si>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</si>
  <si>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</si>
  <si>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</si>
  <si>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</si>
  <si>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</si>
  <si>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</si>
  <si>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</si>
  <si>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</si>
  <si>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</si>
  <si>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</si>
  <si>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</si>
  <si>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</si>
  <si>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</si>
  <si>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</si>
  <si>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</si>
  <si>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</si>
  <si>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</si>
  <si>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</si>
  <si>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</si>
  <si>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</si>
  <si>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</si>
  <si>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</si>
  <si>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</si>
  <si>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</si>
  <si>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</si>
  <si>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</si>
  <si>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</si>
  <si>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</si>
  <si>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</si>
  <si>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</si>
  <si>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</si>
  <si>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</si>
  <si>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</si>
  <si>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</si>
  <si>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</si>
  <si>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</si>
  <si>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</si>
  <si>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</si>
  <si>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</si>
  <si>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</si>
  <si>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</si>
  <si>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</si>
  <si>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</si>
  <si>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</si>
  <si>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</si>
  <si>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</si>
  <si>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</si>
  <si>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</si>
  <si>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</si>
  <si>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</si>
  <si>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</si>
  <si>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</si>
  <si>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</si>
  <si>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</si>
  <si>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</si>
  <si>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</si>
  <si>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</si>
  <si>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</si>
  <si>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</si>
  <si>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</si>
  <si>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</si>
  <si>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</si>
  <si>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</si>
  <si>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</si>
  <si>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</si>
  <si>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</si>
  <si>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</si>
  <si>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</si>
  <si>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</si>
  <si>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</si>
  <si>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</si>
  <si>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</si>
  <si>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</si>
  <si>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</si>
  <si>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</si>
  <si>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</si>
  <si>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</si>
  <si>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</si>
  <si>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</si>
  <si>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</si>
  <si>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</si>
  <si>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</si>
  <si>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</si>
  <si>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</si>
  <si>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</si>
  <si>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</si>
  <si>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</si>
  <si>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</si>
  <si>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</si>
  <si>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</si>
  <si>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</si>
  <si>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</si>
  <si>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</si>
  <si>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</si>
  <si>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</si>
  <si>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</si>
  <si>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</si>
  <si>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</si>
  <si>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</si>
  <si>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</si>
  <si>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</si>
  <si>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</si>
  <si>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</si>
  <si>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</si>
  <si>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</si>
  <si>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</si>
  <si>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</si>
  <si>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</si>
  <si>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</si>
  <si>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</si>
  <si>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</si>
  <si>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</si>
  <si>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</si>
  <si>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</si>
  <si>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</si>
  <si>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</si>
  <si>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</si>
  <si>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</si>
  <si>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</si>
  <si>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</si>
  <si>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</si>
  <si>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</si>
  <si>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</si>
  <si>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</si>
  <si>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</si>
  <si>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</si>
  <si>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</si>
  <si>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</si>
  <si>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</si>
  <si>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</si>
  <si>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</si>
  <si>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</si>
  <si>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</si>
  <si>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</si>
  <si>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</si>
  <si>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</si>
  <si>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</si>
  <si>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</si>
  <si>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</si>
  <si>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</si>
  <si>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</si>
  <si>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</si>
  <si>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</si>
  <si>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</si>
  <si>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</si>
  <si>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</si>
  <si>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</si>
  <si>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</si>
  <si>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</si>
  <si>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</si>
  <si>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</si>
  <si>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</si>
  <si>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</si>
  <si>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</si>
  <si>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</si>
  <si>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</si>
  <si>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</si>
  <si>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</si>
  <si>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</si>
  <si>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</si>
  <si>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</si>
  <si>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</si>
  <si>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</si>
  <si>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</si>
  <si>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</si>
  <si>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</si>
  <si>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</si>
  <si>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</si>
  <si>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</si>
  <si>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</si>
  <si>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</si>
  <si>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</si>
  <si>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</si>
  <si>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</si>
  <si>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</si>
  <si>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</si>
  <si>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</si>
  <si>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</si>
  <si>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</si>
  <si>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</si>
  <si>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</si>
  <si>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</si>
  <si>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</si>
  <si>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</si>
  <si>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</si>
  <si>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</si>
  <si>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</si>
  <si>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</si>
  <si>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</si>
  <si>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</si>
  <si>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</si>
  <si>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</si>
  <si>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</si>
  <si>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</si>
  <si>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</si>
  <si>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</si>
  <si>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</si>
  <si>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</si>
  <si>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</si>
  <si>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</si>
  <si>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</si>
  <si>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</si>
  <si>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</si>
  <si>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</si>
  <si>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</si>
  <si>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</si>
  <si>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</si>
  <si>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</si>
  <si>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</si>
  <si>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</si>
  <si>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</si>
  <si>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</si>
  <si>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</si>
  <si>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</si>
  <si>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</si>
  <si>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</si>
  <si>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</si>
  <si>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</si>
  <si>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</si>
  <si>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</si>
  <si>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</si>
  <si>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</si>
  <si>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</si>
  <si>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</si>
  <si>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</si>
  <si>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</si>
  <si>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</si>
  <si>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</si>
  <si>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</si>
  <si>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</si>
  <si>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</si>
  <si>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</si>
  <si>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</si>
  <si>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</si>
  <si>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</si>
  <si>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</si>
  <si>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</si>
  <si>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</si>
  <si>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</si>
  <si>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</si>
  <si>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</si>
  <si>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</si>
  <si>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</si>
  <si>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</si>
  <si>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</si>
  <si>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</si>
  <si>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</si>
  <si>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</si>
  <si>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</si>
  <si>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</si>
  <si>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</si>
  <si>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</si>
  <si>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</si>
  <si>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</si>
  <si>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</si>
  <si>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</si>
  <si>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</si>
  <si>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</si>
  <si>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</si>
  <si>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</si>
  <si>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</si>
  <si>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</si>
  <si>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</si>
  <si>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</si>
  <si>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</si>
  <si>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</si>
  <si>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</si>
  <si>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</si>
  <si>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</si>
  <si>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</si>
  <si>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</si>
  <si>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</si>
  <si>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</si>
  <si>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</si>
  <si>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</si>
  <si>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</si>
  <si>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</si>
  <si>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</si>
  <si>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</si>
  <si>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</si>
  <si>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</si>
  <si>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</si>
  <si>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</si>
  <si>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</si>
  <si>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</si>
  <si>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</si>
  <si>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</si>
  <si>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</si>
  <si>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</si>
  <si>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</si>
  <si>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</si>
  <si>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</si>
  <si>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</si>
  <si>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</si>
  <si>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</si>
  <si>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</si>
  <si>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</si>
  <si>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</si>
  <si>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</si>
  <si>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</si>
  <si>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</si>
  <si>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</si>
  <si>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</si>
  <si>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</si>
  <si>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</si>
  <si>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</si>
  <si>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</si>
  <si>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</si>
  <si>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</si>
  <si>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</si>
  <si>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</si>
  <si>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</si>
  <si>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</si>
  <si>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</si>
  <si>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</si>
  <si>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</si>
  <si>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</si>
  <si>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</si>
  <si>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</si>
  <si>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</si>
  <si>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</si>
  <si>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</si>
  <si>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</si>
  <si>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</si>
  <si>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</si>
  <si>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</si>
  <si>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</si>
  <si>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</si>
  <si>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</si>
  <si>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</si>
  <si>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</si>
  <si>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</si>
  <si>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</si>
  <si>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</si>
  <si>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</si>
  <si>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</si>
  <si>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</si>
  <si>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</si>
  <si>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</si>
  <si>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</si>
  <si>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</si>
  <si>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</si>
  <si>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</si>
  <si>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</si>
  <si>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</si>
  <si>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</si>
  <si>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</si>
  <si>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</si>
  <si>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</si>
  <si>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</si>
  <si>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</si>
  <si>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</si>
  <si>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</si>
  <si>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</si>
  <si>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</si>
  <si>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</si>
  <si>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</si>
  <si>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</si>
  <si>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</si>
  <si>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</si>
  <si>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</si>
  <si>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</si>
  <si>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</si>
  <si>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</si>
  <si>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</si>
  <si>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</si>
  <si>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</si>
  <si>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</si>
  <si>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</si>
  <si>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</si>
  <si>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</si>
  <si>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</si>
  <si>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</si>
  <si>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</si>
  <si>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</si>
  <si>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</si>
  <si>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</si>
  <si>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</si>
  <si>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</si>
  <si>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</si>
  <si>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</si>
  <si>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</si>
  <si>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</si>
  <si>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</si>
  <si>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</si>
  <si>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</si>
  <si>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</si>
  <si>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</si>
  <si>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</si>
  <si>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</si>
  <si>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</si>
  <si>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</si>
  <si>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</si>
  <si>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</si>
  <si>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</si>
  <si>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</si>
  <si>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</si>
  <si>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</si>
  <si>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</si>
  <si>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</si>
  <si>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</si>
  <si>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</si>
  <si>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</si>
  <si>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</si>
  <si>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</si>
  <si>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</si>
  <si>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</si>
  <si>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</si>
  <si>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</si>
  <si>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</si>
  <si>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</si>
  <si>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</si>
  <si>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</si>
  <si>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</si>
  <si>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</si>
  <si>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</si>
  <si>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</si>
  <si>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</si>
  <si>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</si>
  <si>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</si>
  <si>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</si>
  <si>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</si>
  <si>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</si>
  <si>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</si>
  <si>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</si>
  <si>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</si>
  <si>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</si>
  <si>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</si>
  <si>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</si>
  <si>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</si>
  <si>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</si>
  <si>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</si>
  <si>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</si>
  <si>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</si>
  <si>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</si>
  <si>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</si>
  <si>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</si>
  <si>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</si>
  <si>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</si>
  <si>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</si>
  <si>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</si>
  <si>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</si>
  <si>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</si>
  <si>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</si>
  <si>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</si>
  <si>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</si>
  <si>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</si>
  <si>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</si>
  <si>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</si>
  <si>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</si>
  <si>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</si>
  <si>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</si>
  <si>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</si>
  <si>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</si>
  <si>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</si>
  <si>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</si>
  <si>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</si>
  <si>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</si>
  <si>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</si>
  <si>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</si>
  <si>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</si>
  <si>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</si>
  <si>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</si>
  <si>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</si>
  <si>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</si>
  <si>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</si>
  <si>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</si>
  <si>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</si>
  <si>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</si>
  <si>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</si>
  <si>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</si>
  <si>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</si>
  <si>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</si>
  <si>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</si>
  <si>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</si>
  <si>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</si>
  <si>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</si>
  <si>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</si>
  <si>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</si>
  <si>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</si>
  <si>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</si>
  <si>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</si>
  <si>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</si>
  <si>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</si>
  <si>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</si>
  <si>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</si>
  <si>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</si>
  <si>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</si>
  <si>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</si>
  <si>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</si>
  <si>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</si>
  <si>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</si>
  <si>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</si>
  <si>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</si>
  <si>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</si>
  <si>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</si>
  <si>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</si>
  <si>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</si>
  <si>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</si>
  <si>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</si>
  <si>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</si>
  <si>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</si>
  <si>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</si>
  <si>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</si>
  <si>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</si>
  <si>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</si>
  <si>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</si>
  <si>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</si>
  <si>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</si>
  <si>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</si>
  <si>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</si>
  <si>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</si>
  <si>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</si>
  <si>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</si>
  <si>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</si>
  <si>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</si>
  <si>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</si>
  <si>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</si>
  <si>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</si>
  <si>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</si>
  <si>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</si>
  <si>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</si>
  <si>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</si>
  <si>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</si>
  <si>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</si>
  <si>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</si>
  <si>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</si>
  <si>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</si>
  <si>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</si>
  <si>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</si>
  <si>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</si>
  <si>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</si>
  <si>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</si>
  <si>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</si>
  <si>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</si>
  <si>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</si>
  <si>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</si>
  <si>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</si>
  <si>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</si>
  <si>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</si>
  <si>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</si>
  <si>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</si>
  <si>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</si>
  <si>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</si>
  <si>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</si>
  <si>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</si>
  <si>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</si>
  <si>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</si>
  <si>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</si>
  <si>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</si>
  <si>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</si>
  <si>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</si>
  <si>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</si>
  <si>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</si>
  <si>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</si>
  <si>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</si>
  <si>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</si>
  <si>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</si>
  <si>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</si>
  <si>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</si>
  <si>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</si>
  <si>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</si>
  <si>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</si>
  <si>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</si>
  <si>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</si>
  <si>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</si>
  <si>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</si>
  <si>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</si>
  <si>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</si>
  <si>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</si>
  <si>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</si>
  <si>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</si>
  <si>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</si>
  <si>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</si>
  <si>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</si>
  <si>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</si>
  <si>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</si>
  <si>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</si>
  <si>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</si>
  <si>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</si>
  <si>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</si>
  <si>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</si>
  <si>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</si>
  <si>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</si>
  <si>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</si>
  <si>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</si>
  <si>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</si>
  <si>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</si>
  <si>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</si>
  <si>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</si>
  <si>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</si>
  <si>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</si>
  <si>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</si>
  <si>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</si>
  <si>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</si>
  <si>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</si>
  <si>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</si>
  <si>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</si>
  <si>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</si>
  <si>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</si>
  <si>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</si>
  <si>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</si>
  <si>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</si>
  <si>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</si>
  <si>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</si>
  <si>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</si>
  <si>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</si>
  <si>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</si>
  <si>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</si>
  <si>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</si>
  <si>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</si>
  <si>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</si>
  <si>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</si>
  <si>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</si>
  <si>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</si>
  <si>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</si>
  <si>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</si>
  <si>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</si>
  <si>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</si>
  <si>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</si>
  <si>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</si>
  <si>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</si>
  <si>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</si>
  <si>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</si>
  <si>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</si>
  <si>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</si>
  <si>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</si>
  <si>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</si>
  <si>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</si>
  <si>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</si>
  <si>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</si>
  <si>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</si>
  <si>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</si>
  <si>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</si>
  <si>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</si>
  <si>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</si>
  <si>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</si>
  <si>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</si>
  <si>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</si>
  <si>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</si>
  <si>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</si>
  <si>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</si>
  <si>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</si>
  <si>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</si>
  <si>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</si>
  <si>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</si>
  <si>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</si>
  <si>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</si>
  <si>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</si>
  <si>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</si>
  <si>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</si>
  <si>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</si>
  <si>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</si>
  <si>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</si>
  <si>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</si>
  <si>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</si>
  <si>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</si>
  <si>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</si>
  <si>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</si>
  <si>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</si>
  <si>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</si>
  <si>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</si>
  <si>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</si>
  <si>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</si>
  <si>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</si>
  <si>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</si>
  <si>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</si>
  <si>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</si>
  <si>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</si>
  <si>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</si>
  <si>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</si>
  <si>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</si>
  <si>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</si>
  <si>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</si>
  <si>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</si>
  <si>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</si>
  <si>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</si>
  <si>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</si>
  <si>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</si>
  <si>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</si>
  <si>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</si>
  <si>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</si>
  <si>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</si>
  <si>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</si>
  <si>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</si>
  <si>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</si>
  <si>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</si>
  <si>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</si>
  <si>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</si>
  <si>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</si>
  <si>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</si>
  <si>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</si>
  <si>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</si>
  <si>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</si>
  <si>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</si>
  <si>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</si>
  <si>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</si>
  <si>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</si>
  <si>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</si>
  <si>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</si>
  <si>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</si>
  <si>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</si>
  <si>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</si>
  <si>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</si>
  <si>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</si>
  <si>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</si>
  <si>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</si>
  <si>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</si>
  <si>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</si>
  <si>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</si>
  <si>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</si>
  <si>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</si>
  <si>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</si>
  <si>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</si>
  <si>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</si>
  <si>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</si>
  <si>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</si>
  <si>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</si>
  <si>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</si>
  <si>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</si>
  <si>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</si>
  <si>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</si>
  <si>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</si>
  <si>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</si>
  <si>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</si>
  <si>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</si>
  <si>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</si>
  <si>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</si>
  <si>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</si>
  <si>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</si>
  <si>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</si>
  <si>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</si>
  <si>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</si>
  <si>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</si>
  <si>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</si>
  <si>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</si>
  <si>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</si>
  <si>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</si>
  <si>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</si>
  <si>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</si>
  <si>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</si>
  <si>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</si>
  <si>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</si>
  <si>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</si>
  <si>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</si>
  <si>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</si>
  <si>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</si>
  <si>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</si>
  <si>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</si>
  <si>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</si>
  <si>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</si>
  <si>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</si>
  <si>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</si>
  <si>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</si>
  <si>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</si>
  <si>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</si>
  <si>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</si>
  <si>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</si>
  <si>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</si>
  <si>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</si>
  <si>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</si>
  <si>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</si>
  <si>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</si>
  <si>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</si>
  <si>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</si>
  <si>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</si>
  <si>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</si>
  <si>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</si>
  <si>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</si>
  <si>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</si>
  <si>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</si>
  <si>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</si>
  <si>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</si>
  <si>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</si>
  <si>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</si>
  <si>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</si>
  <si>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</si>
  <si>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</si>
  <si>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</si>
  <si>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</si>
  <si>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</si>
  <si>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</si>
  <si>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</si>
  <si>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</si>
  <si>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</si>
  <si>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</si>
  <si>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</si>
  <si>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</si>
  <si>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</si>
  <si>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</si>
  <si>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</si>
  <si>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</si>
  <si>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</si>
  <si>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</si>
  <si>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</si>
  <si>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</si>
  <si>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</si>
  <si>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</si>
  <si>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</si>
  <si>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</si>
  <si>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</si>
  <si>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</si>
  <si>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</si>
  <si>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</si>
  <si>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</si>
  <si>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</si>
  <si>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</si>
  <si>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</si>
  <si>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</si>
  <si>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</si>
  <si>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</si>
  <si>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</si>
  <si>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</si>
  <si>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</si>
  <si>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</si>
  <si>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</si>
  <si>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</si>
  <si>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</si>
  <si>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</si>
  <si>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</si>
  <si>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</si>
  <si>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</si>
  <si>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</si>
  <si>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</si>
  <si>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</si>
  <si>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</si>
  <si>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</si>
  <si>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</si>
  <si>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</si>
  <si>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</si>
  <si>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</si>
  <si>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</si>
  <si>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</si>
  <si>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</si>
  <si>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</si>
  <si>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</si>
  <si>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</si>
  <si>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</si>
  <si>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</si>
  <si>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</si>
  <si>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</si>
  <si>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</si>
  <si>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</si>
  <si>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</si>
  <si>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</si>
  <si>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</si>
  <si>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</si>
  <si>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</si>
  <si>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</si>
  <si>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</si>
  <si>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</si>
  <si>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</si>
  <si>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</si>
  <si>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</si>
  <si>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</si>
  <si>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</si>
  <si>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</si>
  <si>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</si>
  <si>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</si>
  <si>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</si>
  <si>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</si>
  <si>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</si>
  <si>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</si>
  <si>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</si>
  <si>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</si>
  <si>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</si>
  <si>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</si>
  <si>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</si>
  <si>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</si>
  <si>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</si>
  <si>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</si>
  <si>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</si>
  <si>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</si>
  <si>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</si>
  <si>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</si>
  <si>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</si>
  <si>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</si>
  <si>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</si>
  <si>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</si>
  <si>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</si>
  <si>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</si>
  <si>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</si>
  <si>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</si>
  <si>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</si>
  <si>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</si>
  <si>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</si>
  <si>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</si>
  <si>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</si>
  <si>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</si>
  <si>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</si>
  <si>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</si>
  <si>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</si>
  <si>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</si>
  <si>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</si>
  <si>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</si>
  <si>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</si>
  <si>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</si>
  <si>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</si>
  <si>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</si>
  <si>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</si>
  <si>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</si>
  <si>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</si>
  <si>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</si>
  <si>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</si>
  <si>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</si>
  <si>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</si>
  <si>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</si>
  <si>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</si>
  <si>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</si>
  <si>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</si>
  <si>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</si>
  <si>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</si>
  <si>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</si>
  <si>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</si>
  <si>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</si>
  <si>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</si>
  <si>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</si>
  <si>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</si>
  <si>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</si>
  <si>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</si>
  <si>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</si>
  <si>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</si>
  <si>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</si>
  <si>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</si>
  <si>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</si>
  <si>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</si>
  <si>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</si>
  <si>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</si>
  <si>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</si>
  <si>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</si>
  <si>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</si>
  <si>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</si>
  <si>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</si>
  <si>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</si>
  <si>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</si>
  <si>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</si>
  <si>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</si>
  <si>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</si>
  <si>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</si>
  <si>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</si>
  <si>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</si>
  <si>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</si>
  <si>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</si>
  <si>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</si>
  <si>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</si>
  <si>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</si>
  <si>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</si>
  <si>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</si>
  <si>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</si>
  <si>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</si>
  <si>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</si>
  <si>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</si>
  <si>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</si>
  <si>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</si>
  <si>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</si>
  <si>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</si>
  <si>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</si>
  <si>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</si>
  <si>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</si>
  <si>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</si>
  <si>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</si>
  <si>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</si>
  <si>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</si>
  <si>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</si>
  <si>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</si>
  <si>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</si>
  <si>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</si>
  <si>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</si>
  <si>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</si>
  <si>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</si>
  <si>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</si>
  <si>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</si>
  <si>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</si>
  <si>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</si>
  <si>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</si>
  <si>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</si>
  <si>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</si>
  <si>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</si>
  <si>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</si>
  <si>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</si>
  <si>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</si>
  <si>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</si>
  <si>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</si>
  <si>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</si>
  <si>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</si>
  <si>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</si>
  <si>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</si>
  <si>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</si>
  <si>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</si>
  <si>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</si>
  <si>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</si>
  <si>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</si>
  <si>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</si>
  <si>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</si>
  <si>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</si>
  <si>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</si>
  <si>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</si>
  <si>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</si>
  <si>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</si>
  <si>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</si>
  <si>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</si>
  <si>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</si>
  <si>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</si>
  <si>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</si>
  <si>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</si>
  <si>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</si>
  <si>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</si>
  <si>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</si>
  <si>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</si>
  <si>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</si>
  <si>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</si>
  <si>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</si>
  <si>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</si>
  <si>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</si>
  <si>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</si>
  <si>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</si>
  <si>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</si>
  <si>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</si>
  <si>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</si>
  <si>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</si>
  <si>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</si>
  <si>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</si>
  <si>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</si>
  <si>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</si>
  <si>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</si>
  <si>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</si>
  <si>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</si>
  <si>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</si>
  <si>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</si>
  <si>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</si>
  <si>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</si>
  <si>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</si>
  <si>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</si>
  <si>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</si>
  <si>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</si>
  <si>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</si>
  <si>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</si>
  <si>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</si>
  <si>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</si>
  <si>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</si>
  <si>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</si>
  <si>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</si>
  <si>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</si>
  <si>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</si>
  <si>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</si>
  <si>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</si>
  <si>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</si>
  <si>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</si>
  <si>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</si>
  <si>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</si>
  <si>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</si>
  <si>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</si>
  <si>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</si>
  <si>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</si>
  <si>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</si>
  <si>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</si>
  <si>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</si>
  <si>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</si>
  <si>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</si>
  <si>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</si>
  <si>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</si>
  <si>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</si>
  <si>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</si>
  <si>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</si>
  <si>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</si>
  <si>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</si>
  <si>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</si>
  <si>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</si>
  <si>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</si>
  <si>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</si>
  <si>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</si>
  <si>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</si>
  <si>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</si>
  <si>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</si>
  <si>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</si>
  <si>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</si>
  <si>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</si>
  <si>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</si>
  <si>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</si>
  <si>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</si>
  <si>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</si>
  <si>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</si>
  <si>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</si>
  <si>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</si>
  <si>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</si>
  <si>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</si>
  <si>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</si>
  <si>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</si>
  <si>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</si>
  <si>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</si>
  <si>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</si>
  <si>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</si>
  <si>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</si>
  <si>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</si>
  <si>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</si>
  <si>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</si>
  <si>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</si>
  <si>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</si>
  <si>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</si>
  <si>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</si>
  <si>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</si>
  <si>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</si>
  <si>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</si>
  <si>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</si>
  <si>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</si>
  <si>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</si>
  <si>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</si>
  <si>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</si>
  <si>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</si>
  <si>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</si>
  <si>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</si>
  <si>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</si>
  <si>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</si>
  <si>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</si>
  <si>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</si>
  <si>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</si>
  <si>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</si>
  <si>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</si>
  <si>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</si>
  <si>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</si>
  <si>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</si>
  <si>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</si>
  <si>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</si>
  <si>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</si>
  <si>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</si>
  <si>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</si>
  <si>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</si>
  <si>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</si>
  <si>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</si>
  <si>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</si>
  <si>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</si>
  <si>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</si>
  <si>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</si>
  <si>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</si>
  <si>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</si>
  <si>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</si>
  <si>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</si>
  <si>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</si>
  <si>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</si>
  <si>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</si>
  <si>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</si>
  <si>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</si>
  <si>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</si>
  <si>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</si>
  <si>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</si>
  <si>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</si>
  <si>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</si>
  <si>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</si>
  <si>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</si>
  <si>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</si>
  <si>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</si>
  <si>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</si>
  <si>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</si>
  <si>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</si>
  <si>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</si>
  <si>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</si>
  <si>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</si>
  <si>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</si>
  <si>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</si>
  <si>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</si>
  <si>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</si>
  <si>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</si>
  <si>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</si>
  <si>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</si>
  <si>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</si>
  <si>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</si>
  <si>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</si>
  <si>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</si>
  <si>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</si>
  <si>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</si>
  <si>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</si>
  <si>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</si>
  <si>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</si>
  <si>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</si>
  <si>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</si>
  <si>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</si>
  <si>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</si>
  <si>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</si>
  <si>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</si>
  <si>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</si>
  <si>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</si>
  <si>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</si>
  <si>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</si>
  <si>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</si>
  <si>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</si>
  <si>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</si>
  <si>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</si>
  <si>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</si>
  <si>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</si>
  <si>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</si>
  <si>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</si>
  <si>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</si>
  <si>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</si>
  <si>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</si>
  <si>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</si>
  <si>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</si>
  <si>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</si>
  <si>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</si>
  <si>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</si>
  <si>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</si>
  <si>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</si>
  <si>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</si>
  <si>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</si>
  <si>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</si>
  <si>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</si>
  <si>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</si>
  <si>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</si>
  <si>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</si>
  <si>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</si>
  <si>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</si>
  <si>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</si>
  <si>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</si>
  <si>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</si>
  <si>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</si>
  <si>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</si>
  <si>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</si>
  <si>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</si>
  <si>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</si>
  <si>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</si>
  <si>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</si>
  <si>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</si>
  <si>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</si>
  <si>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</si>
  <si>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</si>
  <si>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</si>
  <si>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</si>
  <si>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</si>
  <si>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</si>
  <si>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</si>
  <si>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</si>
  <si>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</si>
  <si>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</si>
  <si>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</si>
  <si>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</si>
  <si>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</si>
  <si>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</si>
  <si>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</si>
  <si>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</si>
  <si>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</si>
  <si>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</si>
  <si>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</si>
  <si>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</si>
  <si>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</si>
  <si>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</si>
  <si>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</si>
  <si>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</si>
  <si>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</si>
  <si>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</si>
  <si>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</si>
  <si>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</si>
  <si>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</si>
  <si>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</si>
  <si>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</si>
  <si>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</si>
  <si>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</si>
  <si>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</si>
  <si>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</si>
  <si>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</si>
  <si>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</si>
  <si>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</si>
  <si>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</si>
  <si>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</si>
  <si>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</si>
  <si>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</si>
  <si>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</si>
  <si>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</si>
  <si>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</si>
  <si>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</si>
  <si>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</si>
  <si>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</si>
  <si>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</si>
  <si>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</si>
  <si>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</si>
  <si>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</si>
  <si>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</si>
  <si>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</si>
  <si>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</si>
  <si>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</si>
  <si>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</si>
  <si>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</si>
  <si>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</si>
  <si>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</si>
  <si>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</si>
  <si>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</si>
  <si>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</si>
  <si>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</si>
  <si>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</si>
  <si>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</si>
  <si>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</si>
  <si>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</si>
  <si>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</si>
  <si>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</si>
  <si>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</si>
  <si>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</si>
  <si>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</si>
  <si>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</si>
  <si>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</si>
  <si>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</si>
  <si>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</si>
  <si>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</si>
  <si>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</si>
  <si>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</si>
  <si>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</si>
  <si>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</si>
  <si>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</si>
  <si>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</si>
  <si>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</si>
  <si>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</si>
  <si>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</si>
  <si>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</si>
  <si>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</si>
  <si>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</si>
  <si>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</si>
  <si>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</si>
  <si>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</si>
  <si>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</si>
  <si>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</si>
  <si>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</si>
  <si>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</si>
  <si>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</si>
  <si>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</si>
  <si>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</si>
  <si>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</si>
  <si>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</si>
  <si>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</si>
  <si>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</si>
  <si>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</si>
  <si>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</si>
  <si>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</si>
  <si>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</si>
  <si>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</si>
  <si>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</si>
  <si>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</si>
  <si>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</si>
  <si>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</si>
  <si>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</si>
  <si>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</si>
  <si>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</si>
  <si>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</si>
  <si>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</si>
  <si>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</si>
  <si>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</si>
  <si>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</si>
  <si>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</si>
  <si>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</si>
  <si>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</si>
  <si>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</si>
  <si>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</si>
  <si>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</si>
  <si>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</si>
  <si>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</si>
  <si>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</si>
  <si>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</si>
  <si>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</si>
  <si>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</si>
  <si>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</si>
  <si>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</si>
  <si>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</si>
  <si>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</si>
  <si>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</si>
  <si>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</si>
  <si>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</si>
  <si>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</si>
  <si>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</si>
  <si>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</si>
  <si>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</si>
  <si>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</si>
  <si>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</si>
  <si>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</si>
  <si>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</si>
  <si>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</si>
  <si>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</si>
  <si>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</si>
  <si>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</si>
  <si>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</si>
  <si>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</si>
  <si>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</si>
  <si>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</si>
  <si>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</si>
  <si>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</si>
  <si>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</si>
  <si>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</si>
  <si>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</si>
  <si>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</si>
  <si>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</si>
  <si>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</si>
  <si>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</si>
  <si>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</si>
  <si>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</si>
  <si>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</si>
  <si>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</si>
  <si>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</si>
  <si>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</si>
  <si>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</si>
  <si>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</si>
  <si>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</si>
  <si>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</si>
  <si>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</si>
  <si>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</si>
  <si>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</si>
  <si>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</si>
  <si>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</si>
  <si>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</si>
  <si>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</si>
  <si>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</si>
  <si>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</si>
  <si>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</si>
  <si>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</si>
  <si>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</si>
  <si>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</si>
  <si>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</si>
  <si>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</si>
  <si>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</si>
  <si>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</si>
  <si>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</si>
  <si>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</si>
  <si>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</si>
  <si>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</si>
  <si>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</si>
  <si>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</si>
  <si>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</si>
  <si>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</si>
  <si>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</si>
  <si>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</si>
  <si>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</si>
  <si>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</si>
  <si>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</si>
  <si>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</si>
  <si>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</si>
  <si>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</si>
  <si>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</si>
  <si>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</si>
  <si>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</si>
  <si>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</si>
  <si>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</si>
  <si>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</si>
  <si>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</si>
  <si>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</si>
  <si>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</si>
  <si>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</si>
  <si>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</si>
  <si>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</si>
  <si>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</si>
  <si>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</si>
  <si>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</si>
  <si>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</si>
  <si>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</si>
  <si>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</si>
  <si>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</si>
  <si>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</si>
  <si>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</si>
  <si>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</si>
  <si>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</si>
  <si>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</si>
  <si>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</si>
  <si>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</si>
  <si>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</si>
  <si>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</si>
  <si>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</si>
  <si>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</si>
  <si>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</si>
  <si>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</si>
  <si>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</si>
  <si>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</si>
  <si>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</si>
  <si>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</si>
  <si>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</si>
  <si>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</si>
  <si>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</si>
  <si>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</si>
  <si>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</si>
  <si>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</si>
  <si>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</si>
  <si>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</si>
  <si>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</si>
  <si>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</si>
  <si>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</si>
  <si>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</si>
  <si>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</si>
  <si>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</si>
  <si>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</si>
  <si>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</si>
  <si>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</si>
  <si>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</si>
  <si>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</si>
  <si>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</si>
  <si>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</si>
  <si>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</si>
  <si>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</si>
  <si>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</si>
  <si>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</si>
  <si>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</si>
  <si>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</si>
  <si>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</si>
  <si>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</si>
  <si>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</si>
  <si>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</si>
  <si>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</si>
  <si>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</si>
  <si>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</si>
  <si>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</si>
  <si>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</si>
  <si>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</si>
  <si>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</si>
  <si>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</si>
  <si>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</si>
  <si>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</si>
  <si>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</si>
  <si>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</si>
  <si>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</si>
  <si>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</si>
  <si>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</si>
  <si>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</si>
  <si>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</si>
  <si>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</si>
  <si>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</si>
  <si>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</si>
  <si>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</si>
  <si>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</si>
  <si>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</si>
  <si>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</si>
  <si>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</si>
  <si>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</si>
  <si>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</si>
  <si>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</si>
  <si>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</si>
  <si>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</si>
  <si>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</si>
  <si>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</si>
  <si>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</si>
  <si>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</si>
  <si>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</si>
  <si>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</si>
  <si>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</si>
  <si>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</si>
  <si>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</si>
  <si>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</si>
  <si>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</si>
  <si>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</si>
  <si>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</si>
  <si>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</si>
  <si>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</si>
  <si>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</si>
  <si>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</si>
  <si>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</si>
  <si>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</si>
  <si>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</si>
  <si>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</si>
  <si>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</si>
  <si>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</si>
  <si>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</si>
  <si>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</si>
  <si>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</si>
  <si>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</si>
  <si>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</si>
  <si>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</si>
  <si>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</si>
  <si>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</si>
  <si>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</si>
  <si>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</si>
  <si>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</si>
  <si>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</si>
  <si>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</si>
  <si>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</si>
  <si>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</si>
  <si>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</si>
  <si>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</si>
  <si>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</si>
  <si>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</si>
  <si>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</si>
  <si>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</si>
  <si>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</si>
  <si>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</si>
  <si>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</si>
  <si>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</si>
  <si>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</si>
  <si>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</si>
  <si>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</si>
  <si>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</si>
  <si>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</si>
  <si>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</si>
  <si>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</si>
  <si>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</si>
  <si>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</si>
  <si>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</si>
  <si>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</si>
  <si>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</si>
  <si>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</si>
  <si>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</si>
  <si>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</si>
  <si>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</si>
  <si>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</si>
  <si>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</si>
  <si>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</si>
  <si>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</si>
  <si>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</si>
  <si>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</si>
  <si>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</si>
  <si>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</si>
  <si>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</si>
  <si>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</si>
  <si>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</si>
  <si>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</si>
  <si>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</si>
  <si>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</si>
  <si>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</si>
  <si>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</si>
  <si>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</si>
  <si>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</si>
  <si>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</si>
  <si>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</si>
  <si>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</si>
  <si>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</si>
  <si>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</si>
  <si>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</si>
  <si>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</si>
  <si>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</si>
  <si>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</si>
  <si>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</si>
  <si>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</si>
  <si>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</si>
  <si>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</si>
  <si>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</si>
  <si>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</si>
  <si>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</si>
  <si>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</si>
  <si>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</si>
  <si>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</si>
  <si>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</si>
  <si>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</si>
  <si>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</si>
  <si>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</si>
  <si>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</si>
  <si>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</si>
  <si>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</si>
  <si>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</si>
  <si>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</si>
  <si>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</si>
  <si>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</si>
  <si>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</si>
  <si>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</si>
  <si>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</si>
  <si>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</si>
  <si>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</si>
  <si>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</si>
  <si>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</si>
  <si>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</si>
  <si>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</si>
  <si>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</si>
  <si>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</si>
  <si>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</si>
  <si>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</si>
  <si>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</si>
  <si>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</si>
  <si>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</si>
  <si>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</si>
  <si>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</si>
  <si>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</si>
  <si>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</si>
  <si>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</si>
  <si>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</si>
  <si>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</si>
  <si>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</si>
  <si>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</si>
  <si>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</si>
  <si>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</si>
  <si>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</si>
  <si>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</si>
  <si>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</si>
  <si>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</si>
  <si>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</si>
  <si>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</si>
  <si>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</si>
  <si>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</si>
  <si>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</si>
  <si>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</si>
  <si>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</si>
  <si>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</si>
  <si>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</si>
  <si>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</si>
  <si>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</si>
  <si>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</si>
  <si>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</si>
  <si>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</si>
  <si>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</si>
  <si>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</si>
  <si>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</si>
  <si>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</si>
  <si>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</si>
  <si>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</si>
  <si>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</si>
  <si>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</si>
  <si>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</si>
  <si>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</si>
  <si>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</si>
  <si>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</si>
  <si>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</si>
  <si>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</si>
  <si>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</si>
  <si>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</si>
  <si>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</si>
  <si>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</si>
  <si>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</si>
  <si>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</si>
  <si>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</si>
  <si>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</si>
  <si>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</si>
  <si>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</si>
  <si>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</si>
  <si>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</si>
  <si>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</si>
  <si>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</si>
  <si>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</si>
  <si>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</si>
  <si>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</si>
  <si>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</si>
  <si>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</si>
  <si>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</si>
  <si>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</si>
  <si>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</si>
  <si>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</si>
  <si>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</si>
  <si>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</si>
  <si>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</si>
  <si>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</si>
  <si>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</si>
  <si>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</si>
  <si>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</si>
  <si>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</si>
  <si>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</si>
  <si>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</si>
  <si>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</si>
  <si>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</si>
  <si>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</si>
  <si>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</si>
  <si>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</si>
  <si>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</si>
  <si>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</si>
  <si>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</si>
  <si>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</si>
  <si>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</si>
  <si>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</si>
  <si>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</si>
  <si>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</si>
  <si>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</si>
  <si>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</si>
  <si>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</si>
  <si>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</si>
  <si>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</si>
  <si>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</si>
  <si>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</si>
  <si>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</si>
  <si>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</si>
  <si>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</si>
  <si>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</si>
  <si>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</si>
  <si>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</si>
  <si>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</si>
  <si>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</si>
  <si>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</si>
  <si>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</si>
  <si>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</si>
  <si>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</si>
  <si>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</si>
  <si>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</si>
  <si>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</si>
  <si>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</si>
  <si>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</si>
  <si>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</si>
  <si>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</si>
  <si>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</si>
  <si>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</si>
  <si>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</si>
  <si>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</si>
  <si>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</si>
  <si>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</si>
  <si>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</si>
  <si>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</si>
  <si>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</si>
  <si>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</si>
  <si>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</si>
  <si>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</si>
  <si>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</si>
  <si>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</si>
  <si>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</si>
  <si>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</si>
  <si>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</si>
  <si>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</si>
  <si>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</si>
  <si>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</si>
  <si>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</si>
  <si>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</si>
  <si>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</si>
  <si>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</si>
  <si>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</si>
  <si>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</si>
  <si>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</si>
  <si>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</si>
  <si>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</si>
  <si>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</si>
  <si>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</si>
  <si>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</si>
  <si>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</si>
  <si>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</si>
  <si>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</si>
  <si>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</si>
  <si>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</si>
  <si>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</si>
  <si>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</si>
  <si>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</si>
  <si>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</si>
  <si>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</si>
  <si>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</si>
  <si>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</si>
  <si>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</si>
  <si>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</si>
  <si>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</si>
  <si>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</si>
  <si>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</si>
  <si>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</si>
  <si>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</si>
  <si>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</si>
  <si>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</si>
  <si>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</si>
  <si>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</si>
  <si>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</si>
  <si>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</si>
  <si>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</si>
  <si>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</si>
  <si>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</si>
  <si>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</si>
  <si>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</si>
  <si>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</si>
  <si>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</si>
  <si>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</si>
  <si>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</si>
  <si>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</si>
  <si>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</si>
  <si>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</si>
  <si>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</si>
  <si>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</si>
  <si>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</si>
  <si>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</si>
  <si>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</si>
  <si>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</si>
  <si>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</si>
  <si>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</si>
  <si>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</si>
  <si>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</si>
  <si>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</si>
  <si>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</si>
  <si>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</si>
  <si>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</si>
  <si>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</si>
  <si>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</si>
  <si>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</si>
  <si>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</si>
  <si>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</si>
  <si>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</si>
  <si>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</si>
  <si>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</si>
  <si>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</si>
  <si>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</si>
  <si>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</si>
  <si>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</si>
  <si>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</si>
  <si>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</si>
  <si>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</si>
  <si>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</si>
  <si>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</si>
  <si>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</si>
  <si>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</si>
  <si>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</si>
  <si>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</si>
  <si>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</si>
  <si>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</si>
  <si>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</si>
  <si>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</si>
  <si>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</si>
  <si>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</si>
  <si>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</si>
  <si>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</si>
  <si>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</si>
  <si>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</si>
  <si>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</si>
  <si>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</si>
  <si>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</si>
  <si>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</si>
  <si>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</si>
  <si>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</si>
  <si>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</si>
  <si>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</si>
  <si>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</si>
  <si>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</si>
  <si>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</si>
  <si>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</si>
  <si>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</si>
  <si>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</si>
  <si>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</si>
  <si>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</si>
  <si>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</si>
  <si>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</si>
  <si>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</si>
  <si>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</si>
  <si>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</si>
  <si>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</si>
  <si>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</si>
  <si>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</si>
  <si>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</si>
  <si>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</si>
  <si>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</si>
  <si>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</si>
  <si>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</si>
  <si>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</si>
  <si>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</si>
  <si>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</si>
  <si>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</si>
  <si>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</si>
  <si>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</si>
  <si>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</si>
  <si>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</si>
  <si>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</si>
  <si>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</si>
  <si>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</si>
  <si>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</si>
  <si>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</si>
  <si>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</si>
  <si>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</si>
  <si>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</si>
  <si>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</si>
  <si>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</si>
  <si>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</si>
  <si>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</si>
  <si>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</si>
  <si>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</si>
  <si>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</si>
  <si>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</si>
  <si>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</si>
  <si>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</si>
  <si>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</si>
  <si>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</si>
  <si>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</si>
  <si>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</si>
  <si>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</si>
  <si>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</si>
  <si>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</si>
  <si>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</si>
  <si>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</si>
  <si>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</si>
  <si>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</si>
  <si>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</si>
  <si>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</si>
  <si>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</si>
  <si>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</si>
  <si>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</si>
  <si>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</si>
  <si>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</si>
  <si>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</si>
  <si>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</si>
  <si>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</si>
  <si>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</si>
  <si>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</si>
  <si>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</si>
  <si>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</si>
  <si>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</si>
  <si>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</si>
  <si>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</si>
  <si>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</si>
  <si>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</si>
  <si>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</si>
  <si>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</si>
  <si>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</si>
  <si>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</si>
  <si>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</si>
  <si>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</si>
  <si>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</si>
  <si>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</si>
  <si>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</si>
  <si>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</si>
  <si>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</si>
  <si>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</si>
  <si>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</si>
  <si>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</si>
  <si>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</si>
  <si>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</si>
  <si>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</si>
  <si>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</si>
  <si>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</si>
  <si>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</si>
  <si>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</si>
  <si>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</si>
  <si>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</si>
  <si>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</si>
  <si>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</si>
  <si>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</si>
  <si>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</si>
  <si>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</si>
  <si>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</si>
  <si>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</si>
  <si>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</si>
  <si>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</si>
  <si>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</si>
  <si>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</si>
  <si>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</si>
  <si>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</si>
  <si>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</si>
  <si>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</si>
  <si>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</si>
  <si>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</si>
  <si>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</si>
  <si>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</si>
  <si>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</si>
  <si>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</si>
  <si>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</si>
  <si>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</si>
  <si>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</si>
  <si>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</si>
  <si>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</si>
  <si>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</si>
  <si>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</si>
  <si>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</si>
  <si>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</si>
  <si>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</si>
  <si>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</si>
  <si>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</si>
  <si>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</si>
  <si>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</si>
  <si>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</si>
  <si>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</si>
  <si>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</si>
  <si>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</si>
  <si>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</si>
  <si>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</si>
  <si>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</si>
  <si>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</si>
  <si>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</si>
  <si>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</si>
  <si>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</si>
  <si>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</si>
  <si>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</si>
  <si>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</si>
  <si>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</si>
  <si>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</si>
  <si>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</si>
  <si>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</si>
  <si>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</si>
  <si>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</si>
  <si>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</si>
  <si>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</si>
  <si>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</si>
  <si>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</si>
  <si>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</si>
  <si>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</si>
  <si>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</si>
  <si>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</si>
  <si>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</si>
  <si>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</si>
  <si>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</si>
  <si>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</si>
  <si>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</si>
  <si>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</si>
  <si>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</si>
  <si>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</si>
  <si>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</si>
  <si>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</si>
  <si>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</si>
  <si>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</si>
  <si>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</si>
  <si>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</si>
  <si>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</si>
  <si>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</si>
  <si>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</si>
  <si>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</si>
  <si>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</si>
  <si>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</si>
  <si>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</si>
  <si>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</si>
  <si>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</si>
  <si>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</si>
  <si>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</si>
  <si>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</si>
  <si>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</si>
  <si>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</si>
  <si>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</si>
  <si>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</si>
  <si>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</si>
  <si>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</si>
  <si>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</si>
  <si>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</si>
  <si>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</si>
  <si>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</si>
  <si>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</si>
  <si>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</si>
  <si>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</si>
  <si>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</si>
  <si>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</si>
  <si>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</si>
  <si>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</si>
  <si>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</si>
  <si>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</si>
  <si>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</si>
  <si>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</si>
  <si>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</si>
  <si>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</si>
  <si>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</si>
  <si>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</si>
  <si>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</si>
  <si>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</si>
  <si>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</si>
  <si>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</si>
  <si>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</si>
  <si>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</si>
  <si>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</si>
  <si>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</si>
  <si>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</si>
  <si>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</si>
  <si>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</si>
  <si>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</si>
  <si>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</si>
  <si>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</si>
  <si>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</si>
  <si>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</si>
  <si>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</si>
  <si>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</si>
  <si>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</si>
  <si>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</si>
  <si>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</si>
  <si>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</si>
  <si>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</si>
  <si>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</si>
  <si>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</si>
  <si>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</si>
  <si>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</si>
  <si>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</si>
  <si>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</si>
  <si>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</si>
  <si>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</si>
  <si>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</si>
  <si>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</si>
  <si>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</si>
  <si>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</si>
  <si>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</si>
  <si>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</si>
  <si>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</si>
  <si>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</si>
  <si>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</si>
  <si>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</si>
  <si>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</si>
  <si>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</si>
  <si>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</si>
  <si>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</si>
  <si>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</si>
  <si>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</si>
  <si>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</si>
  <si>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</si>
  <si>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</si>
  <si>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</si>
  <si>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</si>
  <si>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</si>
  <si>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</si>
  <si>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</si>
  <si>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</si>
  <si>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</si>
  <si>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</si>
  <si>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</si>
  <si>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</si>
  <si>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</si>
  <si>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</si>
  <si>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</si>
  <si>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</si>
  <si>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</si>
  <si>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</si>
  <si>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</si>
  <si>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</si>
  <si>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</si>
  <si>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</si>
  <si>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</si>
  <si>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</si>
  <si>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</si>
  <si>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</si>
  <si>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</si>
  <si>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</si>
  <si>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</si>
  <si>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</si>
  <si>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</si>
  <si>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</si>
  <si>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</si>
  <si>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</si>
  <si>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</si>
  <si>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</si>
  <si>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</si>
  <si>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</si>
  <si>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</si>
  <si>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</si>
  <si>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</si>
  <si>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</si>
  <si>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</si>
  <si>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</si>
  <si>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</si>
  <si>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</si>
  <si>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</si>
  <si>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</si>
  <si>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</si>
  <si>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</si>
  <si>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</si>
  <si>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</si>
  <si>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</si>
  <si>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</si>
  <si>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</si>
  <si>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</si>
  <si>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</si>
  <si>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</si>
  <si>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</si>
  <si>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</si>
  <si>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</si>
  <si>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</si>
  <si>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</si>
  <si>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</si>
  <si>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</si>
  <si>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</si>
  <si>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</si>
  <si>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</si>
  <si>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</si>
  <si>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</si>
  <si>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</si>
  <si>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</si>
  <si>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</si>
  <si>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</si>
  <si>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</si>
  <si>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</si>
  <si>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</si>
  <si>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</si>
  <si>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</si>
  <si>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</si>
  <si>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</si>
  <si>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</si>
  <si>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</si>
  <si>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</si>
  <si>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</si>
  <si>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</si>
  <si>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</si>
  <si>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</si>
  <si>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</si>
  <si>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</si>
  <si>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</si>
  <si>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</si>
  <si>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</si>
  <si>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</si>
  <si>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</si>
  <si>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</si>
  <si>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</si>
  <si>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</si>
  <si>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</si>
  <si>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</si>
  <si>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</si>
  <si>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</si>
  <si>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</si>
  <si>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</si>
  <si>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</si>
  <si>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</si>
  <si>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</si>
  <si>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</si>
  <si>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</si>
  <si>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</si>
  <si>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</si>
  <si>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</si>
  <si>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</si>
  <si>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</si>
  <si>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</si>
  <si>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</si>
  <si>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</si>
  <si>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</si>
  <si>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</si>
  <si>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</si>
  <si>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</si>
  <si>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</si>
  <si>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</si>
  <si>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</si>
  <si>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</si>
  <si>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</si>
  <si>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</si>
  <si>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</si>
  <si>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</si>
  <si>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</si>
  <si>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</si>
  <si>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</si>
  <si>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</si>
  <si>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</si>
  <si>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</si>
  <si>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</si>
  <si>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</si>
  <si>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</si>
  <si>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</si>
  <si>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</si>
  <si>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</si>
  <si>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</si>
  <si>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</si>
  <si>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</si>
  <si>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</si>
  <si>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</si>
  <si>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</si>
  <si>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</si>
  <si>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</si>
  <si>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</si>
  <si>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</si>
  <si>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</si>
  <si>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</si>
  <si>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</si>
  <si>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</si>
  <si>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</si>
  <si>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</si>
  <si>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</si>
  <si>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</si>
  <si>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</si>
  <si>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</si>
  <si>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</si>
  <si>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</si>
  <si>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</si>
  <si>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</si>
  <si>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</si>
  <si>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</si>
  <si>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</si>
  <si>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</si>
  <si>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</si>
  <si>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</si>
  <si>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</si>
  <si>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</si>
  <si>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</si>
  <si>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</si>
  <si>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</si>
  <si>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</si>
  <si>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</si>
  <si>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</si>
  <si>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</si>
  <si>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</si>
  <si>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</si>
  <si>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</si>
  <si>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</si>
  <si>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</si>
  <si>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</si>
  <si>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</si>
  <si>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</si>
  <si>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</si>
  <si>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</si>
  <si>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</si>
  <si>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</si>
  <si>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</si>
  <si>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</si>
  <si>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</si>
  <si>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</si>
  <si>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</si>
  <si>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</si>
  <si>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</si>
  <si>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</si>
  <si>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</si>
  <si>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</si>
  <si>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</si>
  <si>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</si>
  <si>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</si>
  <si>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</si>
  <si>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</si>
  <si>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</si>
  <si>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</si>
  <si>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</si>
  <si>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</si>
  <si>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</si>
  <si>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</si>
  <si>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</si>
  <si>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</si>
  <si>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</si>
  <si>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</si>
  <si>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</si>
  <si>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</si>
  <si>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</si>
  <si>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</si>
  <si>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</si>
  <si>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</si>
  <si>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</si>
  <si>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</si>
  <si>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</si>
  <si>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</si>
  <si>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</si>
  <si>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</si>
  <si>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</si>
  <si>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</si>
  <si>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</si>
  <si>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</si>
  <si>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</si>
  <si>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</si>
  <si>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</si>
  <si>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</si>
  <si>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</si>
  <si>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</si>
  <si>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</si>
  <si>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</si>
  <si>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</si>
  <si>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</si>
  <si>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</si>
  <si>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</si>
  <si>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</si>
  <si>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</si>
  <si>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</si>
  <si>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</si>
  <si>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</si>
  <si>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</si>
  <si>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</si>
  <si>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</si>
  <si>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</si>
  <si>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</si>
  <si>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</si>
  <si>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</si>
  <si>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</si>
  <si>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</si>
  <si>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</si>
  <si>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</si>
  <si>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</si>
  <si>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</si>
  <si>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</si>
  <si>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</si>
  <si>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</si>
  <si>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</si>
  <si>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</si>
  <si>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</si>
  <si>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</si>
  <si>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</si>
  <si>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</si>
  <si>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</si>
  <si>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</si>
  <si>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</si>
  <si>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</si>
  <si>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</si>
  <si>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</si>
  <si>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</si>
  <si>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</si>
  <si>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</si>
  <si>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</si>
  <si>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</si>
  <si>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</si>
  <si>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</si>
  <si>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</si>
  <si>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</si>
  <si>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</si>
  <si>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</si>
  <si>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</si>
  <si>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</si>
  <si>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</si>
  <si>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</si>
  <si>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</si>
  <si>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</si>
  <si>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</si>
  <si>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</si>
  <si>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</si>
  <si>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</si>
  <si>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</si>
  <si>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</si>
  <si>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</si>
  <si>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</si>
  <si>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</si>
  <si>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</si>
  <si>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</si>
  <si>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</si>
  <si>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</si>
  <si>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</si>
  <si>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</si>
  <si>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</si>
  <si>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</si>
  <si>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</si>
  <si>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</si>
  <si>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</si>
  <si>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</si>
  <si>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</si>
  <si>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</si>
  <si>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</si>
  <si>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</si>
  <si>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</si>
  <si>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</si>
  <si>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</si>
  <si>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</si>
  <si>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</si>
  <si>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</si>
  <si>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</si>
  <si>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</si>
  <si>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</si>
  <si>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</si>
  <si>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</si>
  <si>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</si>
  <si>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</si>
  <si>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</si>
  <si>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</si>
  <si>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</si>
  <si>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</si>
  <si>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</si>
  <si>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</si>
  <si>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</si>
  <si>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</si>
  <si>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</si>
  <si>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</si>
  <si>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</si>
  <si>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</si>
  <si>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</si>
  <si>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</si>
  <si>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</si>
  <si>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</si>
  <si>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</si>
  <si>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</si>
  <si>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</si>
  <si>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</si>
  <si>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</si>
  <si>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</si>
  <si>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</si>
  <si>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</si>
  <si>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</si>
  <si>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</si>
  <si>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</si>
  <si>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</si>
  <si>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</si>
  <si>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</si>
  <si>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</si>
  <si>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</si>
  <si>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</si>
  <si>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</si>
  <si>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</si>
  <si>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</si>
  <si>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</si>
  <si>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</si>
  <si>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</si>
  <si>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</si>
  <si>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</si>
  <si>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</si>
  <si>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</si>
  <si>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</si>
  <si>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</si>
  <si>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</si>
  <si>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</si>
  <si>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</si>
  <si>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</si>
  <si>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</si>
  <si>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</si>
  <si>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</si>
  <si>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</si>
  <si>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</si>
  <si>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</si>
  <si>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</si>
  <si>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</si>
  <si>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</si>
  <si>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</si>
  <si>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</si>
  <si>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</si>
  <si>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</si>
  <si>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</si>
  <si>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</si>
  <si>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</si>
  <si>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</si>
  <si>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</si>
  <si>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</si>
  <si>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</si>
  <si>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</si>
  <si>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</si>
  <si>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</si>
  <si>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</si>
  <si>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</si>
  <si>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</si>
  <si>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</si>
  <si>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</si>
  <si>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</si>
  <si>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</si>
  <si>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</si>
  <si>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</si>
  <si>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</si>
  <si>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</si>
  <si>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</si>
  <si>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</si>
  <si>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</si>
  <si>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</si>
  <si>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</si>
  <si>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</si>
  <si>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</si>
  <si>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</si>
  <si>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</si>
  <si>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</si>
  <si>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</si>
  <si>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</si>
  <si>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</si>
  <si>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</si>
  <si>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</si>
  <si>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</si>
  <si>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</si>
  <si>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</si>
  <si>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</si>
  <si>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</si>
  <si>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</si>
  <si>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</si>
  <si>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</si>
  <si>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</si>
  <si>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</si>
  <si>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</si>
  <si>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</si>
  <si>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</si>
  <si>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</si>
  <si>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</si>
  <si>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</si>
  <si>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</si>
  <si>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</si>
  <si>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</si>
  <si>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</si>
  <si>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</si>
  <si>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</si>
  <si>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</si>
  <si>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</si>
  <si>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</si>
  <si>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</si>
  <si>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</si>
  <si>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</si>
  <si>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</si>
  <si>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</si>
  <si>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</si>
  <si>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</si>
  <si>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</si>
  <si>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</si>
  <si>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</si>
  <si>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</si>
  <si>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</si>
  <si>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</si>
  <si>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</si>
  <si>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</si>
  <si>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</si>
  <si>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</si>
  <si>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</si>
  <si>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</si>
  <si>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</si>
  <si>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</si>
  <si>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</si>
  <si>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</si>
  <si>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</si>
  <si>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</si>
  <si>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</si>
  <si>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</si>
  <si>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</si>
  <si>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</si>
  <si>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</si>
  <si>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</si>
  <si>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</si>
  <si>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</si>
  <si>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</si>
  <si>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</si>
  <si>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</si>
  <si>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</si>
  <si>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</si>
  <si>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</si>
  <si>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</si>
  <si>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</si>
  <si>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</si>
  <si>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</si>
  <si>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</si>
  <si>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</si>
  <si>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</si>
  <si>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</si>
  <si>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</si>
  <si>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</si>
  <si>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</si>
  <si>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</si>
  <si>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</si>
  <si>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</si>
  <si>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</si>
  <si>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</si>
  <si>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</si>
  <si>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</si>
  <si>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</si>
  <si>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</si>
  <si>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</si>
  <si>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</si>
  <si>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</si>
  <si>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</si>
  <si>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</si>
  <si>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</si>
  <si>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</si>
  <si>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</si>
  <si>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</si>
  <si>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</si>
  <si>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</si>
  <si>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</si>
  <si>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</si>
  <si>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</si>
  <si>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</si>
  <si>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</si>
  <si>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</si>
  <si>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</si>
  <si>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</si>
  <si>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</si>
  <si>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</si>
  <si>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</si>
  <si>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</si>
  <si>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</si>
  <si>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</si>
  <si>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</si>
  <si>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</si>
  <si>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</si>
  <si>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</si>
  <si>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</si>
  <si>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</si>
  <si>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</si>
  <si>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</si>
  <si>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</si>
  <si>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</si>
  <si>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</si>
  <si>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</si>
  <si>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</si>
  <si>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</si>
  <si>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</si>
  <si>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</si>
  <si>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</si>
  <si>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</si>
  <si>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</si>
  <si>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</si>
  <si>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</si>
  <si>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</si>
  <si>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</si>
  <si>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</si>
  <si>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</si>
  <si>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</si>
  <si>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</si>
  <si>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</si>
  <si>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</si>
  <si>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</si>
  <si>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</si>
  <si>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</si>
  <si>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</si>
  <si>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</si>
  <si>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</si>
  <si>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</si>
  <si>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</si>
  <si>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</si>
  <si>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</si>
  <si>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</si>
  <si>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</si>
  <si>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</si>
  <si>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</si>
  <si>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</si>
  <si>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</si>
  <si>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</si>
  <si>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</si>
  <si>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</si>
  <si>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</si>
  <si>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</si>
  <si>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</si>
  <si>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</si>
  <si>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</si>
  <si>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</si>
  <si>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</si>
  <si>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</si>
  <si>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</si>
  <si>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</si>
  <si>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</si>
  <si>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</si>
  <si>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</si>
  <si>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</si>
  <si>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</si>
  <si>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</si>
  <si>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</si>
  <si>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</si>
  <si>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</si>
  <si>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</si>
  <si>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</si>
  <si>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</si>
  <si>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</si>
  <si>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</si>
  <si>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</si>
  <si>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</si>
  <si>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</si>
  <si>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</si>
  <si>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</si>
  <si>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</si>
  <si>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</si>
  <si>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</si>
  <si>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</si>
  <si>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</si>
  <si>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</si>
  <si>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</si>
  <si>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</si>
  <si>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</si>
  <si>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</si>
  <si>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</si>
  <si>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</si>
  <si>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</si>
  <si>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</si>
  <si>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</si>
  <si>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</si>
  <si>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</si>
  <si>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</si>
  <si>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</si>
  <si>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</si>
  <si>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</si>
  <si>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</si>
  <si>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</si>
  <si>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</si>
  <si>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</si>
  <si>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</si>
  <si>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</si>
  <si>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</si>
  <si>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</si>
  <si>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</si>
  <si>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</si>
  <si>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</si>
  <si>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</si>
  <si>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</si>
  <si>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</si>
  <si>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</si>
  <si>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</si>
  <si>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</si>
  <si>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</si>
  <si>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</si>
  <si>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</si>
  <si>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</si>
  <si>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</si>
  <si>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</si>
  <si>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</si>
  <si>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</si>
  <si>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</si>
  <si>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</si>
  <si>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</si>
  <si>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</si>
  <si>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</si>
  <si>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</si>
  <si>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</si>
  <si>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</si>
  <si>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</si>
  <si>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</si>
  <si>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</si>
  <si>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</si>
  <si>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</si>
  <si>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</si>
  <si>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</si>
  <si>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</si>
  <si>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</si>
  <si>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</si>
  <si>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</si>
  <si>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</si>
  <si>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</si>
  <si>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</si>
  <si>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</si>
  <si>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</si>
  <si>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</si>
  <si>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</si>
  <si>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</si>
  <si>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</si>
  <si>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</si>
  <si>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</si>
  <si>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</si>
  <si>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</si>
  <si>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</si>
  <si>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</si>
  <si>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</si>
  <si>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</si>
  <si>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</si>
  <si>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</si>
  <si>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</si>
  <si>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</si>
  <si>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</si>
  <si>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</si>
  <si>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</si>
  <si>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</si>
  <si>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</si>
  <si>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</si>
  <si>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</si>
  <si>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</si>
  <si>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</si>
  <si>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</si>
  <si>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</si>
  <si>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</si>
  <si>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</si>
  <si>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</si>
  <si>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</si>
  <si>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</si>
  <si>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</si>
  <si>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</si>
  <si>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</si>
  <si>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</si>
  <si>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</si>
  <si>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</si>
  <si>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</si>
  <si>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</si>
  <si>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</si>
  <si>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</si>
  <si>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</si>
  <si>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</si>
  <si>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</si>
  <si>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</si>
  <si>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</si>
  <si>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</si>
  <si>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</si>
  <si>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</si>
  <si>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</si>
  <si>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</si>
  <si>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</si>
  <si>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</si>
  <si>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</si>
  <si>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</si>
  <si>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</si>
  <si>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</si>
  <si>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</si>
  <si>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</si>
  <si>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</si>
  <si>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</si>
  <si>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</si>
  <si>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</si>
  <si>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</si>
  <si>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</si>
  <si>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</si>
  <si>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</si>
  <si>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</si>
  <si>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</si>
  <si>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</si>
  <si>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</si>
  <si>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</si>
  <si>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</si>
  <si>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</si>
  <si>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</si>
  <si>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</si>
  <si>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</si>
  <si>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</si>
  <si>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</si>
  <si>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</si>
  <si>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</si>
  <si>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</si>
  <si>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</si>
  <si>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</si>
  <si>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</si>
  <si>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</si>
  <si>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</si>
  <si>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</si>
  <si>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</si>
  <si>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</si>
  <si>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</si>
  <si>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</si>
  <si>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</si>
  <si>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</si>
  <si>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</si>
  <si>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</si>
  <si>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</si>
  <si>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</si>
  <si>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</si>
  <si>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</si>
  <si>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</si>
  <si>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</si>
  <si>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</si>
  <si>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</si>
  <si>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</si>
  <si>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</si>
  <si>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</si>
  <si>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</si>
  <si>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</si>
  <si>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</si>
  <si>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</si>
  <si>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</si>
  <si>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</si>
  <si>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</si>
  <si>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</si>
  <si>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</si>
  <si>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</si>
  <si>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</si>
  <si>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</si>
  <si>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</si>
  <si>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</si>
  <si>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</si>
  <si>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</si>
  <si>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</si>
  <si>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</si>
  <si>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</si>
  <si>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</si>
  <si>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</si>
  <si>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</si>
  <si>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</si>
  <si>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</si>
  <si>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</si>
  <si>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</si>
  <si>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</si>
  <si>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</si>
  <si>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</si>
  <si>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</si>
  <si>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</si>
  <si>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</si>
  <si>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</si>
  <si>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</si>
  <si>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</si>
  <si>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</si>
  <si>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</si>
  <si>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</si>
  <si>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</si>
  <si>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</si>
  <si>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</si>
  <si>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</si>
  <si>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</si>
  <si>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</si>
  <si>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</si>
  <si>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</si>
  <si>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</si>
  <si>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</si>
  <si>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</si>
  <si>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</si>
  <si>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</si>
  <si>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</si>
  <si>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</si>
  <si>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</si>
  <si>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</si>
  <si>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</si>
  <si>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</si>
  <si>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</si>
  <si>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</si>
  <si>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</si>
  <si>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</si>
  <si>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</si>
  <si>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</si>
  <si>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</si>
  <si>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</si>
  <si>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</si>
  <si>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</si>
  <si>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</si>
  <si>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</si>
  <si>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</si>
  <si>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</si>
  <si>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</si>
  <si>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</si>
  <si>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</si>
  <si>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</si>
  <si>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</si>
  <si>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</si>
  <si>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</si>
  <si>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</si>
  <si>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</si>
  <si>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</si>
  <si>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</si>
  <si>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</si>
  <si>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</si>
  <si>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</si>
  <si>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</si>
  <si>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</si>
  <si>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</si>
  <si>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</si>
  <si>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</si>
  <si>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</si>
  <si>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</si>
  <si>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</si>
  <si>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</si>
  <si>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</si>
  <si>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</si>
  <si>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</si>
  <si>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</si>
  <si>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</si>
  <si>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</si>
  <si>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</si>
  <si>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</si>
  <si>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</si>
  <si>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</si>
  <si>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</si>
  <si>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</si>
  <si>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</si>
  <si>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</si>
  <si>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</si>
  <si>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</si>
  <si>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</si>
  <si>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</si>
  <si>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</si>
  <si>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</si>
  <si>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</si>
  <si>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</si>
  <si>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</si>
  <si>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</si>
  <si>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</si>
  <si>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</si>
  <si>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</si>
  <si>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</si>
  <si>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</si>
  <si>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</si>
  <si>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</si>
  <si>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</si>
  <si>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</si>
  <si>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</si>
  <si>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</si>
  <si>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</si>
  <si>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</si>
  <si>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</si>
  <si>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</si>
  <si>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</si>
  <si>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</si>
  <si>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</si>
  <si>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</si>
  <si>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</si>
  <si>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</si>
  <si>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</si>
  <si>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</si>
  <si>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</si>
  <si>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</si>
  <si>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</si>
  <si>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</si>
  <si>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</si>
  <si>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</si>
  <si>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</si>
  <si>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</si>
  <si>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</si>
  <si>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</si>
  <si>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</si>
  <si>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</si>
  <si>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</si>
  <si>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</si>
  <si>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</si>
  <si>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</si>
  <si>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</si>
  <si>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</si>
  <si>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</si>
  <si>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</si>
  <si>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</si>
  <si>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</si>
  <si>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</si>
  <si>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</si>
  <si>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</si>
  <si>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</si>
  <si>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</si>
  <si>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</si>
  <si>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</si>
  <si>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</si>
  <si>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</si>
  <si>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</si>
  <si>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</si>
  <si>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</si>
  <si>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</si>
  <si>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</si>
  <si>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</si>
  <si>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</si>
  <si>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</si>
  <si>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</si>
  <si>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</si>
  <si>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</si>
  <si>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</si>
  <si>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</si>
  <si>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</si>
  <si>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</si>
  <si>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</si>
  <si>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</si>
  <si>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</si>
  <si>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</si>
  <si>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</si>
  <si>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</si>
  <si>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</si>
  <si>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</si>
  <si>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</si>
  <si>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</si>
  <si>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</si>
  <si>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</si>
  <si>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</si>
  <si>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</si>
  <si>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</si>
  <si>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</si>
  <si>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</si>
  <si>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</si>
  <si>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</si>
  <si>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</si>
  <si>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</si>
  <si>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</si>
  <si>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</si>
  <si>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</si>
  <si>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</si>
  <si>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</si>
  <si>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</si>
  <si>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</si>
  <si>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</si>
  <si>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</si>
  <si>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</si>
  <si>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</si>
  <si>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</si>
  <si>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</si>
  <si>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</si>
  <si>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</si>
  <si>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</si>
  <si>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</si>
  <si>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</si>
  <si>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</si>
  <si>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</si>
  <si>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</si>
  <si>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</si>
  <si>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</si>
  <si>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</si>
  <si>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</si>
  <si>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</si>
  <si>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</si>
  <si>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</si>
  <si>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</si>
  <si>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</si>
  <si>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</si>
  <si>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</si>
  <si>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</si>
  <si>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</si>
  <si>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</si>
  <si>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</si>
  <si>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</si>
  <si>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</si>
  <si>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</si>
  <si>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</si>
  <si>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</si>
  <si>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</si>
  <si>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</si>
  <si>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</si>
  <si>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</si>
  <si>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</si>
  <si>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</si>
  <si>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</si>
  <si>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</si>
  <si>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</si>
  <si>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</si>
  <si>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</si>
  <si>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</si>
  <si>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</si>
  <si>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</si>
  <si>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</si>
  <si>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</si>
  <si>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</si>
  <si>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</si>
  <si>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</si>
  <si>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</si>
  <si>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</si>
  <si>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</si>
  <si>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</si>
  <si>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</si>
  <si>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</si>
  <si>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</si>
  <si>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</si>
  <si>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</si>
  <si>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</si>
  <si>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</si>
  <si>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</si>
  <si>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</si>
  <si>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</si>
  <si>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</si>
  <si>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</si>
  <si>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</si>
  <si>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</si>
  <si>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</si>
  <si>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</si>
  <si>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</si>
  <si>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</si>
  <si>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</si>
  <si>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</si>
  <si>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</si>
  <si>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</si>
  <si>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</si>
  <si>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</si>
  <si>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</si>
  <si>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</si>
  <si>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</si>
  <si>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</si>
  <si>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</si>
  <si>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</si>
  <si>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</si>
  <si>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</si>
  <si>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</si>
  <si>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</si>
  <si>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</si>
  <si>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</si>
  <si>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</si>
  <si>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</si>
  <si>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</si>
  <si>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</si>
  <si>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</si>
  <si>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</si>
  <si>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</si>
  <si>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</si>
  <si>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</si>
  <si>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</si>
  <si>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</si>
  <si>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</si>
  <si>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</si>
  <si>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</si>
  <si>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</si>
  <si>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</si>
  <si>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</si>
  <si>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</si>
  <si>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</si>
  <si>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</si>
  <si>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</si>
  <si>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</si>
  <si>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</si>
  <si>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</si>
  <si>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</si>
  <si>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</si>
  <si>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</si>
  <si>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</si>
  <si>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</si>
  <si>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</si>
  <si>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</si>
  <si>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</si>
  <si>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</si>
  <si>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</si>
  <si>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</si>
  <si>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</si>
  <si>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</si>
  <si>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</si>
  <si>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</si>
  <si>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</si>
  <si>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</si>
  <si>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</si>
  <si>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</si>
  <si>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</si>
  <si>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</si>
  <si>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</si>
  <si>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</si>
  <si>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</si>
  <si>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</si>
  <si>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</si>
  <si>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</si>
  <si>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</si>
  <si>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</si>
  <si>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</si>
  <si>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</si>
  <si>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</si>
  <si>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</si>
  <si>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</si>
  <si>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</si>
  <si>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</si>
  <si>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</si>
  <si>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</si>
  <si>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</si>
  <si>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</si>
  <si>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</si>
  <si>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</si>
  <si>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</si>
  <si>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</si>
  <si>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</si>
  <si>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</si>
  <si>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</si>
  <si>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</si>
  <si>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</si>
  <si>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</si>
  <si>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</si>
  <si>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</si>
  <si>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</si>
  <si>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</si>
  <si>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</si>
  <si>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</si>
  <si>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</si>
  <si>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</si>
  <si>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</si>
  <si>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</si>
  <si>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</si>
  <si>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</si>
  <si>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</si>
  <si>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</si>
  <si>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</si>
  <si>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</si>
  <si>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</si>
  <si>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</si>
  <si>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</si>
  <si>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</si>
  <si>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</si>
  <si>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</si>
  <si>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</si>
  <si>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</si>
  <si>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</si>
  <si>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</si>
  <si>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</si>
  <si>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</si>
  <si>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</si>
  <si>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</si>
  <si>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</si>
  <si>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</si>
  <si>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</si>
  <si>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</si>
  <si>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</si>
  <si>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</si>
  <si>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</si>
  <si>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</si>
  <si>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</si>
  <si>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</si>
  <si>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</si>
  <si>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</si>
  <si>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</si>
  <si>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</si>
  <si>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</si>
  <si>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</si>
  <si>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</si>
  <si>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</si>
  <si>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</si>
  <si>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</si>
  <si>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</si>
  <si>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</si>
  <si>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</si>
  <si>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</si>
  <si>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</si>
  <si>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</si>
  <si>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</si>
  <si>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</si>
  <si>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</si>
  <si>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</si>
  <si>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</si>
  <si>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</si>
  <si>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</si>
  <si>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</si>
  <si>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</si>
  <si>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</si>
  <si>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</si>
  <si>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</si>
  <si>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</si>
  <si>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</si>
  <si>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</si>
  <si>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</si>
  <si>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</si>
  <si>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</si>
  <si>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</si>
  <si>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</si>
  <si>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</si>
  <si>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</si>
  <si>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</si>
  <si>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</si>
  <si>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</si>
  <si>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</si>
  <si>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</si>
  <si>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</si>
  <si>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</si>
  <si>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</si>
  <si>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</si>
  <si>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</si>
  <si>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</si>
  <si>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</si>
  <si>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</si>
  <si>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</si>
  <si>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</si>
  <si>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</si>
  <si>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</si>
  <si>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</si>
  <si>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</si>
  <si>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</si>
  <si>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</si>
  <si>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</si>
  <si>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</si>
  <si>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</si>
  <si>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</si>
  <si>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</si>
  <si>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</si>
  <si>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</si>
  <si>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</si>
  <si>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</si>
  <si>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</si>
  <si>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</si>
  <si>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</si>
  <si>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</si>
  <si>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</si>
  <si>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</si>
  <si>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</si>
  <si>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</si>
  <si>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</si>
  <si>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</si>
  <si>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</si>
  <si>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</si>
  <si>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</si>
  <si>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</si>
  <si>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</si>
  <si>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</si>
  <si>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</si>
  <si>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</si>
  <si>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</si>
  <si>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</si>
  <si>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</si>
  <si>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</si>
  <si>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</si>
  <si>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</si>
  <si>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</si>
  <si>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</si>
  <si>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</si>
  <si>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</si>
  <si>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</si>
  <si>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</si>
  <si>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</si>
  <si>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</si>
  <si>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</si>
  <si>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</si>
  <si>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</si>
  <si>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</si>
  <si>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</si>
  <si>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</si>
  <si>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</si>
  <si>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</si>
  <si>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</si>
  <si>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</si>
  <si>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</si>
  <si>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</si>
  <si>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</si>
  <si>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</si>
  <si>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</si>
  <si>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</si>
  <si>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</si>
  <si>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</si>
  <si>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</si>
  <si>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</si>
  <si>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</si>
  <si>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</si>
  <si>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</si>
  <si>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</si>
  <si>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</si>
  <si>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</si>
  <si>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</si>
  <si>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</si>
  <si>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</si>
  <si>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</si>
  <si>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</si>
  <si>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</si>
  <si>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</si>
  <si>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</si>
  <si>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</si>
  <si>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</si>
  <si>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</si>
  <si>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</si>
  <si>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</si>
  <si>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</si>
  <si>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</si>
  <si>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</si>
  <si>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</si>
  <si>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</si>
  <si>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</si>
  <si>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</si>
  <si>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</si>
  <si>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</si>
  <si>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</si>
  <si>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</si>
  <si>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</si>
  <si>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</si>
  <si>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</si>
  <si>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</si>
  <si>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</si>
  <si>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</si>
  <si>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</si>
  <si>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</si>
  <si>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</si>
  <si>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</si>
  <si>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</si>
  <si>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</si>
  <si>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</si>
  <si>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</si>
  <si>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</si>
  <si>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</si>
  <si>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</si>
  <si>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</si>
  <si>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</si>
  <si>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</si>
  <si>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</si>
  <si>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</si>
  <si>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</si>
  <si>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</si>
  <si>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</si>
  <si>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</si>
  <si>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</si>
  <si>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</si>
  <si>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</si>
  <si>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</si>
  <si>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</si>
  <si>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</si>
  <si>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</si>
  <si>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</si>
  <si>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</si>
  <si>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</si>
  <si>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</si>
  <si>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</si>
  <si>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</si>
  <si>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</si>
  <si>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</si>
  <si>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</si>
  <si>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</si>
  <si>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</si>
  <si>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</si>
  <si>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</si>
  <si>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</si>
  <si>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</si>
  <si>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</si>
  <si>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</si>
  <si>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</si>
  <si>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</si>
  <si>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</si>
  <si>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</si>
  <si>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</si>
  <si>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</si>
  <si>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</si>
  <si>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</si>
  <si>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</si>
  <si>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</si>
  <si>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</si>
  <si>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</si>
  <si>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</si>
  <si>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</si>
  <si>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</si>
  <si>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</si>
  <si>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</si>
  <si>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</si>
  <si>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</si>
  <si>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</si>
  <si>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</si>
  <si>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</si>
  <si>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</si>
  <si>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</si>
  <si>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</si>
  <si>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</si>
  <si>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</si>
  <si>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</si>
  <si>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</si>
  <si>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</si>
  <si>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</si>
  <si>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</si>
  <si>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</si>
  <si>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</si>
  <si>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</si>
  <si>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</si>
  <si>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</si>
  <si>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</si>
  <si>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</si>
  <si>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</si>
  <si>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</si>
  <si>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</si>
  <si>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</si>
  <si>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</si>
  <si>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</si>
  <si>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</si>
  <si>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</si>
  <si>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</si>
  <si>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</si>
  <si>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</si>
  <si>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</si>
  <si>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</si>
  <si>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</si>
  <si>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</si>
  <si>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</si>
  <si>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</si>
  <si>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</si>
  <si>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</si>
  <si>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</si>
  <si>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</si>
  <si>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</si>
  <si>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</si>
  <si>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</si>
  <si>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</si>
  <si>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</si>
  <si>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</si>
  <si>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</si>
  <si>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</si>
  <si>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</si>
  <si>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</si>
  <si>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</si>
  <si>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</si>
  <si>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</si>
  <si>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</si>
  <si>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</si>
  <si>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</si>
  <si>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</si>
  <si>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</si>
  <si>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</si>
  <si>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</si>
  <si>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</si>
  <si>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</si>
  <si>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</si>
  <si>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</si>
  <si>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</si>
  <si>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</si>
  <si>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</si>
  <si>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</si>
  <si>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</si>
  <si>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</si>
  <si>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</si>
  <si>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</si>
  <si>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</si>
  <si>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</si>
  <si>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</si>
  <si>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</si>
  <si>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</si>
  <si>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</si>
  <si>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</si>
  <si>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</si>
  <si>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</si>
  <si>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</si>
  <si>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</si>
  <si>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</si>
  <si>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</si>
  <si>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</si>
  <si>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</si>
  <si>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</si>
  <si>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</si>
  <si>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</si>
  <si>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</si>
  <si>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</si>
  <si>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</si>
  <si>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</si>
  <si>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</si>
  <si>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</si>
  <si>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</si>
  <si>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</si>
  <si>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</si>
  <si>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</si>
  <si>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</si>
  <si>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</si>
  <si>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</si>
  <si>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</si>
  <si>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</si>
  <si>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</si>
  <si>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</si>
  <si>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</si>
  <si>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</si>
  <si>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</si>
  <si>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</si>
  <si>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</si>
  <si>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</si>
  <si>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</si>
  <si>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</si>
  <si>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</si>
  <si>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</si>
  <si>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</si>
  <si>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</si>
  <si>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</si>
  <si>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</si>
  <si>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</si>
  <si>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</si>
  <si>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</si>
  <si>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</si>
  <si>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</si>
  <si>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</si>
  <si>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</si>
  <si>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</si>
  <si>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</si>
  <si>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</si>
  <si>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</si>
  <si>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</si>
  <si>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</si>
  <si>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</si>
  <si>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</si>
  <si>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</si>
  <si>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</si>
  <si>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</si>
  <si>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</si>
  <si>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</si>
  <si>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</si>
  <si>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</si>
  <si>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</si>
  <si>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</si>
  <si>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</si>
  <si>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</si>
  <si>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</si>
  <si>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</si>
  <si>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</si>
  <si>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</si>
  <si>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</si>
  <si>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</si>
  <si>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</si>
  <si>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</si>
  <si>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</si>
  <si>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</si>
  <si>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</si>
  <si>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</si>
  <si>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</si>
  <si>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</si>
  <si>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</si>
  <si>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</si>
  <si>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</si>
  <si>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</si>
  <si>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</si>
  <si>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</si>
  <si>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</si>
  <si>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</si>
  <si>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</si>
  <si>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</si>
  <si>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</si>
  <si>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</si>
  <si>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</si>
  <si>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</si>
  <si>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</si>
  <si>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</si>
  <si>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</si>
  <si>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</si>
  <si>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</si>
  <si>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</si>
  <si>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</si>
  <si>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</si>
  <si>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</si>
  <si>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</si>
  <si>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</si>
  <si>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</si>
  <si>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</si>
  <si>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</si>
  <si>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</si>
  <si>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</si>
  <si>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</si>
  <si>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</si>
  <si>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</si>
  <si>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</si>
  <si>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</si>
  <si>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</si>
  <si>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</si>
  <si>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</si>
  <si>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</si>
  <si>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</si>
  <si>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</si>
  <si>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</si>
  <si>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</si>
  <si>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</si>
  <si>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</si>
  <si>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</si>
  <si>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</si>
  <si>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</si>
  <si>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</si>
  <si>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</si>
  <si>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</si>
  <si>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</si>
  <si>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</si>
  <si>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</si>
  <si>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</si>
  <si>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</si>
  <si>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</si>
  <si>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</si>
  <si>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</si>
  <si>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</si>
  <si>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</si>
  <si>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</si>
  <si>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</si>
  <si>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</si>
  <si>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</si>
  <si>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</si>
  <si>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</si>
  <si>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</si>
  <si>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</si>
  <si>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</si>
  <si>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</si>
  <si>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</si>
  <si>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</si>
  <si>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</si>
  <si>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</si>
  <si>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</si>
  <si>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</si>
  <si>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</si>
  <si>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</si>
  <si>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</si>
  <si>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</si>
  <si>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</si>
  <si>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</si>
  <si>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</si>
  <si>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</si>
  <si>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</si>
  <si>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</si>
  <si>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</si>
  <si>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</si>
  <si>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</si>
  <si>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</si>
  <si>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</si>
  <si>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</si>
  <si>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</si>
  <si>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</si>
  <si>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</si>
  <si>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</si>
  <si>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</si>
  <si>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</si>
  <si>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</si>
  <si>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</si>
  <si>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</si>
  <si>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</si>
  <si>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</si>
  <si>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</si>
  <si>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</si>
  <si>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</si>
  <si>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</si>
  <si>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</si>
  <si>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</si>
  <si>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</si>
  <si>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</si>
  <si>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</si>
  <si>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</si>
  <si>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</si>
  <si>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</si>
  <si>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</si>
  <si>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</si>
  <si>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</si>
  <si>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</si>
  <si>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</si>
  <si>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</si>
  <si>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</si>
  <si>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</si>
  <si>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</si>
  <si>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</si>
  <si>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</si>
  <si>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</si>
  <si>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</si>
  <si>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</si>
  <si>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</si>
  <si>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</si>
  <si>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</si>
  <si>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</si>
  <si>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</si>
  <si>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</si>
  <si>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</si>
  <si>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</si>
  <si>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</si>
  <si>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</si>
  <si>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</si>
  <si>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</si>
  <si>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</si>
  <si>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</si>
  <si>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</si>
  <si>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</si>
  <si>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</si>
  <si>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</si>
  <si>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</si>
  <si>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</si>
  <si>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</si>
  <si>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</si>
  <si>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</si>
  <si>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</si>
  <si>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</si>
  <si>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</si>
  <si>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</si>
  <si>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</si>
  <si>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</si>
  <si>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</si>
  <si>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</si>
  <si>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</si>
  <si>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</si>
  <si>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</si>
  <si>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</si>
  <si>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</si>
  <si>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</si>
  <si>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</si>
  <si>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</si>
  <si>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</si>
  <si>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</si>
  <si>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</si>
  <si>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</si>
  <si>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</si>
  <si>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</si>
  <si>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</si>
  <si>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</si>
  <si>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</si>
  <si>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</si>
  <si>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</si>
  <si>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</si>
  <si>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</si>
  <si>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</si>
  <si>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</si>
  <si>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</si>
  <si>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</si>
  <si>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</si>
  <si>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</si>
  <si>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</si>
  <si>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</si>
  <si>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</si>
  <si>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</si>
  <si>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</si>
  <si>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</si>
  <si>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</si>
  <si>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</si>
  <si>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</si>
  <si>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</si>
  <si>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</si>
  <si>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</si>
  <si>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</si>
  <si>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</si>
  <si>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</si>
  <si>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</si>
  <si>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</si>
  <si>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</si>
  <si>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</si>
  <si>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</si>
  <si>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</si>
  <si>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</si>
  <si>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</si>
  <si>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</si>
  <si>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</si>
  <si>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</si>
  <si>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</si>
  <si>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</si>
  <si>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</si>
  <si>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</si>
  <si>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</si>
  <si>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</si>
  <si>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</si>
  <si>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</si>
  <si>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</si>
  <si>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</si>
  <si>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</si>
  <si>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</si>
  <si>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</si>
  <si>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</si>
  <si>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</si>
  <si>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</si>
  <si>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</si>
  <si>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</si>
  <si>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</si>
  <si>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</si>
  <si>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</si>
  <si>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</si>
  <si>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</si>
  <si>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</si>
  <si>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</si>
  <si>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</si>
  <si>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</si>
  <si>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</si>
  <si>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</si>
  <si>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</si>
  <si>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</si>
  <si>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</si>
  <si>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</si>
  <si>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</si>
  <si>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</si>
  <si>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</si>
  <si>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</si>
  <si>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</si>
  <si>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</si>
  <si>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</si>
  <si>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</si>
  <si>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</si>
  <si>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</si>
  <si>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</si>
  <si>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</si>
  <si>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</si>
  <si>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</si>
  <si>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</si>
  <si>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</si>
  <si>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</si>
  <si>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</si>
  <si>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</si>
  <si>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</si>
  <si>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</si>
  <si>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</si>
  <si>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</si>
  <si>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</si>
  <si>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</si>
  <si>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</si>
  <si>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</si>
  <si>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</si>
  <si>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</si>
  <si>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</si>
  <si>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</si>
  <si>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</si>
  <si>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</si>
  <si>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</si>
  <si>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</si>
  <si>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</si>
  <si>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</si>
  <si>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</si>
  <si>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</si>
  <si>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</si>
  <si>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</si>
  <si>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</si>
  <si>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</si>
  <si>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</si>
  <si>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</si>
  <si>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</si>
  <si>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</si>
  <si>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</si>
  <si>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</si>
  <si>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</si>
  <si>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</si>
  <si>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</si>
  <si>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</si>
  <si>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</si>
  <si>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</si>
  <si>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</si>
  <si>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</si>
  <si>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</si>
  <si>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</si>
  <si>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</si>
  <si>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</si>
  <si>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</si>
  <si>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</si>
  <si>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</si>
  <si>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</si>
  <si>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</si>
  <si>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</si>
  <si>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</si>
  <si>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</si>
  <si>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</si>
  <si>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</si>
  <si>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</si>
  <si>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</si>
  <si>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</si>
  <si>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</si>
  <si>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</si>
  <si>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</si>
  <si>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</si>
  <si>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</si>
  <si>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</si>
  <si>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</si>
  <si>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</si>
  <si>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</si>
  <si>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</si>
  <si>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</si>
  <si>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</si>
  <si>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</si>
  <si>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</si>
  <si>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</si>
  <si>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</si>
  <si>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</si>
  <si>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</si>
  <si>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</si>
  <si>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</si>
  <si>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</si>
  <si>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</si>
  <si>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</si>
  <si>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</si>
  <si>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</si>
  <si>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</si>
  <si>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</si>
  <si>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</si>
  <si>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</si>
  <si>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</si>
  <si>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</si>
  <si>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</si>
  <si>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</si>
  <si>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</si>
  <si>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</si>
  <si>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</si>
  <si>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</si>
  <si>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</si>
  <si>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</si>
  <si>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</si>
  <si>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</si>
  <si>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</si>
  <si>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</si>
  <si>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</si>
  <si>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</si>
  <si>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</si>
  <si>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</si>
  <si>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</si>
  <si>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</si>
  <si>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</si>
  <si>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</si>
  <si>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</si>
  <si>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</si>
  <si>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</si>
  <si>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</si>
  <si>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</si>
  <si>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</si>
  <si>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</si>
  <si>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</si>
  <si>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</si>
  <si>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</si>
  <si>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</si>
  <si>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</si>
  <si>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</si>
  <si>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</si>
  <si>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</si>
  <si>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</si>
  <si>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</si>
  <si>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</si>
  <si>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</si>
  <si>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</si>
  <si>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</si>
  <si>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</si>
  <si>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</si>
  <si>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</si>
  <si>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</si>
  <si>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</si>
  <si>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</si>
  <si>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</si>
  <si>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</si>
  <si>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</si>
  <si>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</si>
  <si>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</si>
  <si>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</si>
  <si>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</si>
  <si>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</si>
  <si>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</si>
  <si>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</si>
  <si>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</si>
  <si>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</si>
  <si>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</si>
  <si>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</si>
  <si>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</si>
  <si>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</si>
  <si>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</si>
  <si>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</si>
  <si>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</si>
  <si>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</si>
  <si>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</si>
  <si>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</si>
  <si>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</si>
  <si>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</si>
  <si>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</si>
  <si>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</si>
  <si>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</si>
  <si>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</si>
  <si>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</si>
  <si>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</si>
  <si>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</si>
  <si>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</si>
  <si>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</si>
  <si>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</si>
  <si>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</si>
  <si>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</si>
  <si>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</si>
  <si>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</si>
  <si>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</si>
  <si>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</si>
  <si>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</si>
  <si>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</si>
  <si>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</si>
  <si>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</si>
  <si>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</si>
  <si>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</si>
  <si>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</si>
  <si>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</si>
  <si>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</si>
  <si>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</si>
  <si>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</si>
  <si>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</si>
  <si>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</si>
  <si>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</si>
  <si>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</si>
  <si>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</si>
  <si>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</si>
  <si>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</si>
  <si>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</si>
  <si>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</si>
  <si>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</si>
  <si>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</si>
  <si>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</si>
  <si>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</si>
  <si>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</si>
  <si>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</si>
  <si>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</si>
  <si>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</si>
  <si>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</si>
  <si>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</si>
  <si>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</si>
  <si>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</si>
  <si>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</si>
  <si>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</si>
  <si>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</si>
  <si>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</si>
  <si>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</si>
  <si>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</si>
  <si>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</si>
  <si>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</si>
  <si>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</si>
  <si>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</si>
  <si>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</si>
  <si>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</si>
  <si>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</si>
  <si>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</si>
  <si>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</si>
  <si>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</si>
  <si>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</si>
  <si>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</si>
  <si>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</si>
  <si>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</si>
  <si>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</si>
  <si>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</si>
  <si>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</si>
  <si>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</si>
  <si>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</si>
  <si>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</si>
  <si>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</si>
  <si>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</si>
  <si>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</si>
  <si>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</si>
  <si>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</si>
  <si>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</si>
  <si>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</si>
  <si>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</si>
  <si>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</si>
  <si>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</si>
  <si>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</si>
  <si>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</si>
  <si>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</si>
  <si>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</si>
  <si>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</si>
  <si>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</si>
  <si>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</si>
  <si>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</si>
  <si>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</si>
  <si>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</si>
  <si>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</si>
  <si>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</si>
  <si>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</si>
  <si>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</si>
  <si>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</si>
  <si>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</si>
  <si>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</si>
  <si>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</si>
  <si>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</si>
  <si>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</si>
  <si>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</si>
  <si>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</si>
  <si>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</si>
  <si>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</si>
  <si>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</si>
  <si>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</si>
  <si>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</si>
  <si>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</si>
  <si>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</si>
  <si>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</si>
  <si>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</si>
  <si>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</si>
  <si>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</si>
  <si>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</si>
  <si>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</si>
  <si>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</si>
  <si>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</si>
  <si>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</si>
  <si>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</si>
  <si>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</si>
  <si>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</si>
  <si>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</si>
  <si>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</si>
  <si>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</si>
  <si>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</si>
  <si>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</si>
  <si>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</si>
  <si>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</si>
  <si>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</si>
  <si>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</si>
  <si>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</si>
  <si>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</si>
  <si>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</si>
  <si>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</si>
  <si>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</si>
  <si>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</si>
  <si>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</si>
  <si>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</si>
  <si>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</si>
  <si>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</si>
  <si>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</si>
  <si>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</si>
  <si>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</si>
  <si>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</si>
  <si>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</si>
  <si>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</si>
  <si>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</si>
  <si>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</si>
  <si>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</si>
  <si>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</si>
  <si>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</si>
  <si>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</si>
  <si>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</si>
  <si>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</si>
  <si>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</si>
  <si>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</si>
  <si>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</si>
  <si>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</si>
  <si>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</si>
  <si>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</si>
  <si>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</si>
  <si>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</si>
  <si>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</si>
  <si>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</si>
  <si>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</si>
  <si>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</si>
  <si>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</si>
  <si>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</si>
  <si>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</si>
  <si>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</si>
  <si>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</si>
  <si>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</si>
  <si>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</si>
  <si>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</si>
  <si>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</si>
  <si>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</si>
  <si>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</si>
  <si>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</si>
  <si>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</si>
  <si>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</si>
  <si>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</si>
  <si>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</si>
  <si>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</si>
  <si>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</si>
  <si>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</si>
  <si>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</si>
  <si>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</si>
  <si>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</si>
  <si>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</si>
  <si>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</si>
  <si>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</si>
  <si>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</si>
  <si>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</si>
  <si>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</si>
  <si>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</si>
  <si>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</si>
  <si>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</si>
  <si>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</si>
  <si>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</si>
  <si>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</si>
  <si>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</si>
  <si>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</si>
  <si>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</si>
  <si>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</si>
  <si>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</si>
  <si>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</si>
  <si>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</si>
  <si>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</si>
  <si>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</si>
  <si>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</si>
  <si>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</si>
  <si>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</si>
  <si>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</si>
  <si>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</si>
  <si>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</si>
  <si>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</si>
  <si>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</si>
  <si>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</si>
  <si>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</si>
  <si>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</si>
  <si>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</si>
  <si>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</si>
  <si>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</si>
  <si>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</si>
  <si>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</si>
  <si>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</si>
  <si>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</si>
  <si>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</si>
  <si>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</si>
  <si>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</si>
  <si>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</si>
  <si>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</si>
  <si>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</si>
  <si>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</si>
  <si>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</si>
  <si>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</si>
  <si>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</si>
  <si>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</si>
  <si>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</si>
  <si>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</si>
  <si>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</si>
  <si>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</si>
  <si>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</si>
  <si>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</si>
  <si>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</si>
  <si>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</si>
  <si>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</si>
  <si>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</si>
  <si>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</si>
  <si>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</si>
  <si>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</si>
  <si>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</si>
  <si>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</si>
  <si>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</si>
  <si>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</si>
  <si>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</si>
  <si>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</si>
  <si>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</si>
  <si>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</si>
  <si>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</si>
  <si>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</si>
  <si>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</si>
  <si>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</si>
  <si>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</si>
  <si>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</si>
  <si>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</si>
  <si>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</si>
  <si>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</si>
  <si>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</si>
  <si>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</si>
  <si>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</si>
  <si>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</si>
  <si>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</si>
  <si>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</si>
  <si>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</si>
  <si>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</si>
  <si>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</si>
  <si>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</si>
  <si>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</si>
  <si>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</si>
  <si>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</si>
  <si>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</si>
  <si>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</si>
  <si>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</si>
  <si>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</si>
  <si>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</si>
  <si>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</si>
  <si>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</si>
  <si>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</si>
  <si>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</si>
  <si>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</si>
  <si>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</si>
  <si>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</si>
  <si>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</si>
  <si>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</si>
  <si>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</si>
  <si>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</si>
  <si>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</si>
  <si>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</si>
  <si>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</si>
  <si>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</si>
  <si>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</si>
  <si>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</si>
  <si>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</si>
  <si>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</si>
  <si>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</si>
  <si>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</si>
  <si>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</si>
  <si>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</si>
  <si>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</si>
  <si>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</si>
  <si>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</si>
  <si>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</si>
  <si>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</si>
  <si>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</si>
  <si>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</si>
  <si>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</si>
  <si>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</si>
  <si>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</si>
  <si>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</si>
  <si>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</si>
  <si>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</si>
  <si>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</si>
  <si>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</si>
  <si>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</si>
  <si>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</si>
  <si>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</si>
  <si>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</si>
  <si>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</si>
  <si>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</si>
  <si>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</si>
  <si>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</si>
  <si>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</si>
  <si>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</si>
  <si>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</si>
  <si>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</si>
  <si>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</si>
  <si>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</si>
  <si>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</si>
  <si>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</si>
  <si>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</si>
  <si>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</si>
  <si>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</si>
  <si>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</si>
  <si>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</si>
  <si>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</si>
  <si>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</si>
  <si>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</si>
  <si>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</si>
  <si>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</si>
  <si>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</si>
  <si>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</si>
  <si>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</si>
  <si>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</si>
  <si>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</si>
  <si>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</si>
  <si>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</si>
  <si>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</si>
  <si>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</si>
  <si>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</si>
  <si>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</si>
  <si>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</si>
  <si>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</si>
  <si>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</si>
  <si>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</si>
  <si>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</si>
  <si>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</si>
  <si>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</si>
  <si>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</si>
  <si>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</si>
  <si>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</si>
  <si>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</si>
  <si>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</si>
  <si>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</si>
  <si>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</si>
  <si>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</si>
  <si>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</si>
  <si>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</si>
  <si>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</si>
  <si>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</si>
  <si>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</si>
  <si>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</si>
  <si>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</si>
  <si>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</si>
  <si>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</si>
  <si>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</si>
  <si>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</si>
  <si>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</si>
  <si>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</si>
  <si>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</si>
  <si>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</si>
  <si>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</si>
  <si>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</si>
  <si>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</si>
  <si>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</si>
  <si>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</si>
  <si>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</si>
  <si>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</si>
  <si>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</si>
  <si>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</si>
  <si>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</si>
  <si>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</si>
  <si>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</si>
  <si>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</si>
  <si>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</si>
  <si>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</si>
  <si>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</si>
  <si>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</si>
  <si>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</si>
  <si>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</si>
  <si>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</si>
  <si>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</si>
  <si>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</si>
  <si>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</si>
  <si>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</si>
  <si>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</si>
  <si>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</si>
  <si>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</si>
  <si>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</si>
  <si>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</si>
  <si>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</si>
  <si>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</si>
  <si>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</si>
  <si>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</si>
  <si>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</si>
  <si>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</si>
  <si>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</si>
  <si>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</si>
  <si>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</si>
  <si>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</si>
  <si>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</si>
  <si>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</si>
  <si>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</si>
  <si>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</si>
  <si>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</si>
  <si>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</si>
  <si>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</si>
  <si>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</si>
  <si>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</si>
  <si>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</si>
  <si>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</si>
  <si>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</si>
  <si>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</si>
  <si>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</si>
  <si>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</si>
  <si>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</si>
  <si>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</si>
  <si>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</si>
  <si>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</si>
  <si>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</si>
  <si>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</si>
  <si>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</si>
  <si>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</si>
  <si>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</si>
  <si>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</si>
  <si>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</si>
  <si>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</si>
  <si>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</si>
  <si>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</si>
  <si>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</si>
  <si>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</si>
  <si>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</si>
  <si>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</si>
  <si>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</si>
  <si>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</si>
  <si>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</si>
  <si>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</si>
  <si>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</si>
  <si>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</si>
  <si>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</si>
  <si>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</si>
  <si>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</si>
  <si>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</si>
  <si>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</si>
  <si>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</si>
  <si>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</si>
  <si>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</si>
  <si>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</si>
  <si>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</si>
  <si>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</si>
  <si>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</si>
  <si>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</si>
  <si>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</si>
  <si>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</si>
  <si>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</si>
  <si>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</si>
  <si>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</si>
  <si>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</si>
  <si>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</si>
  <si>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</si>
  <si>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</si>
  <si>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</si>
  <si>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</si>
  <si>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</si>
  <si>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</si>
  <si>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</si>
  <si>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</si>
  <si>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</si>
  <si>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</si>
  <si>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</si>
  <si>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</si>
  <si>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</si>
  <si>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</si>
  <si>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</si>
  <si>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</si>
  <si>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</si>
  <si>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</si>
  <si>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</si>
  <si>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</si>
  <si>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</si>
  <si>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</si>
  <si>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</si>
  <si>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</si>
  <si>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</si>
  <si>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</si>
  <si>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</si>
  <si>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</si>
  <si>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</si>
  <si>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</si>
  <si>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</si>
  <si>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</si>
  <si>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</si>
  <si>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</si>
  <si>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</si>
  <si>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</si>
  <si>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</si>
  <si>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</si>
  <si>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</si>
  <si>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</si>
  <si>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</si>
  <si>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</si>
  <si>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</si>
  <si>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</si>
  <si>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</si>
  <si>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</si>
  <si>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</si>
  <si>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</si>
  <si>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</si>
  <si>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</si>
  <si>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</si>
  <si>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</si>
  <si>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</si>
  <si>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</si>
  <si>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</si>
  <si>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</si>
  <si>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</si>
  <si>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</si>
  <si>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</si>
  <si>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</si>
  <si>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</si>
  <si>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</si>
  <si>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</si>
  <si>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</si>
  <si>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</si>
  <si>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</si>
  <si>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</si>
  <si>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</si>
  <si>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</si>
  <si>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</si>
  <si>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</si>
  <si>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</si>
  <si>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</si>
  <si>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</si>
  <si>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</si>
  <si>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</si>
  <si>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</si>
  <si>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</si>
  <si>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</si>
  <si>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</si>
  <si>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</si>
  <si>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</si>
  <si>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</si>
  <si>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</si>
  <si>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</si>
  <si>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</si>
  <si>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</si>
  <si>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</si>
  <si>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</si>
  <si>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</si>
  <si>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</si>
  <si>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</si>
  <si>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</si>
  <si>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</si>
  <si>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</si>
  <si>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</si>
  <si>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</si>
  <si>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</si>
  <si>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</si>
  <si>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</si>
  <si>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</si>
  <si>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</si>
  <si>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</si>
  <si>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</si>
  <si>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</si>
  <si>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</si>
  <si>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</si>
  <si>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</si>
  <si>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</si>
  <si>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</si>
  <si>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</si>
  <si>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</si>
  <si>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</si>
  <si>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</si>
  <si>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</si>
  <si>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</si>
  <si>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</si>
  <si>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</si>
  <si>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</si>
  <si>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</si>
  <si>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</si>
  <si>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</si>
  <si>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</si>
  <si>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</si>
  <si>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</si>
  <si>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</si>
  <si>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</si>
  <si>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</si>
  <si>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</si>
  <si>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</si>
  <si>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</si>
  <si>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</si>
  <si>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</si>
  <si>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</si>
  <si>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</si>
  <si>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</si>
  <si>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</si>
  <si>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</si>
  <si>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</si>
  <si>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</si>
  <si>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</si>
  <si>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</si>
  <si>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</si>
  <si>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</si>
  <si>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</si>
  <si>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</si>
  <si>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</si>
  <si>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</si>
  <si>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</si>
  <si>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</si>
  <si>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</si>
  <si>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</si>
  <si>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</si>
  <si>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</si>
  <si>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</si>
  <si>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</si>
  <si>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</si>
  <si>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</si>
  <si>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</si>
  <si>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</si>
  <si>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</si>
  <si>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</si>
  <si>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</si>
  <si>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</si>
  <si>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</si>
  <si>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</si>
  <si>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</si>
  <si>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</si>
  <si>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</si>
  <si>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</si>
  <si>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</si>
  <si>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</si>
  <si>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</si>
  <si>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</si>
  <si>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</si>
  <si>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</si>
  <si>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</si>
  <si>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</si>
  <si>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</si>
  <si>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</si>
  <si>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</si>
  <si>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</si>
  <si>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</si>
  <si>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</si>
  <si>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</si>
  <si>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</si>
  <si>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</si>
  <si>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</si>
  <si>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</si>
  <si>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</si>
  <si>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</si>
  <si>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</si>
  <si>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</si>
  <si>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</si>
  <si>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</si>
  <si>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</si>
  <si>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</si>
  <si>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</si>
  <si>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</si>
  <si>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</si>
  <si>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</si>
  <si>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</si>
  <si>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</si>
  <si>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</si>
  <si>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</si>
  <si>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</si>
  <si>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</si>
  <si>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</si>
  <si>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</si>
  <si>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</si>
  <si>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</si>
  <si>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</si>
  <si>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</si>
  <si>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</si>
  <si>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</si>
  <si>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</si>
  <si>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</si>
  <si>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</si>
  <si>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</si>
  <si>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</si>
  <si>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</si>
  <si>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</si>
  <si>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</si>
  <si>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</si>
  <si>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</si>
  <si>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</si>
  <si>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</si>
  <si>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</si>
  <si>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</si>
  <si>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</si>
  <si>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</si>
  <si>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</si>
  <si>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</si>
  <si>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</si>
  <si>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</si>
  <si>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</si>
  <si>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</si>
  <si>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</si>
  <si>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</si>
  <si>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</si>
  <si>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</si>
  <si>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</si>
  <si>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</si>
  <si>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</si>
  <si>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</si>
  <si>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</si>
  <si>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</si>
  <si>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</si>
  <si>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</si>
  <si>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</si>
  <si>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</si>
  <si>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</si>
  <si>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</si>
  <si>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</si>
  <si>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</si>
  <si>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</si>
  <si>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</si>
  <si>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</si>
  <si>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</si>
  <si>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</si>
  <si>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</si>
  <si>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</si>
  <si>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</si>
  <si>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</si>
  <si>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</si>
  <si>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</si>
  <si>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</si>
  <si>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</si>
  <si>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</si>
  <si>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</si>
  <si>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</si>
  <si>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</si>
  <si>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</si>
  <si>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</si>
  <si>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</si>
  <si>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</si>
  <si>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</si>
  <si>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</si>
  <si>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</si>
  <si>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</si>
  <si>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</si>
  <si>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</si>
  <si>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</si>
  <si>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</si>
  <si>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</si>
  <si>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</si>
  <si>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</si>
  <si>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</si>
  <si>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</si>
  <si>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</si>
  <si>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</si>
  <si>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</si>
  <si>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</si>
  <si>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</si>
  <si>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</si>
  <si>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</si>
  <si>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</si>
  <si>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</si>
  <si>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</si>
  <si>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</si>
  <si>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</si>
  <si>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</si>
  <si>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</si>
  <si>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</si>
  <si>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</si>
  <si>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</si>
  <si>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</si>
  <si>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</si>
  <si>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</si>
  <si>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</si>
  <si>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</si>
  <si>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</si>
  <si>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</si>
  <si>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</si>
  <si>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</si>
  <si>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</si>
  <si>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</si>
  <si>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</si>
  <si>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</si>
  <si>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</si>
  <si>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</si>
  <si>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</si>
  <si>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</si>
  <si>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</si>
  <si>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</si>
  <si>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</si>
  <si>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</si>
  <si>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</si>
  <si>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</si>
  <si>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</si>
  <si>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</si>
  <si>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</si>
  <si>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</si>
  <si>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</si>
  <si>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</si>
  <si>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</si>
  <si>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</si>
  <si>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</si>
  <si>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</si>
  <si>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</si>
  <si>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</si>
  <si>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</si>
  <si>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</si>
  <si>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</si>
  <si>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</si>
  <si>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</si>
  <si>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</si>
  <si>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</si>
  <si>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</si>
  <si>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</si>
  <si>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</si>
  <si>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</si>
  <si>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</si>
  <si>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</si>
  <si>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</si>
  <si>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</si>
  <si>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</si>
  <si>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</si>
  <si>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</si>
  <si>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</si>
  <si>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</si>
  <si>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</si>
  <si>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</si>
  <si>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</si>
  <si>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</si>
  <si>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</si>
  <si>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</si>
  <si>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</si>
  <si>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</si>
  <si>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</si>
  <si>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</si>
  <si>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</si>
  <si>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</si>
  <si>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</si>
  <si>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</si>
  <si>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</si>
  <si>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</si>
  <si>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</si>
  <si>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</si>
  <si>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</si>
  <si>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</si>
  <si>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</si>
  <si>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</si>
  <si>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</si>
  <si>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</si>
  <si>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</si>
  <si>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</si>
  <si>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</si>
  <si>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</si>
  <si>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</si>
  <si>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</si>
  <si>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</si>
  <si>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</si>
  <si>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</si>
  <si>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</si>
  <si>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</si>
  <si>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</si>
  <si>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</si>
  <si>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</si>
  <si>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</si>
  <si>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</si>
  <si>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</si>
  <si>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</si>
  <si>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</si>
  <si>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</si>
  <si>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</si>
  <si>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</si>
  <si>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</si>
  <si>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</si>
  <si>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</si>
  <si>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</si>
  <si>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</si>
  <si>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</si>
  <si>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</si>
  <si>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</si>
  <si>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</si>
  <si>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</si>
  <si>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</si>
  <si>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</si>
  <si>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</si>
  <si>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</si>
  <si>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</si>
  <si>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</si>
  <si>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</si>
  <si>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</si>
  <si>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</si>
  <si>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</si>
  <si>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</si>
  <si>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</si>
  <si>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</si>
  <si>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</si>
  <si>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</si>
  <si>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</si>
  <si>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</si>
  <si>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</si>
  <si>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</si>
  <si>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</si>
  <si>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</si>
  <si>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</si>
  <si>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</si>
  <si>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</si>
  <si>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</si>
  <si>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</si>
  <si>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</si>
  <si>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</si>
  <si>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</si>
  <si>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</si>
  <si>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</si>
  <si>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</si>
  <si>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</si>
  <si>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</si>
  <si>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</si>
  <si>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</si>
  <si>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</si>
  <si>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</si>
  <si>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</si>
  <si>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</si>
  <si>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</si>
  <si>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</si>
  <si>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</si>
  <si>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</si>
  <si>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</si>
  <si>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</si>
  <si>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</si>
  <si>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</si>
  <si>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</si>
  <si>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</si>
  <si>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</si>
  <si>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</si>
  <si>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</si>
  <si>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</si>
  <si>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</si>
  <si>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</si>
  <si>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</si>
  <si>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</si>
  <si>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</si>
  <si>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</si>
  <si>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</si>
  <si>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</si>
  <si>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</si>
  <si>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</si>
  <si>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</si>
  <si>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</si>
  <si>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</si>
  <si>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</si>
  <si>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</si>
  <si>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</si>
  <si>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</si>
  <si>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</si>
  <si>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</si>
  <si>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</si>
  <si>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</si>
  <si>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</si>
  <si>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</si>
  <si>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</si>
  <si>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</si>
  <si>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</si>
  <si>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</si>
  <si>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</si>
  <si>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</si>
  <si>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</si>
  <si>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</si>
  <si>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</si>
  <si>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</si>
  <si>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</si>
  <si>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</si>
  <si>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</si>
  <si>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</si>
  <si>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</si>
  <si>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</si>
  <si>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</si>
  <si>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</si>
  <si>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</si>
  <si>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</si>
  <si>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</si>
  <si>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</si>
  <si>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</si>
  <si>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</si>
  <si>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</si>
  <si>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</si>
  <si>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</si>
  <si>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</si>
  <si>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</si>
  <si>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</si>
  <si>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</si>
  <si>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</si>
  <si>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</si>
  <si>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</si>
  <si>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</si>
  <si>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</si>
  <si>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</si>
  <si>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</si>
  <si>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</si>
  <si>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</si>
  <si>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</si>
  <si>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</si>
  <si>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</si>
  <si>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</si>
  <si>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</si>
  <si>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</si>
  <si>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</si>
  <si>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</si>
  <si>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</si>
  <si>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</si>
  <si>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</si>
  <si>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</si>
  <si>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</si>
  <si>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</si>
  <si>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</si>
  <si>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</si>
  <si>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</si>
  <si>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</si>
  <si>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</si>
  <si>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</si>
  <si>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</si>
  <si>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</si>
  <si>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</si>
  <si>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</si>
  <si>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</si>
  <si>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</si>
  <si>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</si>
  <si>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</si>
  <si>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</si>
  <si>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</si>
  <si>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</si>
  <si>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</si>
  <si>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</si>
  <si>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</si>
  <si>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</si>
  <si>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</si>
  <si>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</si>
  <si>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</si>
  <si>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</si>
  <si>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</si>
  <si>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</si>
  <si>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</si>
  <si>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</si>
  <si>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</si>
  <si>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</si>
  <si>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</si>
  <si>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</si>
  <si>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</si>
  <si>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</si>
  <si>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</si>
  <si>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</si>
  <si>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</si>
  <si>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</si>
  <si>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</si>
  <si>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</si>
  <si>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</si>
  <si>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</si>
  <si>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</si>
  <si>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</si>
  <si>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</si>
  <si>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</si>
  <si>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</si>
  <si>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</si>
  <si>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</si>
  <si>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</si>
  <si>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</si>
  <si>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</si>
  <si>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</si>
  <si>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</si>
  <si>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</si>
  <si>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</si>
  <si>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</si>
  <si>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</si>
  <si>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</si>
  <si>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</si>
  <si>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</si>
  <si>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</si>
  <si>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</si>
  <si>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</si>
  <si>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</si>
  <si>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</si>
  <si>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</si>
  <si>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</si>
  <si>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</si>
  <si>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</si>
  <si>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</si>
  <si>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</si>
  <si>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</si>
  <si>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</si>
  <si>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</si>
  <si>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</si>
  <si>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</si>
  <si>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</si>
  <si>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</si>
  <si>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</si>
  <si>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</si>
  <si>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</si>
  <si>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</si>
  <si>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</si>
  <si>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</si>
  <si>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</si>
  <si>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</si>
  <si>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</si>
  <si>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</si>
  <si>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</si>
  <si>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</si>
  <si>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</si>
  <si>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</si>
  <si>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</si>
  <si>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</si>
  <si>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</si>
  <si>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</si>
  <si>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</si>
  <si>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</si>
  <si>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</si>
  <si>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</si>
  <si>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</si>
  <si>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</si>
  <si>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</si>
  <si>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</si>
  <si>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</si>
  <si>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</si>
  <si>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</si>
  <si>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</si>
  <si>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</si>
  <si>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</si>
  <si>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</si>
  <si>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</si>
  <si>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</si>
  <si>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</si>
  <si>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</si>
  <si>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</si>
  <si>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</si>
  <si>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</si>
  <si>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</si>
  <si>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</si>
  <si>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</si>
  <si>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</si>
  <si>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</si>
  <si>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</si>
  <si>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</si>
  <si>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</si>
  <si>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</si>
  <si>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</si>
  <si>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</si>
  <si>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</si>
  <si>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</si>
  <si>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</si>
  <si>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</si>
  <si>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</si>
  <si>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</si>
  <si>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</si>
  <si>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</si>
  <si>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</si>
  <si>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</si>
  <si>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</si>
  <si>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</si>
  <si>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</si>
  <si>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</si>
  <si>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</si>
  <si>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</si>
  <si>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</si>
  <si>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</si>
  <si>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</si>
  <si>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</si>
  <si>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</si>
  <si>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</si>
  <si>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</si>
  <si>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</si>
  <si>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</si>
  <si>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</si>
  <si>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</si>
  <si>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</si>
  <si>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</si>
  <si>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</si>
  <si>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</si>
  <si>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</si>
  <si>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</si>
  <si>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</si>
  <si>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</si>
  <si>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</si>
  <si>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</si>
  <si>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</si>
  <si>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</si>
  <si>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</si>
  <si>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</si>
  <si>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</si>
  <si>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</si>
  <si>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</si>
  <si>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</si>
  <si>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</si>
  <si>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</si>
  <si>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</si>
  <si>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</si>
  <si>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</si>
  <si>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</si>
  <si>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</si>
  <si>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</si>
  <si>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</si>
  <si>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</si>
  <si>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</si>
  <si>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</si>
  <si>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</si>
  <si>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</si>
  <si>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</si>
  <si>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</si>
  <si>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</si>
  <si>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</si>
  <si>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</si>
  <si>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</si>
  <si>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</si>
  <si>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</si>
  <si>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</si>
  <si>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</si>
  <si>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</si>
  <si>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</si>
  <si>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</si>
  <si>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</si>
  <si>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</si>
  <si>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</si>
  <si>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</si>
  <si>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</si>
  <si>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</si>
  <si>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</si>
  <si>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</si>
  <si>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</si>
  <si>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</si>
  <si>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</si>
  <si>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</si>
  <si>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</si>
  <si>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</si>
  <si>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</si>
  <si>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</si>
  <si>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</si>
  <si>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</si>
  <si>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</si>
  <si>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</si>
  <si>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</si>
  <si>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</si>
  <si>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</si>
  <si>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</si>
  <si>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</si>
  <si>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</si>
  <si>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</si>
  <si>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</si>
  <si>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</si>
  <si>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</si>
  <si>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</si>
  <si>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</si>
  <si>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</si>
  <si>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</si>
  <si>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</si>
  <si>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</si>
  <si>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</si>
  <si>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</si>
  <si>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</si>
  <si>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</si>
  <si>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</si>
  <si>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</si>
  <si>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</si>
  <si>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</si>
  <si>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</si>
  <si>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</si>
  <si>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</si>
  <si>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</si>
  <si>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</si>
  <si>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</si>
  <si>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</si>
  <si>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</si>
  <si>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</si>
  <si>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</si>
  <si>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</si>
  <si>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</si>
  <si>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</si>
  <si>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</si>
  <si>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</si>
  <si>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</si>
  <si>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</si>
  <si>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</si>
  <si>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</si>
  <si>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</si>
  <si>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</si>
  <si>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</si>
  <si>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</si>
  <si>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</si>
  <si>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</si>
  <si>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</si>
  <si>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</si>
  <si>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</si>
  <si>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</si>
  <si>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</si>
  <si>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</si>
  <si>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</si>
  <si>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</si>
  <si>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</si>
  <si>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</si>
  <si>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</si>
  <si>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</si>
  <si>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</si>
  <si>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</si>
  <si>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</si>
  <si>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</si>
  <si>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</si>
  <si>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</si>
  <si>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</si>
  <si>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</si>
  <si>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</si>
  <si>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</si>
  <si>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</si>
  <si>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</si>
  <si>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</si>
  <si>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</si>
  <si>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</si>
  <si>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</si>
  <si>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</si>
  <si>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</si>
  <si>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</si>
  <si>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</si>
  <si>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</si>
  <si>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</si>
  <si>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</si>
  <si>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</si>
  <si>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</si>
  <si>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</si>
  <si>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</si>
  <si>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</si>
  <si>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</si>
  <si>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</si>
  <si>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</si>
  <si>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</si>
  <si>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</si>
  <si>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</si>
  <si>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</si>
  <si>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</si>
  <si>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</si>
  <si>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</si>
  <si>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</si>
  <si>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</si>
  <si>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</si>
  <si>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</si>
  <si>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</si>
  <si>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</si>
  <si>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</si>
  <si>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</si>
  <si>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</si>
  <si>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</si>
  <si>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</si>
  <si>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</si>
  <si>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</si>
  <si>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</si>
  <si>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</si>
  <si>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</si>
  <si>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</si>
  <si>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</si>
  <si>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</si>
  <si>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</si>
  <si>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</si>
  <si>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</si>
  <si>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</si>
  <si>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</si>
  <si>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</si>
  <si>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</si>
  <si>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</si>
  <si>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</si>
  <si>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</si>
  <si>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</si>
  <si>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</si>
  <si>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</si>
  <si>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</si>
  <si>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</si>
  <si>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</si>
  <si>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</si>
  <si>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</si>
  <si>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</si>
  <si>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</si>
  <si>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</si>
  <si>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</si>
  <si>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</si>
  <si>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</si>
  <si>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</si>
  <si>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</si>
  <si>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</si>
  <si>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</si>
  <si>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</si>
  <si>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</si>
  <si>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</si>
  <si>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</si>
  <si>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</si>
  <si>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</si>
  <si>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</si>
  <si>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</si>
  <si>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</si>
  <si>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</si>
  <si>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</si>
  <si>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</si>
  <si>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</si>
  <si>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</si>
  <si>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</si>
  <si>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</si>
  <si>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</si>
  <si>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</si>
  <si>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</si>
  <si>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</si>
  <si>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</si>
  <si>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</si>
  <si>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</si>
  <si>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</si>
  <si>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</si>
  <si>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</si>
  <si>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</si>
  <si>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</si>
  <si>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</si>
  <si>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</si>
  <si>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</si>
  <si>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</si>
  <si>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</si>
  <si>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</si>
  <si>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</si>
  <si>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</si>
  <si>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</si>
  <si>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</si>
  <si>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</si>
  <si>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</si>
  <si>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</si>
  <si>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</si>
  <si>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</si>
  <si>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</si>
  <si>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</si>
  <si>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</si>
  <si>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</si>
  <si>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</si>
  <si>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</si>
  <si>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</si>
  <si>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</si>
  <si>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</si>
  <si>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</si>
  <si>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</si>
  <si>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</si>
  <si>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</si>
  <si>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</si>
  <si>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</si>
  <si>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</si>
  <si>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</si>
  <si>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</si>
  <si>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</si>
  <si>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</si>
  <si>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</si>
  <si>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</si>
  <si>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</si>
  <si>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</si>
  <si>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</si>
  <si>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</si>
  <si>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</si>
  <si>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</si>
  <si>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</si>
  <si>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</si>
  <si>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</si>
  <si>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</si>
  <si>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</si>
  <si>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</si>
  <si>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</si>
  <si>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</si>
  <si>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</si>
  <si>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</si>
  <si>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</si>
  <si>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</si>
  <si>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</si>
  <si>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</si>
  <si>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</si>
  <si>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</si>
  <si>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</si>
  <si>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</si>
  <si>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</si>
  <si>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</si>
  <si>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</si>
  <si>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</si>
  <si>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</si>
  <si>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</si>
  <si>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</si>
  <si>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</si>
  <si>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</si>
  <si>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</si>
  <si>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</si>
  <si>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</si>
  <si>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</si>
  <si>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</si>
  <si>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</si>
  <si>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</si>
  <si>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</si>
  <si>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</si>
  <si>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</si>
  <si>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</si>
  <si>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</si>
  <si>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</si>
  <si>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</si>
  <si>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</si>
  <si>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</si>
  <si>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</si>
  <si>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</si>
  <si>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</si>
  <si>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</si>
  <si>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</si>
  <si>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</si>
  <si>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</si>
  <si>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</si>
  <si>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</si>
  <si>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</si>
  <si>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</si>
  <si>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</si>
  <si>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</si>
  <si>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</si>
  <si>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</si>
  <si>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</si>
  <si>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</si>
  <si>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</si>
  <si>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</si>
  <si>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</si>
  <si>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</si>
  <si>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</si>
  <si>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</si>
  <si>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</si>
  <si>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</si>
  <si>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</si>
  <si>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</si>
  <si>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</si>
  <si>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</si>
  <si>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</si>
  <si>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</si>
  <si>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</si>
  <si>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</si>
  <si>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</si>
  <si>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</si>
  <si>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</si>
  <si>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</si>
  <si>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</si>
  <si>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</si>
  <si>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</si>
  <si>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</si>
  <si>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</si>
  <si>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</si>
  <si>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</si>
  <si>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</si>
  <si>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</si>
  <si>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</si>
  <si>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</si>
  <si>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</si>
  <si>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</si>
  <si>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</si>
  <si>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</si>
  <si>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</si>
  <si>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</si>
  <si>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</si>
  <si>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</si>
  <si>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</si>
  <si>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</si>
  <si>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</si>
  <si>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</si>
  <si>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</si>
  <si>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</si>
  <si>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</si>
  <si>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</si>
  <si>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</si>
  <si>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</si>
  <si>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</si>
  <si>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</si>
  <si>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</si>
  <si>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</si>
  <si>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</si>
  <si>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</si>
  <si>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</si>
  <si>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</si>
  <si>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</si>
  <si>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</si>
  <si>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</si>
  <si>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</si>
  <si>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</si>
  <si>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</si>
  <si>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</si>
  <si>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</si>
  <si>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</si>
  <si>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</si>
  <si>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</si>
  <si>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</si>
  <si>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</si>
  <si>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</si>
  <si>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</si>
  <si>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</si>
  <si>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</si>
  <si>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</si>
  <si>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</si>
  <si>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</si>
  <si>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</si>
  <si>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</si>
  <si>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</si>
  <si>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</si>
  <si>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</si>
  <si>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</si>
  <si>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</si>
  <si>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</si>
  <si>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</si>
  <si>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</si>
  <si>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</si>
  <si>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</si>
  <si>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</si>
  <si>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</si>
  <si>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</si>
  <si>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</si>
  <si>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</si>
  <si>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</si>
  <si>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</si>
  <si>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</si>
  <si>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</si>
  <si>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</si>
  <si>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</si>
  <si>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</si>
  <si>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</si>
  <si>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</si>
  <si>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</si>
  <si>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</si>
  <si>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</si>
  <si>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</si>
  <si>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</si>
  <si>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</si>
  <si>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</si>
  <si>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</si>
  <si>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</si>
  <si>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</si>
  <si>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</si>
  <si>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</si>
  <si>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</si>
  <si>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</si>
  <si>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</si>
  <si>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</si>
  <si>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</si>
  <si>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</si>
  <si>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</si>
  <si>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</si>
  <si>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</si>
  <si>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</si>
  <si>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</si>
  <si>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</si>
  <si>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</si>
  <si>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</si>
  <si>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</si>
  <si>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</si>
  <si>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</si>
  <si>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</si>
  <si>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</si>
  <si>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</si>
  <si>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</si>
  <si>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</si>
  <si>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</si>
  <si>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</si>
  <si>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</si>
  <si>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</si>
  <si>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</si>
  <si>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</si>
  <si>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</si>
  <si>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</si>
  <si>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</si>
  <si>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</si>
  <si>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</si>
  <si>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</si>
  <si>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</si>
  <si>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</si>
  <si>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</si>
  <si>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</si>
  <si>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</si>
  <si>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</si>
  <si>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</si>
  <si>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</si>
  <si>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</si>
  <si>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</si>
  <si>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</si>
  <si>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</si>
  <si>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</si>
  <si>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</si>
  <si>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</si>
  <si>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</si>
  <si>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</si>
  <si>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</si>
  <si>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</si>
  <si>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</si>
  <si>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</si>
  <si>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</si>
  <si>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</si>
  <si>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</si>
  <si>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</si>
  <si>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</si>
  <si>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</si>
  <si>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</si>
  <si>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</si>
  <si>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</si>
  <si>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</si>
  <si>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</si>
  <si>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</si>
  <si>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</si>
  <si>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</si>
  <si>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</si>
  <si>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</si>
  <si>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</si>
  <si>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</si>
  <si>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</si>
  <si>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</si>
  <si>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</si>
  <si>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</si>
  <si>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</si>
  <si>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</si>
  <si>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</si>
  <si>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</si>
  <si>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</si>
  <si>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</si>
  <si>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</si>
  <si>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</si>
  <si>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</si>
  <si>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</si>
  <si>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</si>
  <si>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</si>
  <si>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</si>
  <si>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</si>
  <si>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</si>
  <si>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</si>
  <si>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</si>
  <si>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</si>
  <si>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</si>
  <si>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</si>
  <si>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</si>
  <si>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</si>
  <si>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</si>
  <si>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</si>
  <si>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</si>
  <si>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</si>
  <si>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</si>
  <si>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</si>
  <si>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</si>
  <si>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</si>
  <si>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</si>
  <si>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</si>
  <si>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</si>
  <si>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</si>
  <si>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</si>
  <si>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</si>
  <si>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</si>
  <si>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</si>
  <si>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</si>
  <si>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</si>
  <si>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</si>
  <si>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</si>
  <si>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</si>
  <si>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</si>
  <si>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</si>
  <si>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</si>
  <si>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</si>
  <si>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</si>
  <si>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</si>
  <si>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</si>
  <si>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</si>
  <si>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</si>
  <si>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</si>
  <si>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</si>
  <si>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</si>
  <si>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</si>
  <si>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</si>
  <si>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</si>
  <si>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</si>
  <si>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</si>
  <si>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</si>
  <si>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</si>
  <si>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</si>
  <si>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</si>
  <si>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</si>
  <si>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</si>
  <si>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</si>
  <si>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</si>
  <si>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</si>
  <si>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</si>
  <si>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</si>
  <si>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</si>
  <si>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</si>
  <si>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</si>
  <si>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</si>
  <si>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</si>
  <si>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</si>
  <si>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</si>
  <si>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</si>
  <si>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</si>
  <si>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</si>
  <si>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</si>
  <si>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</si>
  <si>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</si>
  <si>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</si>
  <si>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</si>
  <si>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</si>
  <si>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</si>
  <si>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</si>
  <si>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</si>
  <si>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</si>
  <si>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</si>
  <si>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</si>
  <si>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</si>
  <si>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</si>
  <si>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</si>
  <si>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</si>
  <si>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</si>
  <si>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</si>
  <si>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</si>
  <si>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</si>
  <si>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</si>
  <si>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</si>
  <si>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</si>
  <si>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</si>
  <si>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</si>
  <si>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</si>
  <si>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</si>
  <si>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</si>
  <si>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</si>
  <si>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</si>
  <si>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</si>
  <si>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</si>
  <si>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</si>
  <si>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</si>
  <si>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</si>
  <si>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</si>
  <si>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</si>
  <si>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</si>
  <si>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</si>
  <si>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</si>
  <si>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</si>
  <si>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</si>
  <si>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</si>
  <si>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</si>
  <si>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</si>
  <si>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</si>
  <si>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</si>
  <si>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</si>
  <si>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</si>
  <si>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</si>
  <si>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</si>
  <si>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</si>
  <si>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</si>
  <si>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</si>
  <si>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</si>
  <si>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</si>
  <si>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</si>
  <si>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</si>
  <si>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</si>
  <si>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</si>
  <si>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</si>
  <si>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</si>
  <si>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</si>
  <si>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</si>
  <si>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</si>
  <si>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</si>
  <si>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</si>
  <si>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</si>
  <si>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</si>
  <si>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</si>
  <si>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</si>
  <si>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</si>
  <si>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</si>
  <si>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</si>
  <si>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</si>
  <si>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</si>
  <si>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</si>
  <si>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</si>
  <si>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</si>
  <si>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</si>
  <si>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</si>
  <si>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</si>
  <si>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</si>
  <si>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</si>
  <si>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</si>
  <si>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</si>
  <si>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</si>
  <si>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</si>
  <si>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</si>
  <si>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</si>
  <si>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</si>
  <si>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</si>
  <si>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</si>
  <si>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</si>
  <si>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</si>
  <si>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</si>
  <si>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</si>
  <si>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</si>
  <si>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</si>
  <si>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</si>
  <si>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</si>
  <si>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</si>
  <si>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</si>
  <si>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</si>
  <si>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</si>
  <si>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</si>
  <si>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</si>
  <si>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</si>
  <si>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</si>
  <si>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</si>
  <si>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</si>
  <si>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</si>
  <si>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</si>
  <si>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</si>
  <si>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</si>
  <si>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</si>
  <si>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</si>
  <si>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</si>
  <si>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</si>
  <si>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</si>
  <si>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</si>
  <si>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</si>
  <si>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</si>
  <si>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</si>
  <si>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</si>
  <si>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</si>
  <si>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</si>
  <si>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</si>
  <si>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</si>
  <si>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</si>
  <si>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</si>
  <si>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</si>
  <si>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</si>
  <si>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</si>
  <si>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</si>
  <si>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</si>
  <si>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</si>
  <si>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</si>
  <si>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</si>
  <si>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</si>
  <si>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</si>
  <si>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</si>
  <si>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</si>
  <si>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</si>
  <si>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</si>
  <si>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</si>
  <si>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</si>
  <si>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</si>
  <si>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</si>
  <si>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</si>
  <si>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</si>
  <si>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</si>
  <si>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</si>
  <si>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</si>
  <si>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</si>
  <si>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</si>
  <si>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</si>
  <si>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</si>
  <si>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</si>
  <si>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</si>
  <si>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</si>
  <si>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</si>
  <si>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</si>
  <si>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</si>
  <si>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</si>
  <si>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</si>
  <si>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</si>
  <si>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</si>
  <si>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</si>
  <si>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</si>
  <si>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</si>
  <si>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</si>
  <si>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</si>
  <si>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</si>
  <si>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</si>
  <si>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</si>
  <si>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</si>
  <si>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</si>
  <si>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</si>
  <si>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</si>
  <si>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</si>
  <si>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</si>
  <si>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</si>
  <si>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</si>
  <si>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</si>
  <si>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</si>
  <si>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</si>
  <si>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</si>
  <si>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</si>
  <si>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</si>
  <si>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</si>
  <si>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</si>
  <si>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</si>
  <si>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</si>
  <si>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</si>
  <si>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</si>
  <si>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</si>
  <si>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</si>
  <si>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</si>
  <si>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</si>
  <si>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</si>
  <si>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</si>
  <si>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</si>
  <si>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</si>
  <si>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</si>
  <si>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</si>
  <si>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</si>
  <si>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</si>
  <si>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</si>
  <si>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</si>
  <si>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</si>
  <si>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</si>
  <si>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</si>
  <si>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</si>
  <si>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</si>
  <si>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</si>
  <si>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</si>
  <si>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</si>
  <si>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</si>
  <si>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</si>
  <si>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</si>
  <si>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</si>
  <si>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</si>
  <si>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</si>
  <si>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</si>
  <si>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</si>
  <si>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</si>
  <si>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</si>
  <si>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</si>
  <si>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</si>
  <si>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</si>
  <si>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</si>
  <si>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</si>
  <si>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</si>
  <si>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</si>
  <si>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</si>
  <si>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</si>
  <si>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</si>
  <si>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</si>
  <si>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</si>
  <si>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</si>
  <si>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</si>
  <si>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</si>
  <si>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</si>
  <si>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</si>
  <si>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</si>
  <si>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</si>
  <si>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</si>
  <si>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</si>
  <si>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</si>
  <si>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</si>
  <si>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</si>
  <si>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</si>
  <si>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</si>
  <si>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</si>
  <si>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</si>
  <si>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</si>
  <si>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</si>
  <si>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</si>
  <si>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</si>
  <si>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</si>
  <si>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</si>
  <si>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</si>
  <si>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</si>
  <si>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</si>
  <si>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</si>
  <si>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</si>
  <si>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</si>
  <si>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</si>
  <si>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</si>
  <si>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</si>
  <si>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</si>
  <si>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</si>
  <si>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</si>
  <si>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</si>
  <si>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</si>
  <si>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</si>
  <si>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</si>
  <si>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</si>
  <si>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</si>
  <si>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</si>
  <si>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</si>
  <si>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</si>
  <si>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</si>
  <si>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</si>
  <si>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</si>
  <si>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</si>
  <si>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</si>
  <si>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</si>
  <si>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</si>
  <si>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</si>
  <si>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</si>
  <si>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</si>
  <si>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</si>
  <si>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</si>
  <si>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</si>
  <si>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</si>
  <si>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</si>
  <si>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</si>
  <si>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</si>
  <si>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</si>
  <si>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</si>
  <si>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</si>
  <si>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</si>
  <si>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</si>
  <si>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</si>
  <si>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</si>
  <si>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</si>
  <si>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</si>
  <si>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</si>
  <si>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</si>
  <si>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</si>
  <si>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</si>
  <si>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</si>
  <si>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</si>
  <si>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</si>
  <si>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</si>
  <si>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</si>
  <si>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</si>
  <si>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</si>
  <si>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</si>
  <si>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</si>
  <si>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</si>
  <si>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</si>
  <si>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</si>
  <si>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</si>
  <si>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</si>
  <si>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</si>
  <si>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</si>
  <si>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</si>
  <si>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</si>
  <si>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</si>
  <si>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</si>
  <si>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</si>
  <si>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</si>
  <si>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</si>
  <si>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</si>
  <si>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</si>
  <si>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</si>
  <si>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</si>
  <si>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</si>
  <si>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</si>
  <si>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</si>
  <si>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</si>
  <si>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</si>
  <si>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</si>
  <si>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</si>
  <si>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</si>
  <si>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</si>
  <si>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</si>
  <si>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</si>
  <si>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</si>
  <si>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</si>
  <si>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</si>
  <si>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</si>
  <si>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</si>
  <si>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</si>
  <si>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</si>
  <si>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</si>
  <si>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</si>
  <si>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</si>
  <si>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</si>
  <si>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</si>
  <si>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</si>
  <si>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</si>
  <si>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</si>
  <si>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</si>
  <si>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</si>
  <si>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</si>
  <si>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</si>
  <si>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</si>
  <si>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</si>
  <si>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</si>
  <si>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</si>
  <si>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</si>
  <si>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</si>
  <si>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</si>
  <si>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</si>
  <si>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</si>
  <si>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</si>
  <si>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</si>
  <si>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</si>
  <si>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</si>
  <si>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</si>
  <si>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</si>
  <si>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</si>
  <si>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</si>
  <si>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</si>
  <si>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</si>
  <si>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</si>
  <si>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</si>
  <si>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</si>
  <si>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</si>
  <si>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</si>
  <si>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</si>
  <si>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</si>
  <si>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</si>
  <si>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</si>
  <si>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</si>
  <si>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</si>
  <si>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</si>
  <si>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</si>
  <si>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</si>
  <si>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</si>
  <si>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</si>
  <si>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</si>
  <si>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</si>
  <si>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</si>
  <si>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</si>
  <si>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</si>
  <si>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</si>
  <si>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</si>
  <si>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</si>
  <si>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</si>
  <si>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</si>
  <si>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</si>
  <si>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</si>
  <si>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</si>
  <si>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</si>
  <si>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</si>
  <si>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</si>
  <si>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</si>
  <si>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</si>
  <si>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</si>
  <si>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</si>
  <si>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</si>
  <si>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</si>
  <si>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</si>
  <si>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</si>
  <si>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</si>
  <si>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</si>
  <si>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</si>
  <si>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</si>
  <si>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</si>
  <si>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</si>
  <si>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</si>
  <si>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</si>
  <si>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</si>
  <si>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</si>
  <si>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</si>
  <si>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</si>
  <si>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</si>
  <si>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</si>
  <si>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</si>
  <si>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</si>
  <si>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</si>
  <si>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</si>
  <si>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</si>
  <si>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</si>
  <si>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</si>
  <si>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</si>
  <si>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</si>
  <si>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</si>
  <si>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</si>
  <si>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</si>
  <si>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</si>
  <si>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</si>
  <si>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</si>
  <si>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</si>
  <si>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</si>
  <si>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</si>
  <si>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</si>
  <si>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</si>
  <si>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</si>
  <si>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</si>
  <si>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</si>
  <si>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</si>
  <si>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</si>
  <si>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</si>
  <si>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</si>
  <si>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</si>
  <si>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</si>
  <si>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</si>
  <si>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</si>
  <si>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</si>
  <si>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</si>
  <si>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</si>
  <si>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</si>
  <si>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</si>
  <si>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</si>
  <si>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</si>
  <si>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</si>
  <si>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</si>
  <si>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</si>
  <si>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</si>
  <si>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</si>
  <si>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</si>
  <si>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</si>
  <si>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</si>
  <si>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</si>
  <si>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</si>
  <si>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</si>
  <si>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</si>
  <si>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</si>
  <si>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</si>
  <si>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</si>
  <si>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</si>
  <si>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</si>
  <si>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</si>
  <si>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</si>
  <si>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</si>
  <si>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</si>
  <si>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</si>
  <si>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</si>
  <si>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</si>
  <si>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</si>
  <si>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</si>
  <si>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</si>
  <si>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</si>
  <si>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</si>
  <si>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</si>
  <si>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</si>
  <si>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</si>
  <si>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</si>
  <si>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</si>
  <si>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</si>
  <si>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</si>
  <si>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</si>
  <si>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</si>
  <si>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</si>
  <si>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</si>
  <si>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</si>
  <si>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</si>
  <si>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</si>
  <si>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</si>
  <si>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</si>
  <si>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</si>
  <si>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</si>
  <si>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</si>
  <si>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</si>
  <si>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</si>
  <si>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</si>
  <si>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</si>
  <si>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</si>
  <si>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</si>
  <si>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</si>
  <si>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</si>
  <si>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</si>
  <si>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</si>
  <si>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</si>
  <si>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</si>
  <si>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</si>
  <si>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</si>
  <si>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</si>
  <si>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</si>
  <si>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</si>
  <si>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</si>
  <si>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</si>
  <si>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</si>
  <si>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</si>
  <si>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</si>
  <si>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</si>
  <si>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</si>
  <si>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</si>
  <si>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</si>
  <si>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</si>
  <si>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</si>
  <si>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</si>
  <si>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</si>
  <si>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</si>
  <si>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</si>
  <si>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</si>
  <si>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</si>
  <si>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</si>
  <si>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</si>
  <si>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</si>
  <si>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</si>
  <si>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</si>
  <si>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</si>
  <si>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</si>
  <si>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</si>
  <si>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</si>
  <si>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</si>
  <si>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</si>
  <si>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</si>
  <si>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</si>
  <si>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</si>
  <si>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</si>
  <si>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</si>
  <si>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</si>
  <si>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</si>
  <si>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</si>
  <si>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</si>
  <si>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</si>
  <si>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</si>
  <si>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</si>
  <si>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</si>
  <si>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</si>
  <si>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</si>
  <si>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</si>
  <si>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</si>
  <si>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</si>
  <si>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</si>
  <si>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</si>
  <si>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</si>
  <si>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</si>
  <si>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</si>
  <si>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</si>
  <si>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</si>
  <si>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</si>
  <si>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</si>
  <si>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</si>
  <si>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</si>
  <si>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</si>
  <si>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</si>
  <si>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</si>
  <si>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</si>
  <si>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</si>
  <si>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</si>
  <si>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</si>
  <si>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</si>
  <si>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</si>
  <si>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</si>
  <si>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</si>
  <si>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</si>
  <si>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</si>
  <si>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</si>
  <si>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</si>
  <si>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</si>
  <si>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</si>
  <si>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</si>
  <si>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</si>
  <si>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</si>
  <si>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</si>
  <si>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</si>
  <si>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</si>
  <si>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</si>
  <si>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</si>
  <si>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</si>
  <si>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</si>
  <si>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</si>
  <si>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</si>
  <si>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</si>
  <si>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</si>
  <si>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</si>
  <si>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</si>
  <si>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</si>
  <si>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</si>
  <si>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</si>
  <si>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</si>
  <si>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</si>
  <si>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</si>
  <si>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</si>
  <si>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</si>
  <si>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</si>
  <si>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</si>
  <si>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</si>
  <si>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</si>
  <si>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</si>
  <si>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</si>
  <si>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</si>
  <si>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</si>
  <si>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</si>
  <si>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</si>
  <si>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</si>
  <si>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</si>
  <si>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</si>
  <si>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</si>
  <si>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</si>
  <si>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</si>
  <si>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</si>
  <si>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</si>
  <si>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</si>
  <si>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</si>
  <si>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</si>
  <si>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</si>
  <si>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</si>
  <si>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</si>
  <si>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</si>
  <si>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</si>
  <si>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</si>
  <si>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</si>
  <si>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</si>
  <si>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</si>
  <si>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</si>
  <si>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</si>
  <si>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</si>
  <si>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</si>
  <si>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</si>
  <si>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</si>
  <si>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</si>
  <si>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</si>
  <si>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</si>
  <si>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</si>
  <si>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</si>
  <si>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</si>
  <si>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</si>
  <si>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</si>
  <si>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</si>
  <si>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</si>
  <si>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</si>
  <si>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</si>
  <si>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</si>
  <si>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</si>
  <si>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</si>
  <si>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</si>
  <si>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</si>
  <si>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</si>
  <si>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</si>
  <si>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</si>
  <si>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</si>
  <si>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</si>
  <si>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</si>
  <si>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</si>
  <si>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</si>
  <si>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</si>
  <si>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</si>
  <si>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</si>
  <si>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</si>
  <si>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</si>
  <si>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</si>
  <si>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</si>
  <si>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</si>
  <si>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</si>
  <si>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</si>
  <si>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</si>
  <si>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</si>
  <si>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</si>
  <si>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</si>
  <si>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</si>
  <si>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</si>
  <si>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</si>
  <si>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</si>
  <si>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</si>
  <si>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</si>
  <si>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</si>
  <si>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</si>
  <si>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</si>
  <si>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</si>
  <si>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</si>
  <si>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</si>
  <si>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</si>
  <si>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</si>
  <si>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</si>
  <si>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</si>
  <si>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</si>
  <si>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</si>
  <si>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</si>
  <si>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</si>
  <si>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</si>
  <si>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</si>
  <si>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</si>
  <si>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</si>
  <si>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</si>
  <si>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</si>
  <si>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</si>
  <si>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</si>
  <si>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</si>
  <si>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</si>
  <si>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</si>
  <si>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</si>
  <si>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</si>
  <si>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</si>
  <si>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</si>
  <si>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</si>
  <si>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</si>
  <si>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</si>
  <si>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</si>
  <si>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</si>
  <si>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</si>
  <si>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</si>
  <si>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</si>
  <si>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</si>
  <si>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</si>
  <si>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</si>
  <si>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</si>
  <si>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</si>
  <si>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</si>
  <si>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</si>
  <si>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</si>
  <si>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</si>
  <si>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</si>
  <si>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</si>
  <si>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</si>
  <si>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</si>
  <si>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</si>
  <si>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</si>
  <si>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</si>
  <si>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</si>
  <si>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</si>
  <si>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</si>
  <si>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</si>
  <si>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</si>
  <si>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</si>
  <si>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</si>
  <si>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</si>
  <si>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</si>
  <si>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</si>
  <si>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</si>
  <si>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</si>
  <si>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</si>
  <si>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</si>
  <si>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</si>
  <si>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</si>
  <si>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</si>
  <si>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</si>
  <si>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</si>
  <si>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</si>
  <si>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</si>
  <si>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</si>
  <si>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</si>
  <si>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</si>
  <si>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</si>
  <si>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</si>
  <si>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</si>
  <si>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</si>
  <si>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</si>
  <si>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</si>
  <si>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</si>
  <si>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</si>
  <si>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</si>
  <si>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</si>
  <si>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</si>
  <si>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</si>
  <si>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</si>
  <si>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</si>
  <si>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</si>
  <si>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</si>
  <si>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</si>
  <si>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</si>
  <si>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</si>
  <si>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</si>
  <si>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</si>
  <si>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</si>
  <si>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</si>
  <si>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</si>
  <si>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</si>
  <si>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</si>
  <si>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</si>
  <si>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</si>
  <si>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</si>
  <si>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</si>
  <si>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</si>
  <si>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</si>
  <si>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</si>
  <si>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</si>
  <si>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</si>
  <si>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</si>
  <si>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</si>
  <si>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</si>
  <si>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</si>
  <si>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</si>
  <si>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</si>
  <si>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</si>
  <si>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</si>
  <si>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</si>
  <si>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</si>
  <si>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</si>
  <si>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</si>
  <si>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</si>
  <si>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</si>
  <si>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</si>
  <si>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</si>
  <si>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</si>
  <si>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</si>
  <si>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</si>
  <si>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</si>
  <si>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</si>
  <si>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</si>
  <si>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</si>
  <si>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</si>
  <si>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</si>
  <si>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</si>
  <si>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</si>
  <si>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</si>
  <si>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</si>
  <si>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</si>
  <si>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</si>
  <si>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</si>
  <si>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</si>
  <si>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</si>
  <si>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</si>
  <si>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</si>
  <si>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</si>
  <si>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</si>
  <si>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</si>
  <si>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</si>
  <si>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</si>
  <si>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</si>
  <si>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</si>
  <si>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</si>
  <si>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</si>
  <si>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</si>
  <si>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</si>
  <si>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</si>
  <si>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</si>
  <si>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</si>
  <si>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</si>
  <si>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</si>
  <si>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</si>
  <si>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</si>
  <si>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</si>
  <si>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</si>
  <si>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</si>
  <si>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</si>
  <si>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</si>
  <si>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</si>
  <si>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</si>
  <si>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</si>
  <si>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</si>
  <si>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</si>
  <si>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</si>
  <si>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</si>
  <si>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</si>
  <si>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</si>
  <si>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</si>
  <si>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</si>
  <si>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</si>
  <si>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</si>
  <si>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</si>
  <si>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</si>
  <si>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</si>
  <si>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</si>
  <si>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</si>
  <si>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</si>
  <si>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</si>
  <si>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</si>
  <si>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</si>
  <si>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</si>
  <si>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</si>
  <si>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</si>
  <si>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</si>
  <si>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</si>
  <si>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</si>
  <si>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</si>
  <si>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</si>
  <si>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</si>
  <si>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</si>
  <si>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</si>
  <si>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</si>
  <si>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</si>
  <si>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</si>
  <si>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</si>
  <si>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</si>
  <si>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</si>
  <si>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</si>
  <si>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</si>
  <si>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</si>
  <si>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</si>
  <si>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</si>
  <si>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</si>
  <si>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</si>
  <si>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</si>
  <si>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</si>
  <si>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</si>
  <si>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</si>
  <si>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</si>
  <si>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</si>
  <si>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</si>
  <si>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</si>
  <si>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</si>
  <si>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</si>
  <si>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</si>
  <si>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</si>
  <si>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</si>
  <si>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</si>
  <si>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</si>
  <si>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</si>
  <si>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</si>
  <si>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</si>
  <si>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</si>
  <si>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</si>
  <si>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</si>
  <si>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</si>
  <si>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</si>
  <si>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</si>
  <si>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</si>
  <si>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</si>
  <si>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</si>
  <si>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</si>
  <si>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</si>
  <si>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</si>
  <si>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</si>
  <si>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</si>
  <si>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</si>
  <si>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</si>
  <si>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</si>
  <si>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</si>
  <si>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</si>
  <si>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</si>
  <si>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</si>
  <si>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</si>
  <si>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</si>
  <si>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</si>
  <si>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</si>
  <si>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</si>
  <si>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</si>
  <si>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</si>
  <si>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</si>
  <si>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</si>
  <si>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</si>
  <si>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</si>
  <si>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</si>
  <si>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</si>
  <si>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</si>
  <si>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</si>
  <si>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</si>
  <si>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</si>
  <si>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</si>
  <si>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</si>
  <si>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</si>
  <si>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</si>
  <si>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</si>
  <si>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</si>
  <si>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</si>
  <si>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</si>
  <si>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</si>
  <si>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</si>
  <si>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</si>
  <si>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</si>
  <si>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</si>
  <si>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</si>
  <si>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</si>
  <si>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</si>
  <si>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</si>
  <si>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</si>
  <si>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</si>
  <si>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</si>
  <si>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</si>
  <si>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</si>
  <si>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</si>
  <si>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</si>
  <si>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</si>
  <si>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</si>
  <si>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</si>
  <si>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</si>
  <si>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</si>
  <si>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</si>
  <si>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</si>
  <si>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</si>
  <si>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</si>
  <si>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</si>
  <si>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</si>
  <si>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</si>
  <si>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</si>
  <si>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</si>
  <si>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</si>
  <si>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</si>
  <si>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</si>
  <si>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</si>
  <si>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</si>
  <si>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</si>
  <si>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</si>
  <si>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</si>
  <si>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</si>
  <si>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</si>
  <si>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</si>
  <si>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</si>
  <si>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</si>
  <si>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</si>
  <si>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</si>
  <si>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</si>
  <si>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</si>
  <si>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</si>
  <si>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</si>
  <si>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</si>
  <si>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</si>
  <si>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</si>
  <si>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</si>
  <si>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</si>
  <si>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</si>
  <si>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</si>
  <si>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</si>
  <si>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</si>
  <si>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</si>
  <si>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</si>
  <si>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</si>
  <si>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</si>
  <si>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</si>
  <si>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</si>
  <si>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</si>
  <si>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</si>
  <si>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</si>
  <si>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</si>
  <si>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</si>
  <si>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</si>
  <si>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</si>
  <si>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</si>
  <si>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</si>
  <si>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</si>
  <si>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</si>
  <si>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</si>
  <si>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</si>
  <si>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</si>
  <si>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</si>
  <si>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</si>
  <si>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</si>
  <si>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</si>
  <si>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</si>
  <si>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</si>
  <si>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</si>
  <si>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</si>
  <si>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</si>
  <si>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</si>
  <si>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</si>
  <si>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</si>
  <si>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</si>
  <si>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</si>
  <si>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</si>
  <si>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</si>
  <si>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</si>
  <si>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</si>
  <si>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</si>
  <si>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</si>
  <si>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</si>
  <si>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</si>
  <si>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</si>
  <si>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</si>
  <si>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</si>
  <si>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</si>
  <si>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</si>
  <si>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</si>
  <si>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</si>
  <si>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</si>
  <si>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</si>
  <si>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</si>
  <si>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</si>
  <si>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</si>
  <si>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</si>
  <si>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</si>
  <si>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</si>
  <si>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</si>
  <si>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</si>
  <si>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</si>
  <si>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</si>
  <si>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</si>
  <si>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</si>
  <si>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</si>
  <si>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</si>
  <si>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</si>
  <si>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</si>
  <si>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</si>
  <si>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</si>
  <si>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</si>
  <si>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</si>
  <si>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</si>
  <si>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</si>
  <si>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</si>
  <si>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</si>
  <si>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</si>
  <si>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</si>
  <si>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</si>
  <si>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</si>
  <si>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</si>
  <si>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</si>
  <si>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</si>
  <si>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</si>
  <si>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</si>
  <si>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</si>
  <si>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</si>
  <si>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</si>
  <si>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</si>
  <si>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</si>
  <si>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</si>
  <si>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</si>
  <si>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</si>
  <si>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</si>
  <si>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</si>
  <si>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</si>
  <si>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</si>
  <si>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</si>
  <si>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</si>
  <si>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</si>
  <si>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</si>
  <si>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</si>
  <si>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</si>
  <si>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</si>
  <si>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</si>
  <si>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</si>
  <si>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</si>
  <si>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</si>
  <si>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</si>
  <si>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</si>
  <si>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</si>
  <si>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</si>
  <si>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</si>
  <si>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</si>
  <si>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</si>
  <si>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</si>
  <si>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</si>
  <si>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</si>
  <si>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</si>
  <si>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</si>
  <si>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</si>
  <si>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</si>
  <si>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</si>
  <si>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</si>
  <si>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</si>
  <si>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</si>
  <si>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</si>
  <si>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</si>
  <si>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</si>
  <si>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</si>
  <si>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</si>
  <si>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</si>
  <si>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</si>
  <si>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</si>
  <si>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</si>
  <si>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</si>
  <si>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</si>
  <si>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</si>
  <si>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</si>
  <si>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</si>
  <si>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</si>
  <si>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</si>
  <si>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</si>
  <si>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</si>
  <si>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</si>
  <si>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</si>
  <si>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</si>
  <si>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</si>
  <si>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</si>
  <si>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</si>
  <si>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</si>
  <si>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</si>
  <si>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</si>
  <si>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</si>
  <si>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</si>
  <si>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</si>
  <si>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</si>
  <si>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</si>
  <si>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</si>
  <si>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</si>
  <si>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</si>
  <si>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</si>
  <si>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</si>
  <si>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</si>
  <si>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</si>
  <si>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</si>
  <si>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</si>
  <si>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</si>
  <si>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</si>
  <si>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</si>
  <si>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</si>
  <si>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</si>
  <si>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</si>
  <si>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</si>
  <si>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</si>
  <si>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</si>
  <si>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</si>
  <si>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</si>
  <si>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</si>
  <si>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</si>
  <si>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</si>
  <si>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</si>
  <si>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</si>
  <si>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</si>
  <si>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</si>
  <si>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</si>
  <si>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</si>
  <si>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</si>
  <si>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</si>
  <si>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</si>
  <si>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</si>
  <si>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</si>
  <si>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</si>
  <si>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</si>
  <si>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</si>
  <si>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</si>
  <si>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</si>
  <si>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</si>
  <si>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</si>
  <si>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</si>
  <si>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</si>
  <si>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musical</t>
  </si>
  <si>
    <t>plays</t>
  </si>
  <si>
    <t>spaces</t>
  </si>
  <si>
    <t>Date Created Conversion</t>
  </si>
  <si>
    <t>Date Ended Conversion</t>
  </si>
  <si>
    <t>Month</t>
  </si>
  <si>
    <t>Year</t>
  </si>
  <si>
    <t>January</t>
  </si>
  <si>
    <t>February</t>
  </si>
  <si>
    <t>March</t>
  </si>
  <si>
    <t>April</t>
  </si>
  <si>
    <t>July</t>
  </si>
  <si>
    <t>August</t>
  </si>
  <si>
    <t>November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</si>
  <si>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</si>
  <si>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</si>
  <si>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</si>
  <si>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</si>
  <si>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</si>
  <si>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</si>
  <si>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</si>
  <si>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</si>
  <si>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</si>
  <si>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</si>
  <si>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</si>
  <si>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</si>
  <si>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</si>
  <si>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</si>
  <si>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</si>
  <si>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</si>
  <si>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</si>
  <si>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</si>
  <si>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</si>
  <si>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</si>
  <si>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2016</t>
  </si>
  <si>
    <t>Average donation</t>
  </si>
  <si>
    <t>Greater than or equal to 3000</t>
  </si>
  <si>
    <t>Less Than 25</t>
  </si>
  <si>
    <t>25 to 49</t>
  </si>
  <si>
    <t>50 to 74</t>
  </si>
  <si>
    <t>75 to 99</t>
  </si>
  <si>
    <t>100 to 124</t>
  </si>
  <si>
    <t>125 to 149</t>
  </si>
  <si>
    <t>150 to 174</t>
  </si>
  <si>
    <t>175 to 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</si>
</sst>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1" applyFont="1"/>
    <xf numFmtId="10" fontId="1" fillId="0" borderId="0" xfId="1" applyNumberFormat="1" applyFont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1-F746-87A5-D3469DFEC2B2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A-C240-ABB8-18840B71BACB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AA-C240-ABB8-18840B71BACB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AA-C240-ABB8-18840B71BAC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478114288"/>
        <c:axId val="476424224"/>
      </c:barChart>
      <c:catAx>
        <c:axId val="47811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24224"/>
        <c:crosses val="autoZero"/>
        <c:auto val="1"/>
        <c:lblAlgn val="ctr"/>
        <c:lblOffset val="100"/>
        <c:noMultiLvlLbl val="0"/>
      </c:catAx>
      <c:valAx>
        <c:axId val="4764242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7811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Theater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PivotTable2!$A$6:$A$9</c:f>
              <c:strCache>
                <c:ptCount val="3"/>
                <c:pt idx="0">
                  <c:v>plays</c:v>
                </c:pt>
                <c:pt idx="1">
                  <c:v>musical</c:v>
                </c:pt>
                <c:pt idx="2">
                  <c:v>spaces</c:v>
                </c:pt>
              </c:strCache>
            </c:strRef>
          </c:cat>
          <c:val>
            <c:numRef>
              <c:f>PivotTable2!$B$6:$B$9</c:f>
              <c:numCache>
                <c:formatCode>General</c:formatCode>
                <c:ptCount val="3"/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E-9648-9685-5CF2A3C7A804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PivotTable2!$A$6:$A$9</c:f>
              <c:strCache>
                <c:ptCount val="3"/>
                <c:pt idx="0">
                  <c:v>plays</c:v>
                </c:pt>
                <c:pt idx="1">
                  <c:v>musical</c:v>
                </c:pt>
                <c:pt idx="2">
                  <c:v>spaces</c:v>
                </c:pt>
              </c:strCache>
            </c:strRef>
          </c:cat>
          <c:val>
            <c:numRef>
              <c:f>PivotTable2!$C$6:$C$9</c:f>
              <c:numCache>
                <c:formatCode>General</c:formatCode>
                <c:ptCount val="3"/>
                <c:pt idx="0">
                  <c:v>10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1A4-F045-9D68-1EC94D43008C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PivotTable2!$A$6:$A$9</c:f>
              <c:strCache>
                <c:ptCount val="3"/>
                <c:pt idx="0">
                  <c:v>plays</c:v>
                </c:pt>
                <c:pt idx="1">
                  <c:v>musical</c:v>
                </c:pt>
                <c:pt idx="2">
                  <c:v>spaces</c:v>
                </c:pt>
              </c:strCache>
            </c:strRef>
          </c:cat>
          <c:val>
            <c:numRef>
              <c:f>PivotTable2!$D$6:$D$9</c:f>
              <c:numCache>
                <c:formatCode>General</c:formatCode>
                <c:ptCount val="3"/>
                <c:pt idx="0">
                  <c:v>5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1A4-F045-9D68-1EC94D430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6016544"/>
        <c:axId val="506733472"/>
      </c:barChart>
      <c:catAx>
        <c:axId val="4860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33472"/>
        <c:crosses val="autoZero"/>
        <c:auto val="1"/>
        <c:lblAlgn val="ctr"/>
        <c:lblOffset val="100"/>
        <c:noMultiLvlLbl val="0"/>
      </c:catAx>
      <c:valAx>
        <c:axId val="50673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1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[StarterBook.xlsx]PivotTable3!PivotTable8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Number of campaigns per state over the months (2016)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PivotTable3!$A$8:$A$15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July</c:v>
                </c:pt>
                <c:pt idx="5">
                  <c:v>August</c:v>
                </c:pt>
                <c:pt idx="6">
                  <c:v>November</c:v>
                </c:pt>
              </c:strCache>
            </c:strRef>
          </c:cat>
          <c:val>
            <c:numRef>
              <c:f>PivotTable3!$B$8:$B$15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F4-8640-9C62-4D4EB72E23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17098479"/>
        <c:axId val="803278255"/>
      </c:lineChart>
      <c:catAx>
        <c:axId val="81709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78255"/>
        <c:crosses val="autoZero"/>
        <c:auto val="1"/>
        <c:lblAlgn val="ctr"/>
        <c:lblOffset val="100"/>
        <c:noMultiLvlLbl val="0"/>
      </c:catAx>
      <c:valAx>
        <c:axId val="80327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09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State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89238845144354E-2"/>
          <c:y val="0.18680215071842304"/>
          <c:w val="0.62665710067960934"/>
          <c:h val="0.5679477924844355"/>
        </c:manualLayout>
      </c:layout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0-8544-A8CD-E62F23B0E49B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C0-8544-A8CD-E62F23B0E49B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C0-8544-A8CD-E62F23B0E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265280"/>
        <c:axId val="983537264"/>
      </c:lineChart>
      <c:catAx>
        <c:axId val="104726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37264"/>
        <c:crosses val="autoZero"/>
        <c:auto val="1"/>
        <c:lblAlgn val="ctr"/>
        <c:lblOffset val="100"/>
        <c:noMultiLvlLbl val="0"/>
      </c:catAx>
      <c:valAx>
        <c:axId val="9835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26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696267887860224"/>
          <c:y val="0.31891809655926046"/>
          <c:w val="0.2505865834408304"/>
          <c:h val="0.420709545177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'%category'!$F$2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'%category'!$A$3:$A$14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'%category'!$F$3:$F$14</c:f>
              <c:numCache>
                <c:formatCode>0%</c:formatCode>
                <c:ptCount val="12"/>
                <c:pt idx="0">
                  <c:v>0.79411764705882348</c:v>
                </c:pt>
                <c:pt idx="1">
                  <c:v>0.61285609934258578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0.17525773195876287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E-EA41-9097-A3323B6A35D8}"/>
            </c:ext>
          </c:extLst>
        </c:ser>
        <c:ser>
          <c:idx val="1"/>
          <c:order val="1"/>
          <c:tx>
            <c:strRef>
              <c:f>'%category'!$G$2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'%category'!$A$3:$A$14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'%category'!$G$3:$G$14</c:f>
              <c:numCache>
                <c:formatCode>0%</c:formatCode>
                <c:ptCount val="12"/>
                <c:pt idx="0">
                  <c:v>0.17647058823529413</c:v>
                </c:pt>
                <c:pt idx="1">
                  <c:v>0.36011687363038714</c:v>
                </c:pt>
                <c:pt idx="2">
                  <c:v>0.34615384615384615</c:v>
                </c:pt>
                <c:pt idx="3">
                  <c:v>0.53181818181818186</c:v>
                </c:pt>
                <c:pt idx="4">
                  <c:v>0.63636363636363635</c:v>
                </c:pt>
                <c:pt idx="5">
                  <c:v>0.35499999999999998</c:v>
                </c:pt>
                <c:pt idx="6">
                  <c:v>0.53586497890295359</c:v>
                </c:pt>
                <c:pt idx="7">
                  <c:v>0.72164948453608246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E-EA41-9097-A3323B6A35D8}"/>
            </c:ext>
          </c:extLst>
        </c:ser>
        <c:ser>
          <c:idx val="2"/>
          <c:order val="2"/>
          <c:tx>
            <c:strRef>
              <c:f>'%category'!$H$2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'%category'!$A$3:$A$14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'%category'!$H$3:$H$14</c:f>
              <c:numCache>
                <c:formatCode>0%</c:formatCode>
                <c:ptCount val="12"/>
                <c:pt idx="0">
                  <c:v>2.9411764705882353E-2</c:v>
                </c:pt>
                <c:pt idx="1">
                  <c:v>2.7027027027027029E-2</c:v>
                </c:pt>
                <c:pt idx="2">
                  <c:v>7.6923076923076927E-2</c:v>
                </c:pt>
                <c:pt idx="3">
                  <c:v>0</c:v>
                </c:pt>
                <c:pt idx="4">
                  <c:v>0</c:v>
                </c:pt>
                <c:pt idx="5">
                  <c:v>0.29666666666666669</c:v>
                </c:pt>
                <c:pt idx="6">
                  <c:v>0.12658227848101267</c:v>
                </c:pt>
                <c:pt idx="7">
                  <c:v>0.10309278350515463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E-EA41-9097-A3323B6A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265280"/>
        <c:axId val="983537264"/>
      </c:lineChart>
      <c:catAx>
        <c:axId val="104726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37264"/>
        <c:crosses val="autoZero"/>
        <c:auto val="1"/>
        <c:lblAlgn val="ctr"/>
        <c:lblOffset val="100"/>
        <c:noMultiLvlLbl val="0"/>
      </c:catAx>
      <c:valAx>
        <c:axId val="9835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26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state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'%category'!$F$2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'%category'!$A$3:$A$11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'%category'!$F$3:$F$11</c:f>
              <c:numCache>
                <c:formatCode>0%</c:formatCode>
                <c:ptCount val="9"/>
                <c:pt idx="0">
                  <c:v>0.79411764705882348</c:v>
                </c:pt>
                <c:pt idx="1">
                  <c:v>0.61285609934258578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0.17525773195876287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8-D646-AEB3-32E9525AC6A4}"/>
            </c:ext>
          </c:extLst>
        </c:ser>
        <c:ser>
          <c:idx val="1"/>
          <c:order val="1"/>
          <c:tx>
            <c:strRef>
              <c:f>'%category'!$G$2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'%category'!$A$3:$A$11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'%category'!$G$3:$G$11</c:f>
              <c:numCache>
                <c:formatCode>0%</c:formatCode>
                <c:ptCount val="9"/>
                <c:pt idx="0">
                  <c:v>0.17647058823529413</c:v>
                </c:pt>
                <c:pt idx="1">
                  <c:v>0.36011687363038714</c:v>
                </c:pt>
                <c:pt idx="2">
                  <c:v>0.34615384615384615</c:v>
                </c:pt>
                <c:pt idx="3">
                  <c:v>0.53181818181818186</c:v>
                </c:pt>
                <c:pt idx="4">
                  <c:v>0.63636363636363635</c:v>
                </c:pt>
                <c:pt idx="5">
                  <c:v>0.35499999999999998</c:v>
                </c:pt>
                <c:pt idx="6">
                  <c:v>0.53586497890295359</c:v>
                </c:pt>
                <c:pt idx="7">
                  <c:v>0.72164948453608246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8-D646-AEB3-32E9525AC6A4}"/>
            </c:ext>
          </c:extLst>
        </c:ser>
        <c:ser>
          <c:idx val="2"/>
          <c:order val="2"/>
          <c:tx>
            <c:strRef>
              <c:f>'%category'!$H$2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'%category'!$A$3:$A$11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'%category'!$H$3:$H$11</c:f>
              <c:numCache>
                <c:formatCode>0%</c:formatCode>
                <c:ptCount val="9"/>
                <c:pt idx="0">
                  <c:v>2.9411764705882353E-2</c:v>
                </c:pt>
                <c:pt idx="1">
                  <c:v>2.7027027027027029E-2</c:v>
                </c:pt>
                <c:pt idx="2">
                  <c:v>7.6923076923076927E-2</c:v>
                </c:pt>
                <c:pt idx="3">
                  <c:v>0</c:v>
                </c:pt>
                <c:pt idx="4">
                  <c:v>0</c:v>
                </c:pt>
                <c:pt idx="5">
                  <c:v>0.29666666666666669</c:v>
                </c:pt>
                <c:pt idx="6">
                  <c:v>0.12658227848101267</c:v>
                </c:pt>
                <c:pt idx="7">
                  <c:v>0.10309278350515463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8-D646-AEB3-32E9525AC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99664"/>
        <c:axId val="108776400"/>
      </c:barChart>
      <c:catAx>
        <c:axId val="5739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76400"/>
        <c:crosses val="autoZero"/>
        <c:auto val="1"/>
        <c:lblAlgn val="ctr"/>
        <c:lblOffset val="100"/>
        <c:noMultiLvlLbl val="0"/>
      </c:catAx>
      <c:valAx>
        <c:axId val="10877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838188976377953"/>
          <c:y val="0.90277777777777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by state'!$B$1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by state'!$A$2:$A$4113</c:f>
              <c:numCache>
                <c:formatCode>General</c:formatCode>
                <c:ptCount val="41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81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58</c:v>
                </c:pt>
                <c:pt idx="19">
                  <c:v>1</c:v>
                </c:pt>
                <c:pt idx="20">
                  <c:v>0</c:v>
                </c:pt>
                <c:pt idx="21">
                  <c:v>28</c:v>
                </c:pt>
                <c:pt idx="22">
                  <c:v>1</c:v>
                </c:pt>
                <c:pt idx="23">
                  <c:v>0</c:v>
                </c:pt>
                <c:pt idx="24">
                  <c:v>37</c:v>
                </c:pt>
                <c:pt idx="25">
                  <c:v>9</c:v>
                </c:pt>
                <c:pt idx="26">
                  <c:v>3</c:v>
                </c:pt>
                <c:pt idx="27">
                  <c:v>0</c:v>
                </c:pt>
                <c:pt idx="28">
                  <c:v>2</c:v>
                </c:pt>
                <c:pt idx="29">
                  <c:v>6</c:v>
                </c:pt>
                <c:pt idx="30">
                  <c:v>67</c:v>
                </c:pt>
                <c:pt idx="31">
                  <c:v>5</c:v>
                </c:pt>
                <c:pt idx="32">
                  <c:v>2</c:v>
                </c:pt>
                <c:pt idx="33">
                  <c:v>10</c:v>
                </c:pt>
                <c:pt idx="34">
                  <c:v>3</c:v>
                </c:pt>
                <c:pt idx="35">
                  <c:v>4</c:v>
                </c:pt>
                <c:pt idx="36">
                  <c:v>15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6</c:v>
                </c:pt>
                <c:pt idx="42">
                  <c:v>0</c:v>
                </c:pt>
                <c:pt idx="43">
                  <c:v>13</c:v>
                </c:pt>
                <c:pt idx="44">
                  <c:v>0</c:v>
                </c:pt>
                <c:pt idx="45">
                  <c:v>8</c:v>
                </c:pt>
                <c:pt idx="46">
                  <c:v>1</c:v>
                </c:pt>
                <c:pt idx="47">
                  <c:v>0</c:v>
                </c:pt>
                <c:pt idx="48">
                  <c:v>5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39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1</c:v>
                </c:pt>
                <c:pt idx="71">
                  <c:v>9</c:v>
                </c:pt>
                <c:pt idx="72">
                  <c:v>0</c:v>
                </c:pt>
                <c:pt idx="73">
                  <c:v>25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6</c:v>
                </c:pt>
                <c:pt idx="81">
                  <c:v>4</c:v>
                </c:pt>
                <c:pt idx="82">
                  <c:v>22</c:v>
                </c:pt>
                <c:pt idx="83">
                  <c:v>15</c:v>
                </c:pt>
                <c:pt idx="84">
                  <c:v>95</c:v>
                </c:pt>
                <c:pt idx="85">
                  <c:v>161</c:v>
                </c:pt>
                <c:pt idx="86">
                  <c:v>8</c:v>
                </c:pt>
                <c:pt idx="87">
                  <c:v>76</c:v>
                </c:pt>
                <c:pt idx="88">
                  <c:v>1</c:v>
                </c:pt>
                <c:pt idx="89">
                  <c:v>101</c:v>
                </c:pt>
                <c:pt idx="90">
                  <c:v>4</c:v>
                </c:pt>
                <c:pt idx="91">
                  <c:v>1</c:v>
                </c:pt>
                <c:pt idx="92">
                  <c:v>775</c:v>
                </c:pt>
                <c:pt idx="93">
                  <c:v>90</c:v>
                </c:pt>
                <c:pt idx="94">
                  <c:v>16</c:v>
                </c:pt>
                <c:pt idx="95">
                  <c:v>6</c:v>
                </c:pt>
                <c:pt idx="96">
                  <c:v>38</c:v>
                </c:pt>
                <c:pt idx="97">
                  <c:v>355</c:v>
                </c:pt>
                <c:pt idx="98">
                  <c:v>7</c:v>
                </c:pt>
                <c:pt idx="99">
                  <c:v>400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292</c:v>
                </c:pt>
                <c:pt idx="104">
                  <c:v>2</c:v>
                </c:pt>
                <c:pt idx="105">
                  <c:v>8</c:v>
                </c:pt>
                <c:pt idx="106">
                  <c:v>0</c:v>
                </c:pt>
                <c:pt idx="107">
                  <c:v>1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18</c:v>
                </c:pt>
                <c:pt idx="125">
                  <c:v>3</c:v>
                </c:pt>
                <c:pt idx="126">
                  <c:v>40</c:v>
                </c:pt>
                <c:pt idx="127">
                  <c:v>0</c:v>
                </c:pt>
                <c:pt idx="128">
                  <c:v>24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6</c:v>
                </c:pt>
                <c:pt idx="134">
                  <c:v>0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8</c:v>
                </c:pt>
                <c:pt idx="141">
                  <c:v>34</c:v>
                </c:pt>
                <c:pt idx="142">
                  <c:v>1</c:v>
                </c:pt>
                <c:pt idx="143">
                  <c:v>38</c:v>
                </c:pt>
                <c:pt idx="144">
                  <c:v>104</c:v>
                </c:pt>
                <c:pt idx="145">
                  <c:v>86</c:v>
                </c:pt>
                <c:pt idx="146">
                  <c:v>356</c:v>
                </c:pt>
                <c:pt idx="147">
                  <c:v>45</c:v>
                </c:pt>
                <c:pt idx="148">
                  <c:v>38</c:v>
                </c:pt>
                <c:pt idx="149">
                  <c:v>35</c:v>
                </c:pt>
                <c:pt idx="150">
                  <c:v>24</c:v>
                </c:pt>
                <c:pt idx="151">
                  <c:v>100</c:v>
                </c:pt>
                <c:pt idx="152">
                  <c:v>1</c:v>
                </c:pt>
                <c:pt idx="153">
                  <c:v>122</c:v>
                </c:pt>
                <c:pt idx="154">
                  <c:v>11</c:v>
                </c:pt>
                <c:pt idx="155">
                  <c:v>248</c:v>
                </c:pt>
                <c:pt idx="156">
                  <c:v>1</c:v>
                </c:pt>
                <c:pt idx="157">
                  <c:v>19</c:v>
                </c:pt>
                <c:pt idx="158">
                  <c:v>135</c:v>
                </c:pt>
                <c:pt idx="159">
                  <c:v>9</c:v>
                </c:pt>
                <c:pt idx="160">
                  <c:v>3</c:v>
                </c:pt>
                <c:pt idx="161">
                  <c:v>7</c:v>
                </c:pt>
                <c:pt idx="162">
                  <c:v>4</c:v>
                </c:pt>
                <c:pt idx="163">
                  <c:v>44</c:v>
                </c:pt>
                <c:pt idx="164">
                  <c:v>90</c:v>
                </c:pt>
                <c:pt idx="165">
                  <c:v>8</c:v>
                </c:pt>
                <c:pt idx="166">
                  <c:v>11</c:v>
                </c:pt>
                <c:pt idx="167">
                  <c:v>41</c:v>
                </c:pt>
                <c:pt idx="168">
                  <c:v>15</c:v>
                </c:pt>
                <c:pt idx="169">
                  <c:v>9</c:v>
                </c:pt>
                <c:pt idx="170">
                  <c:v>50</c:v>
                </c:pt>
                <c:pt idx="171">
                  <c:v>34</c:v>
                </c:pt>
                <c:pt idx="172">
                  <c:v>0</c:v>
                </c:pt>
                <c:pt idx="173">
                  <c:v>0</c:v>
                </c:pt>
                <c:pt idx="174">
                  <c:v>276</c:v>
                </c:pt>
                <c:pt idx="175">
                  <c:v>16</c:v>
                </c:pt>
                <c:pt idx="176">
                  <c:v>224</c:v>
                </c:pt>
                <c:pt idx="177">
                  <c:v>140</c:v>
                </c:pt>
                <c:pt idx="178">
                  <c:v>15</c:v>
                </c:pt>
                <c:pt idx="179">
                  <c:v>37</c:v>
                </c:pt>
                <c:pt idx="180">
                  <c:v>0</c:v>
                </c:pt>
                <c:pt idx="181">
                  <c:v>46</c:v>
                </c:pt>
                <c:pt idx="182">
                  <c:v>1</c:v>
                </c:pt>
                <c:pt idx="183">
                  <c:v>323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7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59</c:v>
                </c:pt>
                <c:pt idx="200">
                  <c:v>13</c:v>
                </c:pt>
                <c:pt idx="201">
                  <c:v>22</c:v>
                </c:pt>
                <c:pt idx="202">
                  <c:v>0</c:v>
                </c:pt>
                <c:pt idx="203">
                  <c:v>52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6</c:v>
                </c:pt>
                <c:pt idx="208">
                  <c:v>35</c:v>
                </c:pt>
                <c:pt idx="209">
                  <c:v>10</c:v>
                </c:pt>
                <c:pt idx="210">
                  <c:v>2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7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27</c:v>
                </c:pt>
                <c:pt idx="240">
                  <c:v>14</c:v>
                </c:pt>
                <c:pt idx="241">
                  <c:v>2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6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</c:v>
                </c:pt>
                <c:pt idx="254">
                  <c:v>7</c:v>
                </c:pt>
                <c:pt idx="255">
                  <c:v>2</c:v>
                </c:pt>
                <c:pt idx="256">
                  <c:v>3</c:v>
                </c:pt>
                <c:pt idx="257">
                  <c:v>8</c:v>
                </c:pt>
                <c:pt idx="258">
                  <c:v>7</c:v>
                </c:pt>
                <c:pt idx="259">
                  <c:v>0</c:v>
                </c:pt>
                <c:pt idx="260">
                  <c:v>3</c:v>
                </c:pt>
                <c:pt idx="261">
                  <c:v>8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2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12</c:v>
                </c:pt>
                <c:pt idx="293">
                  <c:v>2</c:v>
                </c:pt>
                <c:pt idx="294">
                  <c:v>1501</c:v>
                </c:pt>
                <c:pt idx="295">
                  <c:v>52</c:v>
                </c:pt>
                <c:pt idx="296">
                  <c:v>23</c:v>
                </c:pt>
                <c:pt idx="297">
                  <c:v>535</c:v>
                </c:pt>
                <c:pt idx="298">
                  <c:v>3</c:v>
                </c:pt>
                <c:pt idx="299">
                  <c:v>6</c:v>
                </c:pt>
                <c:pt idx="300">
                  <c:v>3</c:v>
                </c:pt>
                <c:pt idx="301">
                  <c:v>5</c:v>
                </c:pt>
                <c:pt idx="302">
                  <c:v>17</c:v>
                </c:pt>
                <c:pt idx="303">
                  <c:v>11</c:v>
                </c:pt>
                <c:pt idx="304">
                  <c:v>70</c:v>
                </c:pt>
                <c:pt idx="305">
                  <c:v>6</c:v>
                </c:pt>
                <c:pt idx="306">
                  <c:v>43</c:v>
                </c:pt>
                <c:pt idx="307">
                  <c:v>152</c:v>
                </c:pt>
                <c:pt idx="308">
                  <c:v>59</c:v>
                </c:pt>
                <c:pt idx="309">
                  <c:v>4</c:v>
                </c:pt>
                <c:pt idx="310">
                  <c:v>10</c:v>
                </c:pt>
                <c:pt idx="311">
                  <c:v>5</c:v>
                </c:pt>
                <c:pt idx="312">
                  <c:v>58</c:v>
                </c:pt>
                <c:pt idx="313">
                  <c:v>8</c:v>
                </c:pt>
                <c:pt idx="314">
                  <c:v>3</c:v>
                </c:pt>
                <c:pt idx="315">
                  <c:v>0</c:v>
                </c:pt>
                <c:pt idx="316">
                  <c:v>11</c:v>
                </c:pt>
                <c:pt idx="317">
                  <c:v>20</c:v>
                </c:pt>
                <c:pt idx="318">
                  <c:v>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2</c:v>
                </c:pt>
                <c:pt idx="324">
                  <c:v>348</c:v>
                </c:pt>
                <c:pt idx="325">
                  <c:v>4</c:v>
                </c:pt>
                <c:pt idx="326">
                  <c:v>0</c:v>
                </c:pt>
                <c:pt idx="327">
                  <c:v>17</c:v>
                </c:pt>
                <c:pt idx="328">
                  <c:v>0</c:v>
                </c:pt>
                <c:pt idx="329">
                  <c:v>1</c:v>
                </c:pt>
                <c:pt idx="330">
                  <c:v>15</c:v>
                </c:pt>
                <c:pt idx="331">
                  <c:v>10</c:v>
                </c:pt>
                <c:pt idx="332">
                  <c:v>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46</c:v>
                </c:pt>
                <c:pt idx="338">
                  <c:v>14</c:v>
                </c:pt>
                <c:pt idx="339">
                  <c:v>1</c:v>
                </c:pt>
                <c:pt idx="340">
                  <c:v>0</c:v>
                </c:pt>
                <c:pt idx="341">
                  <c:v>17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1</c:v>
                </c:pt>
                <c:pt idx="351">
                  <c:v>10</c:v>
                </c:pt>
                <c:pt idx="352">
                  <c:v>0</c:v>
                </c:pt>
                <c:pt idx="353">
                  <c:v>7</c:v>
                </c:pt>
                <c:pt idx="354">
                  <c:v>0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10</c:v>
                </c:pt>
                <c:pt idx="359">
                  <c:v>10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26</c:v>
                </c:pt>
                <c:pt idx="365">
                  <c:v>0</c:v>
                </c:pt>
                <c:pt idx="366">
                  <c:v>7</c:v>
                </c:pt>
                <c:pt idx="367">
                  <c:v>0</c:v>
                </c:pt>
                <c:pt idx="368">
                  <c:v>2</c:v>
                </c:pt>
                <c:pt idx="369">
                  <c:v>13</c:v>
                </c:pt>
                <c:pt idx="370">
                  <c:v>4</c:v>
                </c:pt>
                <c:pt idx="371">
                  <c:v>0</c:v>
                </c:pt>
                <c:pt idx="372">
                  <c:v>12</c:v>
                </c:pt>
                <c:pt idx="373">
                  <c:v>2</c:v>
                </c:pt>
                <c:pt idx="374">
                  <c:v>10</c:v>
                </c:pt>
                <c:pt idx="375">
                  <c:v>0</c:v>
                </c:pt>
                <c:pt idx="376">
                  <c:v>5</c:v>
                </c:pt>
                <c:pt idx="377">
                  <c:v>0</c:v>
                </c:pt>
                <c:pt idx="378">
                  <c:v>5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0</c:v>
                </c:pt>
                <c:pt idx="383">
                  <c:v>3</c:v>
                </c:pt>
                <c:pt idx="384">
                  <c:v>0</c:v>
                </c:pt>
                <c:pt idx="385">
                  <c:v>19</c:v>
                </c:pt>
                <c:pt idx="386">
                  <c:v>8</c:v>
                </c:pt>
                <c:pt idx="387">
                  <c:v>6</c:v>
                </c:pt>
                <c:pt idx="388">
                  <c:v>0</c:v>
                </c:pt>
                <c:pt idx="389">
                  <c:v>18</c:v>
                </c:pt>
                <c:pt idx="390">
                  <c:v>7</c:v>
                </c:pt>
                <c:pt idx="391">
                  <c:v>0</c:v>
                </c:pt>
                <c:pt idx="392">
                  <c:v>8</c:v>
                </c:pt>
                <c:pt idx="393">
                  <c:v>1293</c:v>
                </c:pt>
                <c:pt idx="394">
                  <c:v>17</c:v>
                </c:pt>
                <c:pt idx="395">
                  <c:v>0</c:v>
                </c:pt>
                <c:pt idx="396">
                  <c:v>13</c:v>
                </c:pt>
                <c:pt idx="397">
                  <c:v>0</c:v>
                </c:pt>
                <c:pt idx="398">
                  <c:v>0</c:v>
                </c:pt>
                <c:pt idx="399">
                  <c:v>33</c:v>
                </c:pt>
                <c:pt idx="400">
                  <c:v>12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84</c:v>
                </c:pt>
                <c:pt idx="406">
                  <c:v>38</c:v>
                </c:pt>
                <c:pt idx="407">
                  <c:v>1</c:v>
                </c:pt>
                <c:pt idx="408">
                  <c:v>76</c:v>
                </c:pt>
                <c:pt idx="409">
                  <c:v>3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2</c:v>
                </c:pt>
                <c:pt idx="420">
                  <c:v>0</c:v>
                </c:pt>
                <c:pt idx="421">
                  <c:v>7</c:v>
                </c:pt>
                <c:pt idx="422">
                  <c:v>0</c:v>
                </c:pt>
                <c:pt idx="423">
                  <c:v>5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5</c:v>
                </c:pt>
                <c:pt idx="429">
                  <c:v>3</c:v>
                </c:pt>
                <c:pt idx="430">
                  <c:v>6</c:v>
                </c:pt>
                <c:pt idx="431">
                  <c:v>12</c:v>
                </c:pt>
                <c:pt idx="432">
                  <c:v>13</c:v>
                </c:pt>
                <c:pt idx="433">
                  <c:v>5</c:v>
                </c:pt>
                <c:pt idx="434">
                  <c:v>2</c:v>
                </c:pt>
                <c:pt idx="435">
                  <c:v>8</c:v>
                </c:pt>
                <c:pt idx="436">
                  <c:v>0</c:v>
                </c:pt>
                <c:pt idx="437">
                  <c:v>13</c:v>
                </c:pt>
                <c:pt idx="438">
                  <c:v>0</c:v>
                </c:pt>
                <c:pt idx="439">
                  <c:v>5</c:v>
                </c:pt>
                <c:pt idx="440">
                  <c:v>8</c:v>
                </c:pt>
                <c:pt idx="441">
                  <c:v>8</c:v>
                </c:pt>
                <c:pt idx="442">
                  <c:v>0</c:v>
                </c:pt>
                <c:pt idx="443">
                  <c:v>2</c:v>
                </c:pt>
                <c:pt idx="444">
                  <c:v>3</c:v>
                </c:pt>
                <c:pt idx="445">
                  <c:v>0</c:v>
                </c:pt>
                <c:pt idx="446">
                  <c:v>0</c:v>
                </c:pt>
                <c:pt idx="447">
                  <c:v>11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17</c:v>
                </c:pt>
                <c:pt idx="452">
                  <c:v>2</c:v>
                </c:pt>
                <c:pt idx="453">
                  <c:v>1</c:v>
                </c:pt>
                <c:pt idx="454">
                  <c:v>2</c:v>
                </c:pt>
                <c:pt idx="455">
                  <c:v>16</c:v>
                </c:pt>
                <c:pt idx="456">
                  <c:v>1</c:v>
                </c:pt>
                <c:pt idx="457">
                  <c:v>4</c:v>
                </c:pt>
                <c:pt idx="458">
                  <c:v>5</c:v>
                </c:pt>
                <c:pt idx="459">
                  <c:v>7</c:v>
                </c:pt>
                <c:pt idx="460">
                  <c:v>0</c:v>
                </c:pt>
                <c:pt idx="461">
                  <c:v>12</c:v>
                </c:pt>
                <c:pt idx="462">
                  <c:v>2</c:v>
                </c:pt>
                <c:pt idx="463">
                  <c:v>5</c:v>
                </c:pt>
                <c:pt idx="464">
                  <c:v>2</c:v>
                </c:pt>
                <c:pt idx="465">
                  <c:v>3</c:v>
                </c:pt>
                <c:pt idx="466">
                  <c:v>0</c:v>
                </c:pt>
                <c:pt idx="467">
                  <c:v>49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11</c:v>
                </c:pt>
                <c:pt idx="473">
                  <c:v>1</c:v>
                </c:pt>
                <c:pt idx="474">
                  <c:v>8</c:v>
                </c:pt>
                <c:pt idx="475">
                  <c:v>5</c:v>
                </c:pt>
                <c:pt idx="476">
                  <c:v>39</c:v>
                </c:pt>
                <c:pt idx="477">
                  <c:v>0</c:v>
                </c:pt>
                <c:pt idx="478">
                  <c:v>0</c:v>
                </c:pt>
                <c:pt idx="479">
                  <c:v>2</c:v>
                </c:pt>
                <c:pt idx="480">
                  <c:v>170</c:v>
                </c:pt>
                <c:pt idx="481">
                  <c:v>5</c:v>
                </c:pt>
                <c:pt idx="482">
                  <c:v>14</c:v>
                </c:pt>
                <c:pt idx="483">
                  <c:v>1</c:v>
                </c:pt>
                <c:pt idx="484">
                  <c:v>0</c:v>
                </c:pt>
                <c:pt idx="485">
                  <c:v>124</c:v>
                </c:pt>
                <c:pt idx="486">
                  <c:v>0</c:v>
                </c:pt>
                <c:pt idx="487">
                  <c:v>0</c:v>
                </c:pt>
                <c:pt idx="488">
                  <c:v>55</c:v>
                </c:pt>
                <c:pt idx="489">
                  <c:v>140</c:v>
                </c:pt>
                <c:pt idx="490">
                  <c:v>21</c:v>
                </c:pt>
                <c:pt idx="491">
                  <c:v>1</c:v>
                </c:pt>
                <c:pt idx="492">
                  <c:v>147</c:v>
                </c:pt>
                <c:pt idx="493">
                  <c:v>11</c:v>
                </c:pt>
                <c:pt idx="494">
                  <c:v>125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</c:v>
                </c:pt>
                <c:pt idx="504">
                  <c:v>0</c:v>
                </c:pt>
                <c:pt idx="505">
                  <c:v>1</c:v>
                </c:pt>
                <c:pt idx="506">
                  <c:v>3</c:v>
                </c:pt>
                <c:pt idx="507">
                  <c:v>22</c:v>
                </c:pt>
                <c:pt idx="508">
                  <c:v>26</c:v>
                </c:pt>
                <c:pt idx="509">
                  <c:v>4</c:v>
                </c:pt>
                <c:pt idx="510">
                  <c:v>0</c:v>
                </c:pt>
                <c:pt idx="511">
                  <c:v>4</c:v>
                </c:pt>
                <c:pt idx="512">
                  <c:v>9</c:v>
                </c:pt>
                <c:pt idx="513">
                  <c:v>5</c:v>
                </c:pt>
                <c:pt idx="514">
                  <c:v>14</c:v>
                </c:pt>
                <c:pt idx="515">
                  <c:v>1</c:v>
                </c:pt>
                <c:pt idx="516">
                  <c:v>10</c:v>
                </c:pt>
                <c:pt idx="517">
                  <c:v>3</c:v>
                </c:pt>
                <c:pt idx="518">
                  <c:v>1</c:v>
                </c:pt>
                <c:pt idx="519">
                  <c:v>0</c:v>
                </c:pt>
                <c:pt idx="520">
                  <c:v>5</c:v>
                </c:pt>
                <c:pt idx="521">
                  <c:v>2</c:v>
                </c:pt>
                <c:pt idx="522">
                  <c:v>68</c:v>
                </c:pt>
                <c:pt idx="523">
                  <c:v>3</c:v>
                </c:pt>
                <c:pt idx="524">
                  <c:v>34</c:v>
                </c:pt>
                <c:pt idx="525">
                  <c:v>0</c:v>
                </c:pt>
                <c:pt idx="526">
                  <c:v>3</c:v>
                </c:pt>
                <c:pt idx="527">
                  <c:v>0</c:v>
                </c:pt>
                <c:pt idx="528">
                  <c:v>70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2</c:v>
                </c:pt>
                <c:pt idx="533">
                  <c:v>2</c:v>
                </c:pt>
                <c:pt idx="534">
                  <c:v>34</c:v>
                </c:pt>
                <c:pt idx="535">
                  <c:v>2</c:v>
                </c:pt>
                <c:pt idx="536">
                  <c:v>0</c:v>
                </c:pt>
                <c:pt idx="537">
                  <c:v>1</c:v>
                </c:pt>
                <c:pt idx="538">
                  <c:v>8</c:v>
                </c:pt>
                <c:pt idx="539">
                  <c:v>4</c:v>
                </c:pt>
                <c:pt idx="540">
                  <c:v>28</c:v>
                </c:pt>
                <c:pt idx="541">
                  <c:v>0</c:v>
                </c:pt>
                <c:pt idx="542">
                  <c:v>6</c:v>
                </c:pt>
                <c:pt idx="543">
                  <c:v>22</c:v>
                </c:pt>
                <c:pt idx="544">
                  <c:v>0</c:v>
                </c:pt>
                <c:pt idx="545">
                  <c:v>1</c:v>
                </c:pt>
                <c:pt idx="546">
                  <c:v>20</c:v>
                </c:pt>
                <c:pt idx="547">
                  <c:v>0</c:v>
                </c:pt>
                <c:pt idx="548">
                  <c:v>1</c:v>
                </c:pt>
                <c:pt idx="549">
                  <c:v>3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5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0</c:v>
                </c:pt>
                <c:pt idx="562">
                  <c:v>9</c:v>
                </c:pt>
                <c:pt idx="563">
                  <c:v>4</c:v>
                </c:pt>
                <c:pt idx="564">
                  <c:v>4</c:v>
                </c:pt>
                <c:pt idx="565">
                  <c:v>1</c:v>
                </c:pt>
                <c:pt idx="566">
                  <c:v>1</c:v>
                </c:pt>
                <c:pt idx="567">
                  <c:v>7</c:v>
                </c:pt>
                <c:pt idx="568">
                  <c:v>5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2</c:v>
                </c:pt>
                <c:pt idx="574">
                  <c:v>0</c:v>
                </c:pt>
                <c:pt idx="575">
                  <c:v>4</c:v>
                </c:pt>
                <c:pt idx="576">
                  <c:v>7</c:v>
                </c:pt>
                <c:pt idx="577">
                  <c:v>2</c:v>
                </c:pt>
                <c:pt idx="578">
                  <c:v>1</c:v>
                </c:pt>
                <c:pt idx="579">
                  <c:v>9</c:v>
                </c:pt>
                <c:pt idx="580">
                  <c:v>2</c:v>
                </c:pt>
                <c:pt idx="581">
                  <c:v>1</c:v>
                </c:pt>
                <c:pt idx="582">
                  <c:v>7</c:v>
                </c:pt>
                <c:pt idx="583">
                  <c:v>2</c:v>
                </c:pt>
                <c:pt idx="584">
                  <c:v>8</c:v>
                </c:pt>
                <c:pt idx="585">
                  <c:v>2</c:v>
                </c:pt>
                <c:pt idx="586">
                  <c:v>2</c:v>
                </c:pt>
                <c:pt idx="587">
                  <c:v>7</c:v>
                </c:pt>
                <c:pt idx="588">
                  <c:v>2</c:v>
                </c:pt>
                <c:pt idx="589">
                  <c:v>18</c:v>
                </c:pt>
                <c:pt idx="590">
                  <c:v>9</c:v>
                </c:pt>
                <c:pt idx="591">
                  <c:v>4</c:v>
                </c:pt>
                <c:pt idx="592">
                  <c:v>7</c:v>
                </c:pt>
                <c:pt idx="593">
                  <c:v>29</c:v>
                </c:pt>
                <c:pt idx="594">
                  <c:v>12</c:v>
                </c:pt>
                <c:pt idx="595">
                  <c:v>4</c:v>
                </c:pt>
                <c:pt idx="596">
                  <c:v>28</c:v>
                </c:pt>
                <c:pt idx="597">
                  <c:v>25</c:v>
                </c:pt>
                <c:pt idx="598">
                  <c:v>28</c:v>
                </c:pt>
                <c:pt idx="599">
                  <c:v>310</c:v>
                </c:pt>
                <c:pt idx="600">
                  <c:v>15</c:v>
                </c:pt>
                <c:pt idx="601">
                  <c:v>215</c:v>
                </c:pt>
                <c:pt idx="602">
                  <c:v>3</c:v>
                </c:pt>
                <c:pt idx="603">
                  <c:v>2</c:v>
                </c:pt>
                <c:pt idx="604">
                  <c:v>26</c:v>
                </c:pt>
                <c:pt idx="605">
                  <c:v>24</c:v>
                </c:pt>
                <c:pt idx="606">
                  <c:v>96</c:v>
                </c:pt>
                <c:pt idx="607">
                  <c:v>17</c:v>
                </c:pt>
                <c:pt idx="608">
                  <c:v>94</c:v>
                </c:pt>
                <c:pt idx="609">
                  <c:v>129</c:v>
                </c:pt>
                <c:pt idx="610">
                  <c:v>1</c:v>
                </c:pt>
                <c:pt idx="611">
                  <c:v>4</c:v>
                </c:pt>
                <c:pt idx="612">
                  <c:v>3</c:v>
                </c:pt>
                <c:pt idx="613">
                  <c:v>135</c:v>
                </c:pt>
                <c:pt idx="614">
                  <c:v>10</c:v>
                </c:pt>
                <c:pt idx="615">
                  <c:v>0</c:v>
                </c:pt>
                <c:pt idx="616">
                  <c:v>6</c:v>
                </c:pt>
                <c:pt idx="617">
                  <c:v>36</c:v>
                </c:pt>
                <c:pt idx="618">
                  <c:v>336</c:v>
                </c:pt>
                <c:pt idx="619">
                  <c:v>34</c:v>
                </c:pt>
                <c:pt idx="620">
                  <c:v>10</c:v>
                </c:pt>
                <c:pt idx="621">
                  <c:v>201</c:v>
                </c:pt>
                <c:pt idx="622">
                  <c:v>296</c:v>
                </c:pt>
                <c:pt idx="623">
                  <c:v>7</c:v>
                </c:pt>
                <c:pt idx="624">
                  <c:v>7</c:v>
                </c:pt>
                <c:pt idx="625">
                  <c:v>1</c:v>
                </c:pt>
                <c:pt idx="626">
                  <c:v>114</c:v>
                </c:pt>
                <c:pt idx="627">
                  <c:v>29</c:v>
                </c:pt>
                <c:pt idx="628">
                  <c:v>890</c:v>
                </c:pt>
                <c:pt idx="629">
                  <c:v>31</c:v>
                </c:pt>
                <c:pt idx="630">
                  <c:v>21</c:v>
                </c:pt>
                <c:pt idx="631">
                  <c:v>37</c:v>
                </c:pt>
                <c:pt idx="632">
                  <c:v>7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456</c:v>
                </c:pt>
                <c:pt idx="637">
                  <c:v>369</c:v>
                </c:pt>
                <c:pt idx="638">
                  <c:v>2</c:v>
                </c:pt>
                <c:pt idx="639">
                  <c:v>0</c:v>
                </c:pt>
                <c:pt idx="640">
                  <c:v>338</c:v>
                </c:pt>
                <c:pt idx="641">
                  <c:v>4</c:v>
                </c:pt>
                <c:pt idx="642">
                  <c:v>1</c:v>
                </c:pt>
                <c:pt idx="643">
                  <c:v>28</c:v>
                </c:pt>
                <c:pt idx="644">
                  <c:v>12</c:v>
                </c:pt>
                <c:pt idx="645">
                  <c:v>16</c:v>
                </c:pt>
                <c:pt idx="646">
                  <c:v>4</c:v>
                </c:pt>
                <c:pt idx="647">
                  <c:v>4</c:v>
                </c:pt>
                <c:pt idx="648">
                  <c:v>10</c:v>
                </c:pt>
                <c:pt idx="649">
                  <c:v>0</c:v>
                </c:pt>
                <c:pt idx="650">
                  <c:v>6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44</c:v>
                </c:pt>
                <c:pt idx="655">
                  <c:v>0</c:v>
                </c:pt>
                <c:pt idx="656">
                  <c:v>3</c:v>
                </c:pt>
                <c:pt idx="657">
                  <c:v>0</c:v>
                </c:pt>
                <c:pt idx="658">
                  <c:v>52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2</c:v>
                </c:pt>
                <c:pt idx="663">
                  <c:v>9</c:v>
                </c:pt>
                <c:pt idx="664">
                  <c:v>5</c:v>
                </c:pt>
                <c:pt idx="665">
                  <c:v>57</c:v>
                </c:pt>
                <c:pt idx="666">
                  <c:v>3</c:v>
                </c:pt>
                <c:pt idx="667">
                  <c:v>1</c:v>
                </c:pt>
                <c:pt idx="668">
                  <c:v>6</c:v>
                </c:pt>
                <c:pt idx="669">
                  <c:v>48</c:v>
                </c:pt>
                <c:pt idx="670">
                  <c:v>2</c:v>
                </c:pt>
                <c:pt idx="671">
                  <c:v>4</c:v>
                </c:pt>
                <c:pt idx="672">
                  <c:v>5</c:v>
                </c:pt>
                <c:pt idx="673">
                  <c:v>79</c:v>
                </c:pt>
                <c:pt idx="674">
                  <c:v>2</c:v>
                </c:pt>
                <c:pt idx="675">
                  <c:v>11</c:v>
                </c:pt>
                <c:pt idx="676">
                  <c:v>11</c:v>
                </c:pt>
                <c:pt idx="677">
                  <c:v>1</c:v>
                </c:pt>
                <c:pt idx="678">
                  <c:v>3</c:v>
                </c:pt>
                <c:pt idx="679">
                  <c:v>5</c:v>
                </c:pt>
                <c:pt idx="680">
                  <c:v>12</c:v>
                </c:pt>
                <c:pt idx="681">
                  <c:v>2</c:v>
                </c:pt>
                <c:pt idx="682">
                  <c:v>5</c:v>
                </c:pt>
                <c:pt idx="683">
                  <c:v>21</c:v>
                </c:pt>
                <c:pt idx="684">
                  <c:v>0</c:v>
                </c:pt>
                <c:pt idx="685">
                  <c:v>45</c:v>
                </c:pt>
                <c:pt idx="686">
                  <c:v>29</c:v>
                </c:pt>
                <c:pt idx="687">
                  <c:v>2</c:v>
                </c:pt>
                <c:pt idx="688">
                  <c:v>30</c:v>
                </c:pt>
                <c:pt idx="689">
                  <c:v>8</c:v>
                </c:pt>
                <c:pt idx="690">
                  <c:v>1</c:v>
                </c:pt>
                <c:pt idx="691">
                  <c:v>14</c:v>
                </c:pt>
                <c:pt idx="692">
                  <c:v>24</c:v>
                </c:pt>
                <c:pt idx="693">
                  <c:v>2</c:v>
                </c:pt>
                <c:pt idx="694">
                  <c:v>21</c:v>
                </c:pt>
                <c:pt idx="695">
                  <c:v>7</c:v>
                </c:pt>
                <c:pt idx="696">
                  <c:v>0</c:v>
                </c:pt>
                <c:pt idx="697">
                  <c:v>4</c:v>
                </c:pt>
                <c:pt idx="698">
                  <c:v>32</c:v>
                </c:pt>
                <c:pt idx="699">
                  <c:v>4</c:v>
                </c:pt>
                <c:pt idx="700">
                  <c:v>9</c:v>
                </c:pt>
                <c:pt idx="701">
                  <c:v>17</c:v>
                </c:pt>
                <c:pt idx="702">
                  <c:v>5</c:v>
                </c:pt>
                <c:pt idx="703">
                  <c:v>53</c:v>
                </c:pt>
                <c:pt idx="704">
                  <c:v>7</c:v>
                </c:pt>
                <c:pt idx="705">
                  <c:v>72</c:v>
                </c:pt>
                <c:pt idx="706">
                  <c:v>0</c:v>
                </c:pt>
                <c:pt idx="707">
                  <c:v>2</c:v>
                </c:pt>
                <c:pt idx="708">
                  <c:v>8</c:v>
                </c:pt>
                <c:pt idx="709">
                  <c:v>2</c:v>
                </c:pt>
                <c:pt idx="710">
                  <c:v>0</c:v>
                </c:pt>
                <c:pt idx="711">
                  <c:v>3</c:v>
                </c:pt>
                <c:pt idx="712">
                  <c:v>4</c:v>
                </c:pt>
                <c:pt idx="713">
                  <c:v>3</c:v>
                </c:pt>
                <c:pt idx="714">
                  <c:v>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8</c:v>
                </c:pt>
                <c:pt idx="719">
                  <c:v>5</c:v>
                </c:pt>
                <c:pt idx="720">
                  <c:v>0</c:v>
                </c:pt>
                <c:pt idx="721">
                  <c:v>2</c:v>
                </c:pt>
                <c:pt idx="722">
                  <c:v>24</c:v>
                </c:pt>
                <c:pt idx="723">
                  <c:v>0</c:v>
                </c:pt>
                <c:pt idx="724">
                  <c:v>9</c:v>
                </c:pt>
                <c:pt idx="725">
                  <c:v>0</c:v>
                </c:pt>
                <c:pt idx="726">
                  <c:v>1</c:v>
                </c:pt>
                <c:pt idx="727">
                  <c:v>10</c:v>
                </c:pt>
                <c:pt idx="728">
                  <c:v>1</c:v>
                </c:pt>
                <c:pt idx="729">
                  <c:v>0</c:v>
                </c:pt>
                <c:pt idx="730">
                  <c:v>20</c:v>
                </c:pt>
                <c:pt idx="731">
                  <c:v>30</c:v>
                </c:pt>
                <c:pt idx="732">
                  <c:v>6</c:v>
                </c:pt>
                <c:pt idx="733">
                  <c:v>15</c:v>
                </c:pt>
                <c:pt idx="734">
                  <c:v>5</c:v>
                </c:pt>
                <c:pt idx="735">
                  <c:v>0</c:v>
                </c:pt>
                <c:pt idx="736">
                  <c:v>0</c:v>
                </c:pt>
                <c:pt idx="737">
                  <c:v>28</c:v>
                </c:pt>
                <c:pt idx="738">
                  <c:v>0</c:v>
                </c:pt>
                <c:pt idx="739">
                  <c:v>5</c:v>
                </c:pt>
                <c:pt idx="740">
                  <c:v>7</c:v>
                </c:pt>
                <c:pt idx="741">
                  <c:v>30</c:v>
                </c:pt>
                <c:pt idx="742">
                  <c:v>2</c:v>
                </c:pt>
                <c:pt idx="743">
                  <c:v>30</c:v>
                </c:pt>
                <c:pt idx="744">
                  <c:v>2</c:v>
                </c:pt>
                <c:pt idx="745">
                  <c:v>0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14</c:v>
                </c:pt>
                <c:pt idx="750">
                  <c:v>31</c:v>
                </c:pt>
                <c:pt idx="751">
                  <c:v>16</c:v>
                </c:pt>
                <c:pt idx="752">
                  <c:v>12</c:v>
                </c:pt>
                <c:pt idx="753">
                  <c:v>96</c:v>
                </c:pt>
                <c:pt idx="754">
                  <c:v>16</c:v>
                </c:pt>
                <c:pt idx="755">
                  <c:v>5</c:v>
                </c:pt>
                <c:pt idx="756">
                  <c:v>0</c:v>
                </c:pt>
                <c:pt idx="757">
                  <c:v>8</c:v>
                </c:pt>
                <c:pt idx="758">
                  <c:v>7</c:v>
                </c:pt>
                <c:pt idx="759">
                  <c:v>24</c:v>
                </c:pt>
                <c:pt idx="760">
                  <c:v>121</c:v>
                </c:pt>
                <c:pt idx="761">
                  <c:v>196</c:v>
                </c:pt>
                <c:pt idx="762">
                  <c:v>5</c:v>
                </c:pt>
                <c:pt idx="763">
                  <c:v>73</c:v>
                </c:pt>
                <c:pt idx="764">
                  <c:v>93</c:v>
                </c:pt>
                <c:pt idx="765">
                  <c:v>17</c:v>
                </c:pt>
                <c:pt idx="766">
                  <c:v>7</c:v>
                </c:pt>
                <c:pt idx="767">
                  <c:v>17</c:v>
                </c:pt>
                <c:pt idx="768">
                  <c:v>171</c:v>
                </c:pt>
                <c:pt idx="769">
                  <c:v>188</c:v>
                </c:pt>
                <c:pt idx="770">
                  <c:v>110</c:v>
                </c:pt>
                <c:pt idx="771">
                  <c:v>37</c:v>
                </c:pt>
                <c:pt idx="772">
                  <c:v>9</c:v>
                </c:pt>
                <c:pt idx="773">
                  <c:v>29</c:v>
                </c:pt>
                <c:pt idx="774">
                  <c:v>6</c:v>
                </c:pt>
                <c:pt idx="775">
                  <c:v>30</c:v>
                </c:pt>
                <c:pt idx="776">
                  <c:v>81</c:v>
                </c:pt>
                <c:pt idx="777">
                  <c:v>4</c:v>
                </c:pt>
                <c:pt idx="778">
                  <c:v>11</c:v>
                </c:pt>
                <c:pt idx="779">
                  <c:v>14</c:v>
                </c:pt>
                <c:pt idx="780">
                  <c:v>5</c:v>
                </c:pt>
                <c:pt idx="781">
                  <c:v>45</c:v>
                </c:pt>
                <c:pt idx="782">
                  <c:v>8</c:v>
                </c:pt>
                <c:pt idx="783">
                  <c:v>3</c:v>
                </c:pt>
                <c:pt idx="784">
                  <c:v>24</c:v>
                </c:pt>
                <c:pt idx="785">
                  <c:v>18</c:v>
                </c:pt>
                <c:pt idx="786">
                  <c:v>12</c:v>
                </c:pt>
                <c:pt idx="787">
                  <c:v>123</c:v>
                </c:pt>
                <c:pt idx="788">
                  <c:v>96</c:v>
                </c:pt>
                <c:pt idx="789">
                  <c:v>31</c:v>
                </c:pt>
                <c:pt idx="790">
                  <c:v>4</c:v>
                </c:pt>
                <c:pt idx="791">
                  <c:v>3</c:v>
                </c:pt>
                <c:pt idx="792">
                  <c:v>179</c:v>
                </c:pt>
                <c:pt idx="793">
                  <c:v>3</c:v>
                </c:pt>
                <c:pt idx="794">
                  <c:v>23</c:v>
                </c:pt>
                <c:pt idx="795">
                  <c:v>23</c:v>
                </c:pt>
                <c:pt idx="796">
                  <c:v>41</c:v>
                </c:pt>
                <c:pt idx="797">
                  <c:v>0</c:v>
                </c:pt>
                <c:pt idx="798">
                  <c:v>32</c:v>
                </c:pt>
                <c:pt idx="799">
                  <c:v>2</c:v>
                </c:pt>
                <c:pt idx="800">
                  <c:v>7</c:v>
                </c:pt>
                <c:pt idx="801">
                  <c:v>4</c:v>
                </c:pt>
                <c:pt idx="802">
                  <c:v>196</c:v>
                </c:pt>
                <c:pt idx="803">
                  <c:v>11</c:v>
                </c:pt>
                <c:pt idx="804">
                  <c:v>9</c:v>
                </c:pt>
                <c:pt idx="805">
                  <c:v>5</c:v>
                </c:pt>
                <c:pt idx="806">
                  <c:v>8</c:v>
                </c:pt>
                <c:pt idx="807">
                  <c:v>229</c:v>
                </c:pt>
                <c:pt idx="808">
                  <c:v>40</c:v>
                </c:pt>
                <c:pt idx="809">
                  <c:v>123</c:v>
                </c:pt>
                <c:pt idx="810">
                  <c:v>5</c:v>
                </c:pt>
                <c:pt idx="811">
                  <c:v>148</c:v>
                </c:pt>
                <c:pt idx="812">
                  <c:v>10</c:v>
                </c:pt>
                <c:pt idx="813">
                  <c:v>4</c:v>
                </c:pt>
                <c:pt idx="814">
                  <c:v>21</c:v>
                </c:pt>
                <c:pt idx="815">
                  <c:v>2</c:v>
                </c:pt>
                <c:pt idx="816">
                  <c:v>0</c:v>
                </c:pt>
                <c:pt idx="817">
                  <c:v>4</c:v>
                </c:pt>
                <c:pt idx="818">
                  <c:v>1</c:v>
                </c:pt>
                <c:pt idx="819">
                  <c:v>30</c:v>
                </c:pt>
                <c:pt idx="820">
                  <c:v>3</c:v>
                </c:pt>
                <c:pt idx="821">
                  <c:v>975</c:v>
                </c:pt>
                <c:pt idx="822">
                  <c:v>167</c:v>
                </c:pt>
                <c:pt idx="823">
                  <c:v>5</c:v>
                </c:pt>
                <c:pt idx="824">
                  <c:v>18</c:v>
                </c:pt>
                <c:pt idx="825">
                  <c:v>98</c:v>
                </c:pt>
                <c:pt idx="826">
                  <c:v>4</c:v>
                </c:pt>
                <c:pt idx="827">
                  <c:v>3</c:v>
                </c:pt>
                <c:pt idx="828">
                  <c:v>1</c:v>
                </c:pt>
                <c:pt idx="829">
                  <c:v>0</c:v>
                </c:pt>
                <c:pt idx="830">
                  <c:v>9</c:v>
                </c:pt>
                <c:pt idx="831">
                  <c:v>2</c:v>
                </c:pt>
                <c:pt idx="832">
                  <c:v>0</c:v>
                </c:pt>
                <c:pt idx="833">
                  <c:v>147</c:v>
                </c:pt>
                <c:pt idx="834">
                  <c:v>49</c:v>
                </c:pt>
                <c:pt idx="835">
                  <c:v>1</c:v>
                </c:pt>
                <c:pt idx="836">
                  <c:v>2</c:v>
                </c:pt>
                <c:pt idx="837">
                  <c:v>7</c:v>
                </c:pt>
                <c:pt idx="838">
                  <c:v>4</c:v>
                </c:pt>
                <c:pt idx="839">
                  <c:v>27</c:v>
                </c:pt>
                <c:pt idx="840">
                  <c:v>94</c:v>
                </c:pt>
                <c:pt idx="841">
                  <c:v>29</c:v>
                </c:pt>
                <c:pt idx="842">
                  <c:v>7</c:v>
                </c:pt>
                <c:pt idx="843">
                  <c:v>22</c:v>
                </c:pt>
                <c:pt idx="844">
                  <c:v>1</c:v>
                </c:pt>
                <c:pt idx="845">
                  <c:v>10</c:v>
                </c:pt>
                <c:pt idx="846">
                  <c:v>6</c:v>
                </c:pt>
                <c:pt idx="847">
                  <c:v>24</c:v>
                </c:pt>
                <c:pt idx="848">
                  <c:v>15</c:v>
                </c:pt>
                <c:pt idx="849">
                  <c:v>37</c:v>
                </c:pt>
                <c:pt idx="850">
                  <c:v>20</c:v>
                </c:pt>
                <c:pt idx="851">
                  <c:v>7</c:v>
                </c:pt>
                <c:pt idx="852">
                  <c:v>0</c:v>
                </c:pt>
                <c:pt idx="853">
                  <c:v>21</c:v>
                </c:pt>
                <c:pt idx="854">
                  <c:v>3</c:v>
                </c:pt>
                <c:pt idx="855">
                  <c:v>11</c:v>
                </c:pt>
                <c:pt idx="856">
                  <c:v>1</c:v>
                </c:pt>
                <c:pt idx="857">
                  <c:v>312</c:v>
                </c:pt>
                <c:pt idx="858">
                  <c:v>1</c:v>
                </c:pt>
                <c:pt idx="859">
                  <c:v>3</c:v>
                </c:pt>
                <c:pt idx="860">
                  <c:v>4</c:v>
                </c:pt>
                <c:pt idx="861">
                  <c:v>10</c:v>
                </c:pt>
                <c:pt idx="862">
                  <c:v>8</c:v>
                </c:pt>
                <c:pt idx="863">
                  <c:v>3</c:v>
                </c:pt>
                <c:pt idx="864">
                  <c:v>1</c:v>
                </c:pt>
                <c:pt idx="865">
                  <c:v>0</c:v>
                </c:pt>
                <c:pt idx="866">
                  <c:v>5</c:v>
                </c:pt>
                <c:pt idx="867">
                  <c:v>0</c:v>
                </c:pt>
                <c:pt idx="868">
                  <c:v>3</c:v>
                </c:pt>
                <c:pt idx="869">
                  <c:v>7</c:v>
                </c:pt>
                <c:pt idx="870">
                  <c:v>0</c:v>
                </c:pt>
                <c:pt idx="871">
                  <c:v>2</c:v>
                </c:pt>
                <c:pt idx="872">
                  <c:v>23</c:v>
                </c:pt>
                <c:pt idx="873">
                  <c:v>1</c:v>
                </c:pt>
                <c:pt idx="874">
                  <c:v>2</c:v>
                </c:pt>
                <c:pt idx="875">
                  <c:v>3</c:v>
                </c:pt>
                <c:pt idx="876">
                  <c:v>0</c:v>
                </c:pt>
                <c:pt idx="877">
                  <c:v>13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6</c:v>
                </c:pt>
                <c:pt idx="882">
                  <c:v>39</c:v>
                </c:pt>
                <c:pt idx="883">
                  <c:v>4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8</c:v>
                </c:pt>
                <c:pt idx="889">
                  <c:v>0</c:v>
                </c:pt>
                <c:pt idx="890">
                  <c:v>1</c:v>
                </c:pt>
                <c:pt idx="891">
                  <c:v>12</c:v>
                </c:pt>
                <c:pt idx="892">
                  <c:v>0</c:v>
                </c:pt>
                <c:pt idx="893">
                  <c:v>3</c:v>
                </c:pt>
                <c:pt idx="894">
                  <c:v>2</c:v>
                </c:pt>
                <c:pt idx="895">
                  <c:v>6</c:v>
                </c:pt>
                <c:pt idx="896">
                  <c:v>0</c:v>
                </c:pt>
                <c:pt idx="897">
                  <c:v>15</c:v>
                </c:pt>
                <c:pt idx="898">
                  <c:v>1</c:v>
                </c:pt>
                <c:pt idx="899">
                  <c:v>3</c:v>
                </c:pt>
                <c:pt idx="900">
                  <c:v>8</c:v>
                </c:pt>
                <c:pt idx="901">
                  <c:v>0</c:v>
                </c:pt>
                <c:pt idx="902">
                  <c:v>3</c:v>
                </c:pt>
                <c:pt idx="903">
                  <c:v>3</c:v>
                </c:pt>
                <c:pt idx="904">
                  <c:v>0</c:v>
                </c:pt>
                <c:pt idx="905">
                  <c:v>19</c:v>
                </c:pt>
                <c:pt idx="906">
                  <c:v>0</c:v>
                </c:pt>
                <c:pt idx="907">
                  <c:v>2</c:v>
                </c:pt>
                <c:pt idx="908">
                  <c:v>0</c:v>
                </c:pt>
                <c:pt idx="909">
                  <c:v>0</c:v>
                </c:pt>
                <c:pt idx="910">
                  <c:v>25</c:v>
                </c:pt>
                <c:pt idx="911">
                  <c:v>8</c:v>
                </c:pt>
                <c:pt idx="912">
                  <c:v>16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19</c:v>
                </c:pt>
                <c:pt idx="920">
                  <c:v>9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5</c:v>
                </c:pt>
                <c:pt idx="925">
                  <c:v>85</c:v>
                </c:pt>
                <c:pt idx="926">
                  <c:v>3</c:v>
                </c:pt>
                <c:pt idx="927">
                  <c:v>4</c:v>
                </c:pt>
                <c:pt idx="928">
                  <c:v>3</c:v>
                </c:pt>
                <c:pt idx="929">
                  <c:v>5</c:v>
                </c:pt>
                <c:pt idx="930">
                  <c:v>17</c:v>
                </c:pt>
                <c:pt idx="931">
                  <c:v>3</c:v>
                </c:pt>
                <c:pt idx="932">
                  <c:v>2</c:v>
                </c:pt>
                <c:pt idx="933">
                  <c:v>6</c:v>
                </c:pt>
                <c:pt idx="934">
                  <c:v>0</c:v>
                </c:pt>
                <c:pt idx="935">
                  <c:v>1</c:v>
                </c:pt>
                <c:pt idx="936">
                  <c:v>3</c:v>
                </c:pt>
                <c:pt idx="937">
                  <c:v>13</c:v>
                </c:pt>
                <c:pt idx="938">
                  <c:v>1</c:v>
                </c:pt>
                <c:pt idx="939">
                  <c:v>1</c:v>
                </c:pt>
                <c:pt idx="940">
                  <c:v>9</c:v>
                </c:pt>
                <c:pt idx="941">
                  <c:v>0</c:v>
                </c:pt>
                <c:pt idx="942">
                  <c:v>2</c:v>
                </c:pt>
                <c:pt idx="943">
                  <c:v>1</c:v>
                </c:pt>
                <c:pt idx="944">
                  <c:v>10</c:v>
                </c:pt>
                <c:pt idx="945">
                  <c:v>3</c:v>
                </c:pt>
                <c:pt idx="946">
                  <c:v>2</c:v>
                </c:pt>
                <c:pt idx="947">
                  <c:v>2</c:v>
                </c:pt>
                <c:pt idx="948">
                  <c:v>1</c:v>
                </c:pt>
                <c:pt idx="949">
                  <c:v>14</c:v>
                </c:pt>
                <c:pt idx="950">
                  <c:v>0</c:v>
                </c:pt>
                <c:pt idx="951">
                  <c:v>0</c:v>
                </c:pt>
                <c:pt idx="952">
                  <c:v>4</c:v>
                </c:pt>
                <c:pt idx="953">
                  <c:v>3</c:v>
                </c:pt>
                <c:pt idx="954">
                  <c:v>0</c:v>
                </c:pt>
                <c:pt idx="955">
                  <c:v>5</c:v>
                </c:pt>
                <c:pt idx="956">
                  <c:v>47</c:v>
                </c:pt>
                <c:pt idx="957">
                  <c:v>0</c:v>
                </c:pt>
                <c:pt idx="958">
                  <c:v>10</c:v>
                </c:pt>
                <c:pt idx="959">
                  <c:v>11</c:v>
                </c:pt>
                <c:pt idx="960">
                  <c:v>2</c:v>
                </c:pt>
                <c:pt idx="961">
                  <c:v>2</c:v>
                </c:pt>
                <c:pt idx="962">
                  <c:v>22</c:v>
                </c:pt>
                <c:pt idx="963">
                  <c:v>8</c:v>
                </c:pt>
                <c:pt idx="964">
                  <c:v>6</c:v>
                </c:pt>
                <c:pt idx="965">
                  <c:v>1</c:v>
                </c:pt>
                <c:pt idx="966">
                  <c:v>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3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6</c:v>
                </c:pt>
                <c:pt idx="977">
                  <c:v>1</c:v>
                </c:pt>
                <c:pt idx="978">
                  <c:v>2</c:v>
                </c:pt>
                <c:pt idx="979">
                  <c:v>0</c:v>
                </c:pt>
                <c:pt idx="980">
                  <c:v>3</c:v>
                </c:pt>
                <c:pt idx="981">
                  <c:v>3</c:v>
                </c:pt>
                <c:pt idx="982">
                  <c:v>0</c:v>
                </c:pt>
                <c:pt idx="983">
                  <c:v>6</c:v>
                </c:pt>
                <c:pt idx="984">
                  <c:v>0</c:v>
                </c:pt>
                <c:pt idx="985">
                  <c:v>19</c:v>
                </c:pt>
                <c:pt idx="986">
                  <c:v>1</c:v>
                </c:pt>
                <c:pt idx="987">
                  <c:v>2</c:v>
                </c:pt>
                <c:pt idx="988">
                  <c:v>0</c:v>
                </c:pt>
                <c:pt idx="989">
                  <c:v>11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3</c:v>
                </c:pt>
                <c:pt idx="994">
                  <c:v>1</c:v>
                </c:pt>
                <c:pt idx="995">
                  <c:v>15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11</c:v>
                </c:pt>
                <c:pt idx="1002">
                  <c:v>0</c:v>
                </c:pt>
                <c:pt idx="1003">
                  <c:v>1</c:v>
                </c:pt>
                <c:pt idx="1004">
                  <c:v>6</c:v>
                </c:pt>
                <c:pt idx="1005">
                  <c:v>7</c:v>
                </c:pt>
                <c:pt idx="1006">
                  <c:v>0</c:v>
                </c:pt>
                <c:pt idx="1007">
                  <c:v>16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12</c:v>
                </c:pt>
                <c:pt idx="1012">
                  <c:v>1</c:v>
                </c:pt>
                <c:pt idx="1013">
                  <c:v>3</c:v>
                </c:pt>
                <c:pt idx="1014">
                  <c:v>1</c:v>
                </c:pt>
                <c:pt idx="1015">
                  <c:v>4</c:v>
                </c:pt>
                <c:pt idx="1016">
                  <c:v>1</c:v>
                </c:pt>
                <c:pt idx="1017">
                  <c:v>3</c:v>
                </c:pt>
                <c:pt idx="1018">
                  <c:v>1</c:v>
                </c:pt>
                <c:pt idx="1019">
                  <c:v>0</c:v>
                </c:pt>
                <c:pt idx="1020">
                  <c:v>12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92</c:v>
                </c:pt>
                <c:pt idx="1027">
                  <c:v>0</c:v>
                </c:pt>
                <c:pt idx="1028">
                  <c:v>3</c:v>
                </c:pt>
                <c:pt idx="1029">
                  <c:v>10</c:v>
                </c:pt>
                <c:pt idx="1030">
                  <c:v>7</c:v>
                </c:pt>
                <c:pt idx="1031">
                  <c:v>3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9</c:v>
                </c:pt>
                <c:pt idx="1036">
                  <c:v>2</c:v>
                </c:pt>
                <c:pt idx="1037">
                  <c:v>1</c:v>
                </c:pt>
                <c:pt idx="1038">
                  <c:v>2</c:v>
                </c:pt>
                <c:pt idx="1039">
                  <c:v>11</c:v>
                </c:pt>
                <c:pt idx="1040">
                  <c:v>0</c:v>
                </c:pt>
                <c:pt idx="1041">
                  <c:v>0</c:v>
                </c:pt>
                <c:pt idx="1042">
                  <c:v>9</c:v>
                </c:pt>
                <c:pt idx="1043">
                  <c:v>0</c:v>
                </c:pt>
                <c:pt idx="1044">
                  <c:v>4</c:v>
                </c:pt>
                <c:pt idx="1045">
                  <c:v>1</c:v>
                </c:pt>
                <c:pt idx="1046">
                  <c:v>2</c:v>
                </c:pt>
                <c:pt idx="1047">
                  <c:v>0</c:v>
                </c:pt>
                <c:pt idx="1048">
                  <c:v>1</c:v>
                </c:pt>
                <c:pt idx="1049">
                  <c:v>17</c:v>
                </c:pt>
                <c:pt idx="1050">
                  <c:v>2</c:v>
                </c:pt>
                <c:pt idx="1051">
                  <c:v>3</c:v>
                </c:pt>
                <c:pt idx="1052">
                  <c:v>41</c:v>
                </c:pt>
                <c:pt idx="1053">
                  <c:v>2</c:v>
                </c:pt>
                <c:pt idx="1054">
                  <c:v>3</c:v>
                </c:pt>
                <c:pt idx="1055">
                  <c:v>8</c:v>
                </c:pt>
                <c:pt idx="1056">
                  <c:v>0</c:v>
                </c:pt>
                <c:pt idx="1057">
                  <c:v>1</c:v>
                </c:pt>
                <c:pt idx="1058">
                  <c:v>3</c:v>
                </c:pt>
                <c:pt idx="1059">
                  <c:v>4</c:v>
                </c:pt>
                <c:pt idx="1060">
                  <c:v>9</c:v>
                </c:pt>
                <c:pt idx="1061">
                  <c:v>16</c:v>
                </c:pt>
                <c:pt idx="1062">
                  <c:v>1</c:v>
                </c:pt>
                <c:pt idx="1063">
                  <c:v>7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15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39</c:v>
                </c:pt>
                <c:pt idx="1077">
                  <c:v>103</c:v>
                </c:pt>
                <c:pt idx="1078">
                  <c:v>0</c:v>
                </c:pt>
                <c:pt idx="1079">
                  <c:v>39</c:v>
                </c:pt>
                <c:pt idx="1080">
                  <c:v>15</c:v>
                </c:pt>
                <c:pt idx="1081">
                  <c:v>22</c:v>
                </c:pt>
                <c:pt idx="1082">
                  <c:v>92</c:v>
                </c:pt>
                <c:pt idx="1083">
                  <c:v>25</c:v>
                </c:pt>
                <c:pt idx="1084">
                  <c:v>19</c:v>
                </c:pt>
                <c:pt idx="1085">
                  <c:v>19</c:v>
                </c:pt>
                <c:pt idx="1086">
                  <c:v>13</c:v>
                </c:pt>
                <c:pt idx="1087">
                  <c:v>124</c:v>
                </c:pt>
                <c:pt idx="1088">
                  <c:v>4</c:v>
                </c:pt>
                <c:pt idx="1089">
                  <c:v>10</c:v>
                </c:pt>
                <c:pt idx="1090">
                  <c:v>15</c:v>
                </c:pt>
                <c:pt idx="1091">
                  <c:v>38</c:v>
                </c:pt>
                <c:pt idx="1092">
                  <c:v>152</c:v>
                </c:pt>
                <c:pt idx="1093">
                  <c:v>24</c:v>
                </c:pt>
                <c:pt idx="1094">
                  <c:v>76</c:v>
                </c:pt>
                <c:pt idx="1095">
                  <c:v>185</c:v>
                </c:pt>
                <c:pt idx="1096">
                  <c:v>33</c:v>
                </c:pt>
                <c:pt idx="1097">
                  <c:v>108</c:v>
                </c:pt>
                <c:pt idx="1098">
                  <c:v>29</c:v>
                </c:pt>
                <c:pt idx="1099">
                  <c:v>24</c:v>
                </c:pt>
                <c:pt idx="1100">
                  <c:v>4</c:v>
                </c:pt>
                <c:pt idx="1101">
                  <c:v>4</c:v>
                </c:pt>
                <c:pt idx="1102">
                  <c:v>15</c:v>
                </c:pt>
                <c:pt idx="1103">
                  <c:v>4</c:v>
                </c:pt>
                <c:pt idx="1104">
                  <c:v>139</c:v>
                </c:pt>
                <c:pt idx="1105">
                  <c:v>2</c:v>
                </c:pt>
                <c:pt idx="1106">
                  <c:v>18</c:v>
                </c:pt>
                <c:pt idx="1107">
                  <c:v>81</c:v>
                </c:pt>
                <c:pt idx="1108">
                  <c:v>86</c:v>
                </c:pt>
                <c:pt idx="1109">
                  <c:v>140</c:v>
                </c:pt>
                <c:pt idx="1110">
                  <c:v>37</c:v>
                </c:pt>
                <c:pt idx="1111">
                  <c:v>6</c:v>
                </c:pt>
                <c:pt idx="1112">
                  <c:v>113</c:v>
                </c:pt>
                <c:pt idx="1113">
                  <c:v>37</c:v>
                </c:pt>
                <c:pt idx="1114">
                  <c:v>18</c:v>
                </c:pt>
                <c:pt idx="1115">
                  <c:v>75</c:v>
                </c:pt>
                <c:pt idx="1116">
                  <c:v>52</c:v>
                </c:pt>
                <c:pt idx="1117">
                  <c:v>122</c:v>
                </c:pt>
                <c:pt idx="1118">
                  <c:v>8</c:v>
                </c:pt>
                <c:pt idx="1119">
                  <c:v>8</c:v>
                </c:pt>
                <c:pt idx="1120">
                  <c:v>96</c:v>
                </c:pt>
                <c:pt idx="1121">
                  <c:v>9</c:v>
                </c:pt>
                <c:pt idx="1122">
                  <c:v>2</c:v>
                </c:pt>
                <c:pt idx="1123">
                  <c:v>26</c:v>
                </c:pt>
                <c:pt idx="1124">
                  <c:v>23</c:v>
                </c:pt>
                <c:pt idx="1125">
                  <c:v>0</c:v>
                </c:pt>
                <c:pt idx="1126">
                  <c:v>140</c:v>
                </c:pt>
                <c:pt idx="1127">
                  <c:v>0</c:v>
                </c:pt>
                <c:pt idx="1128">
                  <c:v>6</c:v>
                </c:pt>
                <c:pt idx="1129">
                  <c:v>100</c:v>
                </c:pt>
                <c:pt idx="1130">
                  <c:v>0</c:v>
                </c:pt>
                <c:pt idx="1131">
                  <c:v>4</c:v>
                </c:pt>
                <c:pt idx="1132">
                  <c:v>8</c:v>
                </c:pt>
                <c:pt idx="1133">
                  <c:v>0</c:v>
                </c:pt>
                <c:pt idx="1134">
                  <c:v>16</c:v>
                </c:pt>
                <c:pt idx="1135">
                  <c:v>2</c:v>
                </c:pt>
                <c:pt idx="1136">
                  <c:v>48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17</c:v>
                </c:pt>
                <c:pt idx="1141">
                  <c:v>0</c:v>
                </c:pt>
                <c:pt idx="1142">
                  <c:v>11</c:v>
                </c:pt>
                <c:pt idx="1143">
                  <c:v>95</c:v>
                </c:pt>
                <c:pt idx="1144">
                  <c:v>13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</c:v>
                </c:pt>
                <c:pt idx="1152">
                  <c:v>24</c:v>
                </c:pt>
                <c:pt idx="1153">
                  <c:v>25</c:v>
                </c:pt>
                <c:pt idx="1154">
                  <c:v>3</c:v>
                </c:pt>
                <c:pt idx="1155">
                  <c:v>41</c:v>
                </c:pt>
                <c:pt idx="1156">
                  <c:v>2</c:v>
                </c:pt>
                <c:pt idx="1157">
                  <c:v>4</c:v>
                </c:pt>
                <c:pt idx="1158">
                  <c:v>99</c:v>
                </c:pt>
                <c:pt idx="1159">
                  <c:v>4</c:v>
                </c:pt>
                <c:pt idx="1160">
                  <c:v>4</c:v>
                </c:pt>
                <c:pt idx="1161">
                  <c:v>38</c:v>
                </c:pt>
                <c:pt idx="1162">
                  <c:v>285</c:v>
                </c:pt>
                <c:pt idx="1163">
                  <c:v>1</c:v>
                </c:pt>
                <c:pt idx="1164">
                  <c:v>42</c:v>
                </c:pt>
                <c:pt idx="1165">
                  <c:v>26</c:v>
                </c:pt>
                <c:pt idx="1166">
                  <c:v>2</c:v>
                </c:pt>
                <c:pt idx="1167">
                  <c:v>4</c:v>
                </c:pt>
                <c:pt idx="1168">
                  <c:v>6</c:v>
                </c:pt>
                <c:pt idx="1169">
                  <c:v>70</c:v>
                </c:pt>
                <c:pt idx="1170">
                  <c:v>9</c:v>
                </c:pt>
                <c:pt idx="1171">
                  <c:v>8</c:v>
                </c:pt>
                <c:pt idx="1172">
                  <c:v>105</c:v>
                </c:pt>
                <c:pt idx="1173">
                  <c:v>12</c:v>
                </c:pt>
                <c:pt idx="1174">
                  <c:v>0</c:v>
                </c:pt>
                <c:pt idx="1175">
                  <c:v>16</c:v>
                </c:pt>
                <c:pt idx="1176">
                  <c:v>7</c:v>
                </c:pt>
                <c:pt idx="1177">
                  <c:v>4</c:v>
                </c:pt>
                <c:pt idx="1178">
                  <c:v>1</c:v>
                </c:pt>
                <c:pt idx="1179">
                  <c:v>28</c:v>
                </c:pt>
                <c:pt idx="1180">
                  <c:v>1</c:v>
                </c:pt>
                <c:pt idx="1181">
                  <c:v>1</c:v>
                </c:pt>
                <c:pt idx="1182">
                  <c:v>5</c:v>
                </c:pt>
                <c:pt idx="1183">
                  <c:v>3</c:v>
                </c:pt>
                <c:pt idx="1184">
                  <c:v>2</c:v>
                </c:pt>
                <c:pt idx="1185">
                  <c:v>0</c:v>
                </c:pt>
                <c:pt idx="1186">
                  <c:v>0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3</c:v>
                </c:pt>
                <c:pt idx="1191">
                  <c:v>7</c:v>
                </c:pt>
                <c:pt idx="1192">
                  <c:v>25</c:v>
                </c:pt>
                <c:pt idx="1193">
                  <c:v>10</c:v>
                </c:pt>
                <c:pt idx="1194">
                  <c:v>3</c:v>
                </c:pt>
                <c:pt idx="1195">
                  <c:v>5</c:v>
                </c:pt>
                <c:pt idx="1196">
                  <c:v>5</c:v>
                </c:pt>
                <c:pt idx="1197">
                  <c:v>27</c:v>
                </c:pt>
                <c:pt idx="1198">
                  <c:v>2</c:v>
                </c:pt>
                <c:pt idx="1199">
                  <c:v>236</c:v>
                </c:pt>
                <c:pt idx="1200">
                  <c:v>1</c:v>
                </c:pt>
                <c:pt idx="1201">
                  <c:v>12</c:v>
                </c:pt>
                <c:pt idx="1202">
                  <c:v>4</c:v>
                </c:pt>
                <c:pt idx="1203">
                  <c:v>3</c:v>
                </c:pt>
                <c:pt idx="1204">
                  <c:v>99</c:v>
                </c:pt>
                <c:pt idx="1205">
                  <c:v>3</c:v>
                </c:pt>
                <c:pt idx="1206">
                  <c:v>3</c:v>
                </c:pt>
                <c:pt idx="1207">
                  <c:v>22</c:v>
                </c:pt>
                <c:pt idx="1208">
                  <c:v>4</c:v>
                </c:pt>
                <c:pt idx="1209">
                  <c:v>534</c:v>
                </c:pt>
                <c:pt idx="1210">
                  <c:v>12</c:v>
                </c:pt>
                <c:pt idx="1211">
                  <c:v>56</c:v>
                </c:pt>
                <c:pt idx="1212">
                  <c:v>11</c:v>
                </c:pt>
                <c:pt idx="1213">
                  <c:v>0</c:v>
                </c:pt>
                <c:pt idx="1214">
                  <c:v>12</c:v>
                </c:pt>
                <c:pt idx="1215">
                  <c:v>5</c:v>
                </c:pt>
                <c:pt idx="1216">
                  <c:v>24</c:v>
                </c:pt>
                <c:pt idx="1217">
                  <c:v>89</c:v>
                </c:pt>
                <c:pt idx="1218">
                  <c:v>1</c:v>
                </c:pt>
                <c:pt idx="1219">
                  <c:v>55</c:v>
                </c:pt>
                <c:pt idx="1220">
                  <c:v>2</c:v>
                </c:pt>
                <c:pt idx="1221">
                  <c:v>0</c:v>
                </c:pt>
                <c:pt idx="1222">
                  <c:v>4</c:v>
                </c:pt>
                <c:pt idx="1223">
                  <c:v>6</c:v>
                </c:pt>
                <c:pt idx="1224">
                  <c:v>4</c:v>
                </c:pt>
                <c:pt idx="1225">
                  <c:v>4</c:v>
                </c:pt>
                <c:pt idx="1226">
                  <c:v>2</c:v>
                </c:pt>
                <c:pt idx="1227">
                  <c:v>5</c:v>
                </c:pt>
                <c:pt idx="1228">
                  <c:v>83</c:v>
                </c:pt>
                <c:pt idx="1229">
                  <c:v>57</c:v>
                </c:pt>
                <c:pt idx="1230">
                  <c:v>311</c:v>
                </c:pt>
                <c:pt idx="1231">
                  <c:v>2</c:v>
                </c:pt>
                <c:pt idx="1232">
                  <c:v>16</c:v>
                </c:pt>
                <c:pt idx="1233">
                  <c:v>9</c:v>
                </c:pt>
                <c:pt idx="1234">
                  <c:v>1</c:v>
                </c:pt>
                <c:pt idx="1235">
                  <c:v>12</c:v>
                </c:pt>
                <c:pt idx="1236">
                  <c:v>0</c:v>
                </c:pt>
                <c:pt idx="1237">
                  <c:v>20</c:v>
                </c:pt>
                <c:pt idx="1238">
                  <c:v>16</c:v>
                </c:pt>
                <c:pt idx="1239">
                  <c:v>33</c:v>
                </c:pt>
                <c:pt idx="1240">
                  <c:v>2</c:v>
                </c:pt>
                <c:pt idx="1241">
                  <c:v>6</c:v>
                </c:pt>
                <c:pt idx="1242">
                  <c:v>0</c:v>
                </c:pt>
                <c:pt idx="1243">
                  <c:v>3</c:v>
                </c:pt>
                <c:pt idx="1244">
                  <c:v>0</c:v>
                </c:pt>
                <c:pt idx="1245">
                  <c:v>3</c:v>
                </c:pt>
                <c:pt idx="1246">
                  <c:v>13</c:v>
                </c:pt>
                <c:pt idx="1247">
                  <c:v>6</c:v>
                </c:pt>
                <c:pt idx="1248">
                  <c:v>1</c:v>
                </c:pt>
                <c:pt idx="1249">
                  <c:v>0</c:v>
                </c:pt>
                <c:pt idx="1250">
                  <c:v>5</c:v>
                </c:pt>
                <c:pt idx="1251">
                  <c:v>0</c:v>
                </c:pt>
                <c:pt idx="1252">
                  <c:v>36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9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4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0</c:v>
                </c:pt>
                <c:pt idx="1266">
                  <c:v>2</c:v>
                </c:pt>
                <c:pt idx="1267">
                  <c:v>4</c:v>
                </c:pt>
                <c:pt idx="1268">
                  <c:v>2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2</c:v>
                </c:pt>
                <c:pt idx="1273">
                  <c:v>7</c:v>
                </c:pt>
                <c:pt idx="1274">
                  <c:v>5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2</c:v>
                </c:pt>
                <c:pt idx="1279">
                  <c:v>0</c:v>
                </c:pt>
                <c:pt idx="1280">
                  <c:v>0</c:v>
                </c:pt>
                <c:pt idx="1281">
                  <c:v>28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4</c:v>
                </c:pt>
                <c:pt idx="1287">
                  <c:v>12</c:v>
                </c:pt>
                <c:pt idx="1288">
                  <c:v>0</c:v>
                </c:pt>
                <c:pt idx="1289">
                  <c:v>33</c:v>
                </c:pt>
                <c:pt idx="1290">
                  <c:v>0</c:v>
                </c:pt>
                <c:pt idx="1291">
                  <c:v>4</c:v>
                </c:pt>
                <c:pt idx="1292">
                  <c:v>0</c:v>
                </c:pt>
                <c:pt idx="1293">
                  <c:v>11</c:v>
                </c:pt>
                <c:pt idx="1294">
                  <c:v>1</c:v>
                </c:pt>
                <c:pt idx="1295">
                  <c:v>5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6</c:v>
                </c:pt>
                <c:pt idx="1300">
                  <c:v>8</c:v>
                </c:pt>
                <c:pt idx="1301">
                  <c:v>1</c:v>
                </c:pt>
                <c:pt idx="1302">
                  <c:v>0</c:v>
                </c:pt>
                <c:pt idx="1303">
                  <c:v>2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19</c:v>
                </c:pt>
                <c:pt idx="1308">
                  <c:v>27</c:v>
                </c:pt>
                <c:pt idx="1309">
                  <c:v>7</c:v>
                </c:pt>
                <c:pt idx="1310">
                  <c:v>14</c:v>
                </c:pt>
                <c:pt idx="1311">
                  <c:v>5</c:v>
                </c:pt>
                <c:pt idx="1312">
                  <c:v>30</c:v>
                </c:pt>
                <c:pt idx="1313">
                  <c:v>1</c:v>
                </c:pt>
                <c:pt idx="1314">
                  <c:v>0</c:v>
                </c:pt>
                <c:pt idx="1315">
                  <c:v>60</c:v>
                </c:pt>
                <c:pt idx="1316">
                  <c:v>84</c:v>
                </c:pt>
                <c:pt idx="1317">
                  <c:v>47</c:v>
                </c:pt>
                <c:pt idx="1318">
                  <c:v>66</c:v>
                </c:pt>
                <c:pt idx="1319">
                  <c:v>171</c:v>
                </c:pt>
                <c:pt idx="1320">
                  <c:v>29</c:v>
                </c:pt>
                <c:pt idx="1321">
                  <c:v>9</c:v>
                </c:pt>
                <c:pt idx="1322">
                  <c:v>27</c:v>
                </c:pt>
                <c:pt idx="1323">
                  <c:v>2</c:v>
                </c:pt>
                <c:pt idx="1324">
                  <c:v>3</c:v>
                </c:pt>
                <c:pt idx="1325">
                  <c:v>4</c:v>
                </c:pt>
                <c:pt idx="1326">
                  <c:v>2</c:v>
                </c:pt>
                <c:pt idx="1327">
                  <c:v>20</c:v>
                </c:pt>
                <c:pt idx="1328">
                  <c:v>3</c:v>
                </c:pt>
                <c:pt idx="1329">
                  <c:v>4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14</c:v>
                </c:pt>
                <c:pt idx="1334">
                  <c:v>1</c:v>
                </c:pt>
                <c:pt idx="1335">
                  <c:v>118</c:v>
                </c:pt>
                <c:pt idx="1336">
                  <c:v>2</c:v>
                </c:pt>
                <c:pt idx="1337">
                  <c:v>1</c:v>
                </c:pt>
                <c:pt idx="1338">
                  <c:v>3</c:v>
                </c:pt>
                <c:pt idx="1339">
                  <c:v>1</c:v>
                </c:pt>
                <c:pt idx="1340">
                  <c:v>3</c:v>
                </c:pt>
                <c:pt idx="1341">
                  <c:v>38</c:v>
                </c:pt>
                <c:pt idx="1342">
                  <c:v>52</c:v>
                </c:pt>
                <c:pt idx="1343">
                  <c:v>2</c:v>
                </c:pt>
                <c:pt idx="1344">
                  <c:v>0</c:v>
                </c:pt>
                <c:pt idx="1345">
                  <c:v>4</c:v>
                </c:pt>
                <c:pt idx="1346">
                  <c:v>4</c:v>
                </c:pt>
                <c:pt idx="1347">
                  <c:v>18</c:v>
                </c:pt>
                <c:pt idx="1348">
                  <c:v>0</c:v>
                </c:pt>
                <c:pt idx="1349">
                  <c:v>22</c:v>
                </c:pt>
                <c:pt idx="1350">
                  <c:v>49</c:v>
                </c:pt>
                <c:pt idx="1351">
                  <c:v>19</c:v>
                </c:pt>
                <c:pt idx="1352">
                  <c:v>4</c:v>
                </c:pt>
                <c:pt idx="1353">
                  <c:v>4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14</c:v>
                </c:pt>
                <c:pt idx="1358">
                  <c:v>8</c:v>
                </c:pt>
                <c:pt idx="1359">
                  <c:v>0</c:v>
                </c:pt>
                <c:pt idx="1360">
                  <c:v>15</c:v>
                </c:pt>
                <c:pt idx="1361">
                  <c:v>33</c:v>
                </c:pt>
                <c:pt idx="1362">
                  <c:v>2</c:v>
                </c:pt>
                <c:pt idx="1363">
                  <c:v>6</c:v>
                </c:pt>
                <c:pt idx="1364">
                  <c:v>2</c:v>
                </c:pt>
                <c:pt idx="1365">
                  <c:v>0</c:v>
                </c:pt>
                <c:pt idx="1366">
                  <c:v>4</c:v>
                </c:pt>
                <c:pt idx="1367">
                  <c:v>1</c:v>
                </c:pt>
                <c:pt idx="1368">
                  <c:v>3</c:v>
                </c:pt>
                <c:pt idx="1369">
                  <c:v>4</c:v>
                </c:pt>
                <c:pt idx="1370">
                  <c:v>0</c:v>
                </c:pt>
                <c:pt idx="1371">
                  <c:v>4</c:v>
                </c:pt>
                <c:pt idx="1372">
                  <c:v>3</c:v>
                </c:pt>
                <c:pt idx="1373">
                  <c:v>34</c:v>
                </c:pt>
                <c:pt idx="1374">
                  <c:v>2</c:v>
                </c:pt>
                <c:pt idx="1375">
                  <c:v>33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13</c:v>
                </c:pt>
                <c:pt idx="1380">
                  <c:v>2</c:v>
                </c:pt>
                <c:pt idx="1381">
                  <c:v>36</c:v>
                </c:pt>
                <c:pt idx="1382">
                  <c:v>1</c:v>
                </c:pt>
                <c:pt idx="1383">
                  <c:v>15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39</c:v>
                </c:pt>
                <c:pt idx="1391">
                  <c:v>0</c:v>
                </c:pt>
                <c:pt idx="1392">
                  <c:v>0</c:v>
                </c:pt>
                <c:pt idx="1393">
                  <c:v>3</c:v>
                </c:pt>
                <c:pt idx="1394">
                  <c:v>1</c:v>
                </c:pt>
                <c:pt idx="1395">
                  <c:v>13</c:v>
                </c:pt>
                <c:pt idx="1396">
                  <c:v>0</c:v>
                </c:pt>
                <c:pt idx="1397">
                  <c:v>6</c:v>
                </c:pt>
                <c:pt idx="1398">
                  <c:v>0</c:v>
                </c:pt>
                <c:pt idx="1399">
                  <c:v>14</c:v>
                </c:pt>
                <c:pt idx="1400">
                  <c:v>5</c:v>
                </c:pt>
                <c:pt idx="1401">
                  <c:v>6</c:v>
                </c:pt>
                <c:pt idx="1402">
                  <c:v>15</c:v>
                </c:pt>
                <c:pt idx="1403">
                  <c:v>0</c:v>
                </c:pt>
                <c:pt idx="1404">
                  <c:v>1</c:v>
                </c:pt>
                <c:pt idx="1405">
                  <c:v>9</c:v>
                </c:pt>
                <c:pt idx="1406">
                  <c:v>3</c:v>
                </c:pt>
                <c:pt idx="1407">
                  <c:v>3</c:v>
                </c:pt>
                <c:pt idx="1408">
                  <c:v>1</c:v>
                </c:pt>
                <c:pt idx="1409">
                  <c:v>3</c:v>
                </c:pt>
                <c:pt idx="1410">
                  <c:v>0</c:v>
                </c:pt>
                <c:pt idx="1411">
                  <c:v>2</c:v>
                </c:pt>
                <c:pt idx="1412">
                  <c:v>10</c:v>
                </c:pt>
                <c:pt idx="1413">
                  <c:v>60</c:v>
                </c:pt>
                <c:pt idx="1414">
                  <c:v>5</c:v>
                </c:pt>
                <c:pt idx="1415">
                  <c:v>9</c:v>
                </c:pt>
                <c:pt idx="1416">
                  <c:v>13</c:v>
                </c:pt>
                <c:pt idx="1417">
                  <c:v>0</c:v>
                </c:pt>
                <c:pt idx="1418">
                  <c:v>8</c:v>
                </c:pt>
                <c:pt idx="1419">
                  <c:v>3</c:v>
                </c:pt>
                <c:pt idx="1420">
                  <c:v>3</c:v>
                </c:pt>
                <c:pt idx="1421">
                  <c:v>0</c:v>
                </c:pt>
                <c:pt idx="1422">
                  <c:v>6</c:v>
                </c:pt>
                <c:pt idx="1423">
                  <c:v>4</c:v>
                </c:pt>
                <c:pt idx="1424">
                  <c:v>1</c:v>
                </c:pt>
                <c:pt idx="1425">
                  <c:v>29</c:v>
                </c:pt>
                <c:pt idx="1426">
                  <c:v>0</c:v>
                </c:pt>
                <c:pt idx="1427">
                  <c:v>4</c:v>
                </c:pt>
                <c:pt idx="1428">
                  <c:v>5</c:v>
                </c:pt>
                <c:pt idx="1429">
                  <c:v>4</c:v>
                </c:pt>
                <c:pt idx="1430">
                  <c:v>5</c:v>
                </c:pt>
                <c:pt idx="1431">
                  <c:v>1</c:v>
                </c:pt>
                <c:pt idx="1432">
                  <c:v>1</c:v>
                </c:pt>
                <c:pt idx="1433">
                  <c:v>0</c:v>
                </c:pt>
                <c:pt idx="1434">
                  <c:v>14</c:v>
                </c:pt>
                <c:pt idx="1435">
                  <c:v>3</c:v>
                </c:pt>
                <c:pt idx="1436">
                  <c:v>10</c:v>
                </c:pt>
                <c:pt idx="1437">
                  <c:v>17</c:v>
                </c:pt>
                <c:pt idx="1438">
                  <c:v>2</c:v>
                </c:pt>
                <c:pt idx="1439">
                  <c:v>0</c:v>
                </c:pt>
                <c:pt idx="1440">
                  <c:v>4</c:v>
                </c:pt>
                <c:pt idx="1441">
                  <c:v>12</c:v>
                </c:pt>
                <c:pt idx="1442">
                  <c:v>3</c:v>
                </c:pt>
                <c:pt idx="1443">
                  <c:v>12</c:v>
                </c:pt>
                <c:pt idx="1444">
                  <c:v>0</c:v>
                </c:pt>
                <c:pt idx="1445">
                  <c:v>7</c:v>
                </c:pt>
                <c:pt idx="1446">
                  <c:v>2</c:v>
                </c:pt>
                <c:pt idx="1447">
                  <c:v>1</c:v>
                </c:pt>
                <c:pt idx="1448">
                  <c:v>4</c:v>
                </c:pt>
                <c:pt idx="1449">
                  <c:v>4</c:v>
                </c:pt>
                <c:pt idx="1450">
                  <c:v>17</c:v>
                </c:pt>
                <c:pt idx="1451">
                  <c:v>7</c:v>
                </c:pt>
                <c:pt idx="1452">
                  <c:v>2</c:v>
                </c:pt>
                <c:pt idx="1453">
                  <c:v>5</c:v>
                </c:pt>
                <c:pt idx="1454">
                  <c:v>1</c:v>
                </c:pt>
                <c:pt idx="1455">
                  <c:v>1</c:v>
                </c:pt>
                <c:pt idx="1456">
                  <c:v>14</c:v>
                </c:pt>
                <c:pt idx="1457">
                  <c:v>26</c:v>
                </c:pt>
                <c:pt idx="1458">
                  <c:v>2</c:v>
                </c:pt>
                <c:pt idx="1459">
                  <c:v>1</c:v>
                </c:pt>
                <c:pt idx="1460">
                  <c:v>3</c:v>
                </c:pt>
                <c:pt idx="1461">
                  <c:v>7</c:v>
                </c:pt>
                <c:pt idx="1462">
                  <c:v>9</c:v>
                </c:pt>
                <c:pt idx="1463">
                  <c:v>20</c:v>
                </c:pt>
                <c:pt idx="1464">
                  <c:v>6</c:v>
                </c:pt>
                <c:pt idx="1465">
                  <c:v>13</c:v>
                </c:pt>
                <c:pt idx="1466">
                  <c:v>1</c:v>
                </c:pt>
                <c:pt idx="1467">
                  <c:v>202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2</c:v>
                </c:pt>
                <c:pt idx="1472">
                  <c:v>13</c:v>
                </c:pt>
                <c:pt idx="1473">
                  <c:v>9</c:v>
                </c:pt>
                <c:pt idx="1474">
                  <c:v>2</c:v>
                </c:pt>
                <c:pt idx="1475">
                  <c:v>0</c:v>
                </c:pt>
                <c:pt idx="1476">
                  <c:v>35</c:v>
                </c:pt>
                <c:pt idx="1477">
                  <c:v>2</c:v>
                </c:pt>
                <c:pt idx="1478">
                  <c:v>3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3</c:v>
                </c:pt>
                <c:pt idx="1484">
                  <c:v>11</c:v>
                </c:pt>
                <c:pt idx="1485">
                  <c:v>6</c:v>
                </c:pt>
                <c:pt idx="1486">
                  <c:v>0</c:v>
                </c:pt>
                <c:pt idx="1487">
                  <c:v>67</c:v>
                </c:pt>
                <c:pt idx="1488">
                  <c:v>23</c:v>
                </c:pt>
                <c:pt idx="1489">
                  <c:v>72</c:v>
                </c:pt>
                <c:pt idx="1490">
                  <c:v>2</c:v>
                </c:pt>
                <c:pt idx="1491">
                  <c:v>15</c:v>
                </c:pt>
                <c:pt idx="1492">
                  <c:v>1</c:v>
                </c:pt>
                <c:pt idx="1493">
                  <c:v>2</c:v>
                </c:pt>
                <c:pt idx="1494">
                  <c:v>7</c:v>
                </c:pt>
                <c:pt idx="1495">
                  <c:v>16</c:v>
                </c:pt>
                <c:pt idx="1496">
                  <c:v>117</c:v>
                </c:pt>
                <c:pt idx="1497">
                  <c:v>2</c:v>
                </c:pt>
                <c:pt idx="1498">
                  <c:v>7</c:v>
                </c:pt>
                <c:pt idx="1499">
                  <c:v>3</c:v>
                </c:pt>
                <c:pt idx="1500">
                  <c:v>20</c:v>
                </c:pt>
                <c:pt idx="1501">
                  <c:v>50</c:v>
                </c:pt>
                <c:pt idx="1502">
                  <c:v>2</c:v>
                </c:pt>
                <c:pt idx="1503">
                  <c:v>3</c:v>
                </c:pt>
                <c:pt idx="1504">
                  <c:v>27</c:v>
                </c:pt>
                <c:pt idx="1505">
                  <c:v>7</c:v>
                </c:pt>
                <c:pt idx="1506">
                  <c:v>5</c:v>
                </c:pt>
                <c:pt idx="1507">
                  <c:v>0</c:v>
                </c:pt>
                <c:pt idx="1508">
                  <c:v>3</c:v>
                </c:pt>
                <c:pt idx="1509">
                  <c:v>6</c:v>
                </c:pt>
                <c:pt idx="1510">
                  <c:v>9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45</c:v>
                </c:pt>
                <c:pt idx="1515">
                  <c:v>9</c:v>
                </c:pt>
                <c:pt idx="1516">
                  <c:v>9</c:v>
                </c:pt>
                <c:pt idx="1517">
                  <c:v>21</c:v>
                </c:pt>
                <c:pt idx="1518">
                  <c:v>17</c:v>
                </c:pt>
                <c:pt idx="1519">
                  <c:v>1</c:v>
                </c:pt>
                <c:pt idx="1520">
                  <c:v>1</c:v>
                </c:pt>
                <c:pt idx="1521">
                  <c:v>14</c:v>
                </c:pt>
                <c:pt idx="1522">
                  <c:v>42</c:v>
                </c:pt>
                <c:pt idx="1523">
                  <c:v>27</c:v>
                </c:pt>
                <c:pt idx="1524">
                  <c:v>5</c:v>
                </c:pt>
                <c:pt idx="1525">
                  <c:v>13</c:v>
                </c:pt>
                <c:pt idx="1526">
                  <c:v>12</c:v>
                </c:pt>
                <c:pt idx="1527">
                  <c:v>90</c:v>
                </c:pt>
                <c:pt idx="1528">
                  <c:v>2</c:v>
                </c:pt>
                <c:pt idx="1529">
                  <c:v>5</c:v>
                </c:pt>
                <c:pt idx="1530">
                  <c:v>31</c:v>
                </c:pt>
                <c:pt idx="1531">
                  <c:v>4</c:v>
                </c:pt>
                <c:pt idx="1532">
                  <c:v>29</c:v>
                </c:pt>
                <c:pt idx="1533">
                  <c:v>2</c:v>
                </c:pt>
                <c:pt idx="1534">
                  <c:v>114</c:v>
                </c:pt>
                <c:pt idx="1535">
                  <c:v>1</c:v>
                </c:pt>
                <c:pt idx="1536">
                  <c:v>76</c:v>
                </c:pt>
                <c:pt idx="1537">
                  <c:v>9</c:v>
                </c:pt>
                <c:pt idx="1538">
                  <c:v>37</c:v>
                </c:pt>
                <c:pt idx="1539">
                  <c:v>0</c:v>
                </c:pt>
                <c:pt idx="1540">
                  <c:v>1</c:v>
                </c:pt>
                <c:pt idx="1541">
                  <c:v>10</c:v>
                </c:pt>
                <c:pt idx="1542">
                  <c:v>1</c:v>
                </c:pt>
                <c:pt idx="1543">
                  <c:v>2</c:v>
                </c:pt>
                <c:pt idx="1544">
                  <c:v>1</c:v>
                </c:pt>
                <c:pt idx="1545">
                  <c:v>10</c:v>
                </c:pt>
                <c:pt idx="1546">
                  <c:v>9</c:v>
                </c:pt>
                <c:pt idx="1547">
                  <c:v>19</c:v>
                </c:pt>
                <c:pt idx="1548">
                  <c:v>0</c:v>
                </c:pt>
                <c:pt idx="1549">
                  <c:v>4</c:v>
                </c:pt>
                <c:pt idx="1550">
                  <c:v>8</c:v>
                </c:pt>
                <c:pt idx="1551">
                  <c:v>24</c:v>
                </c:pt>
                <c:pt idx="1552">
                  <c:v>0</c:v>
                </c:pt>
                <c:pt idx="1553">
                  <c:v>39</c:v>
                </c:pt>
                <c:pt idx="1554">
                  <c:v>6</c:v>
                </c:pt>
                <c:pt idx="1555">
                  <c:v>4</c:v>
                </c:pt>
                <c:pt idx="1556">
                  <c:v>3</c:v>
                </c:pt>
                <c:pt idx="1557">
                  <c:v>53</c:v>
                </c:pt>
                <c:pt idx="1558">
                  <c:v>1</c:v>
                </c:pt>
                <c:pt idx="1559">
                  <c:v>2</c:v>
                </c:pt>
                <c:pt idx="1560">
                  <c:v>25</c:v>
                </c:pt>
                <c:pt idx="1561">
                  <c:v>6</c:v>
                </c:pt>
                <c:pt idx="1562">
                  <c:v>0</c:v>
                </c:pt>
                <c:pt idx="1563">
                  <c:v>12</c:v>
                </c:pt>
                <c:pt idx="1564">
                  <c:v>0</c:v>
                </c:pt>
                <c:pt idx="1565">
                  <c:v>36</c:v>
                </c:pt>
                <c:pt idx="1566">
                  <c:v>0</c:v>
                </c:pt>
                <c:pt idx="1567">
                  <c:v>2</c:v>
                </c:pt>
                <c:pt idx="1568">
                  <c:v>1</c:v>
                </c:pt>
                <c:pt idx="1569">
                  <c:v>59</c:v>
                </c:pt>
                <c:pt idx="1570">
                  <c:v>1</c:v>
                </c:pt>
                <c:pt idx="1571">
                  <c:v>31</c:v>
                </c:pt>
                <c:pt idx="1572">
                  <c:v>18</c:v>
                </c:pt>
                <c:pt idx="1573">
                  <c:v>10</c:v>
                </c:pt>
                <c:pt idx="1574">
                  <c:v>0</c:v>
                </c:pt>
                <c:pt idx="1575">
                  <c:v>14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0</c:v>
                </c:pt>
                <c:pt idx="1580">
                  <c:v>2</c:v>
                </c:pt>
                <c:pt idx="1581">
                  <c:v>0</c:v>
                </c:pt>
                <c:pt idx="1582">
                  <c:v>12</c:v>
                </c:pt>
                <c:pt idx="1583">
                  <c:v>1</c:v>
                </c:pt>
                <c:pt idx="1584">
                  <c:v>8</c:v>
                </c:pt>
                <c:pt idx="1585">
                  <c:v>2</c:v>
                </c:pt>
                <c:pt idx="1586">
                  <c:v>31</c:v>
                </c:pt>
                <c:pt idx="1587">
                  <c:v>5</c:v>
                </c:pt>
                <c:pt idx="1588">
                  <c:v>1</c:v>
                </c:pt>
                <c:pt idx="1589">
                  <c:v>12</c:v>
                </c:pt>
                <c:pt idx="1590">
                  <c:v>4</c:v>
                </c:pt>
                <c:pt idx="1591">
                  <c:v>0</c:v>
                </c:pt>
                <c:pt idx="1592">
                  <c:v>7</c:v>
                </c:pt>
                <c:pt idx="1593">
                  <c:v>2</c:v>
                </c:pt>
                <c:pt idx="1594">
                  <c:v>1</c:v>
                </c:pt>
                <c:pt idx="1595">
                  <c:v>4</c:v>
                </c:pt>
                <c:pt idx="1596">
                  <c:v>6</c:v>
                </c:pt>
                <c:pt idx="1597">
                  <c:v>8</c:v>
                </c:pt>
                <c:pt idx="1598">
                  <c:v>14</c:v>
                </c:pt>
                <c:pt idx="1599">
                  <c:v>0</c:v>
                </c:pt>
                <c:pt idx="1600">
                  <c:v>4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4</c:v>
                </c:pt>
                <c:pt idx="1608">
                  <c:v>0</c:v>
                </c:pt>
                <c:pt idx="1609">
                  <c:v>0</c:v>
                </c:pt>
                <c:pt idx="1610">
                  <c:v>2</c:v>
                </c:pt>
                <c:pt idx="1611">
                  <c:v>24</c:v>
                </c:pt>
                <c:pt idx="1612">
                  <c:v>1</c:v>
                </c:pt>
                <c:pt idx="1613">
                  <c:v>2</c:v>
                </c:pt>
                <c:pt idx="1614">
                  <c:v>1</c:v>
                </c:pt>
                <c:pt idx="1615">
                  <c:v>37</c:v>
                </c:pt>
                <c:pt idx="1616">
                  <c:v>5</c:v>
                </c:pt>
                <c:pt idx="1617">
                  <c:v>4</c:v>
                </c:pt>
                <c:pt idx="1618">
                  <c:v>16</c:v>
                </c:pt>
                <c:pt idx="1619">
                  <c:v>9</c:v>
                </c:pt>
                <c:pt idx="1620">
                  <c:v>0</c:v>
                </c:pt>
                <c:pt idx="1621">
                  <c:v>40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9</c:v>
                </c:pt>
                <c:pt idx="1626">
                  <c:v>34</c:v>
                </c:pt>
                <c:pt idx="1627">
                  <c:v>23</c:v>
                </c:pt>
                <c:pt idx="1628">
                  <c:v>19</c:v>
                </c:pt>
                <c:pt idx="1629">
                  <c:v>50</c:v>
                </c:pt>
                <c:pt idx="1630">
                  <c:v>12</c:v>
                </c:pt>
                <c:pt idx="1631">
                  <c:v>8</c:v>
                </c:pt>
                <c:pt idx="1632">
                  <c:v>9</c:v>
                </c:pt>
                <c:pt idx="1633">
                  <c:v>43</c:v>
                </c:pt>
                <c:pt idx="1634">
                  <c:v>28</c:v>
                </c:pt>
                <c:pt idx="1635">
                  <c:v>4</c:v>
                </c:pt>
                <c:pt idx="1636">
                  <c:v>24</c:v>
                </c:pt>
                <c:pt idx="1637">
                  <c:v>2</c:v>
                </c:pt>
                <c:pt idx="1638">
                  <c:v>2</c:v>
                </c:pt>
                <c:pt idx="1639">
                  <c:v>20</c:v>
                </c:pt>
                <c:pt idx="1640">
                  <c:v>1</c:v>
                </c:pt>
                <c:pt idx="1641">
                  <c:v>1</c:v>
                </c:pt>
                <c:pt idx="1642">
                  <c:v>4</c:v>
                </c:pt>
                <c:pt idx="1643">
                  <c:v>1</c:v>
                </c:pt>
                <c:pt idx="1644">
                  <c:v>1</c:v>
                </c:pt>
                <c:pt idx="1645">
                  <c:v>13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14</c:v>
                </c:pt>
                <c:pt idx="1651">
                  <c:v>2</c:v>
                </c:pt>
                <c:pt idx="1652">
                  <c:v>5</c:v>
                </c:pt>
                <c:pt idx="1653">
                  <c:v>14</c:v>
                </c:pt>
                <c:pt idx="1654">
                  <c:v>9</c:v>
                </c:pt>
                <c:pt idx="1655">
                  <c:v>8</c:v>
                </c:pt>
                <c:pt idx="1656">
                  <c:v>7</c:v>
                </c:pt>
                <c:pt idx="1657">
                  <c:v>0</c:v>
                </c:pt>
                <c:pt idx="1658">
                  <c:v>84</c:v>
                </c:pt>
                <c:pt idx="1659">
                  <c:v>11</c:v>
                </c:pt>
                <c:pt idx="1660">
                  <c:v>1</c:v>
                </c:pt>
                <c:pt idx="1661">
                  <c:v>4</c:v>
                </c:pt>
                <c:pt idx="1662">
                  <c:v>10</c:v>
                </c:pt>
                <c:pt idx="1663">
                  <c:v>16</c:v>
                </c:pt>
                <c:pt idx="1664">
                  <c:v>2</c:v>
                </c:pt>
                <c:pt idx="1665">
                  <c:v>5</c:v>
                </c:pt>
                <c:pt idx="1666">
                  <c:v>1</c:v>
                </c:pt>
                <c:pt idx="1667">
                  <c:v>31</c:v>
                </c:pt>
                <c:pt idx="1668">
                  <c:v>0</c:v>
                </c:pt>
                <c:pt idx="1669">
                  <c:v>2</c:v>
                </c:pt>
                <c:pt idx="1670">
                  <c:v>7</c:v>
                </c:pt>
                <c:pt idx="1671">
                  <c:v>16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3</c:v>
                </c:pt>
                <c:pt idx="1676">
                  <c:v>36</c:v>
                </c:pt>
                <c:pt idx="1677">
                  <c:v>1</c:v>
                </c:pt>
                <c:pt idx="1678">
                  <c:v>7</c:v>
                </c:pt>
                <c:pt idx="1679">
                  <c:v>27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0</c:v>
                </c:pt>
                <c:pt idx="1687">
                  <c:v>6</c:v>
                </c:pt>
                <c:pt idx="1688">
                  <c:v>17</c:v>
                </c:pt>
                <c:pt idx="1689">
                  <c:v>40</c:v>
                </c:pt>
                <c:pt idx="1690">
                  <c:v>3</c:v>
                </c:pt>
                <c:pt idx="1691">
                  <c:v>1</c:v>
                </c:pt>
                <c:pt idx="1692">
                  <c:v>2</c:v>
                </c:pt>
                <c:pt idx="1693">
                  <c:v>7</c:v>
                </c:pt>
                <c:pt idx="1694">
                  <c:v>14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12</c:v>
                </c:pt>
                <c:pt idx="1699">
                  <c:v>12</c:v>
                </c:pt>
                <c:pt idx="1700">
                  <c:v>23</c:v>
                </c:pt>
                <c:pt idx="1701">
                  <c:v>0</c:v>
                </c:pt>
                <c:pt idx="1702">
                  <c:v>10</c:v>
                </c:pt>
                <c:pt idx="1703">
                  <c:v>5</c:v>
                </c:pt>
                <c:pt idx="1704">
                  <c:v>1</c:v>
                </c:pt>
                <c:pt idx="1705">
                  <c:v>2</c:v>
                </c:pt>
                <c:pt idx="1706">
                  <c:v>2</c:v>
                </c:pt>
                <c:pt idx="1707">
                  <c:v>0</c:v>
                </c:pt>
                <c:pt idx="1708">
                  <c:v>13</c:v>
                </c:pt>
                <c:pt idx="1709">
                  <c:v>0</c:v>
                </c:pt>
                <c:pt idx="1710">
                  <c:v>1</c:v>
                </c:pt>
                <c:pt idx="1711">
                  <c:v>5</c:v>
                </c:pt>
                <c:pt idx="1712">
                  <c:v>2</c:v>
                </c:pt>
                <c:pt idx="1713">
                  <c:v>0</c:v>
                </c:pt>
                <c:pt idx="1714">
                  <c:v>32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0</c:v>
                </c:pt>
                <c:pt idx="1719">
                  <c:v>0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16</c:v>
                </c:pt>
                <c:pt idx="1724">
                  <c:v>12</c:v>
                </c:pt>
                <c:pt idx="1725">
                  <c:v>4</c:v>
                </c:pt>
                <c:pt idx="1726">
                  <c:v>2</c:v>
                </c:pt>
                <c:pt idx="1727">
                  <c:v>3</c:v>
                </c:pt>
                <c:pt idx="1728">
                  <c:v>0</c:v>
                </c:pt>
                <c:pt idx="1729">
                  <c:v>3</c:v>
                </c:pt>
                <c:pt idx="1730">
                  <c:v>4</c:v>
                </c:pt>
                <c:pt idx="1731">
                  <c:v>2</c:v>
                </c:pt>
                <c:pt idx="1732">
                  <c:v>10</c:v>
                </c:pt>
                <c:pt idx="1733">
                  <c:v>11</c:v>
                </c:pt>
                <c:pt idx="1734">
                  <c:v>6</c:v>
                </c:pt>
                <c:pt idx="1735">
                  <c:v>2</c:v>
                </c:pt>
                <c:pt idx="1736">
                  <c:v>6</c:v>
                </c:pt>
                <c:pt idx="1737">
                  <c:v>8</c:v>
                </c:pt>
                <c:pt idx="1738">
                  <c:v>37</c:v>
                </c:pt>
                <c:pt idx="1739">
                  <c:v>11</c:v>
                </c:pt>
                <c:pt idx="1740">
                  <c:v>0</c:v>
                </c:pt>
                <c:pt idx="1741">
                  <c:v>10</c:v>
                </c:pt>
                <c:pt idx="1742">
                  <c:v>6</c:v>
                </c:pt>
                <c:pt idx="1743">
                  <c:v>8</c:v>
                </c:pt>
                <c:pt idx="1744">
                  <c:v>6</c:v>
                </c:pt>
                <c:pt idx="1745">
                  <c:v>7</c:v>
                </c:pt>
                <c:pt idx="1746">
                  <c:v>7</c:v>
                </c:pt>
                <c:pt idx="1747">
                  <c:v>5</c:v>
                </c:pt>
                <c:pt idx="1748">
                  <c:v>46</c:v>
                </c:pt>
                <c:pt idx="1749">
                  <c:v>10</c:v>
                </c:pt>
                <c:pt idx="1750">
                  <c:v>19</c:v>
                </c:pt>
                <c:pt idx="1751">
                  <c:v>13</c:v>
                </c:pt>
                <c:pt idx="1752">
                  <c:v>13</c:v>
                </c:pt>
                <c:pt idx="1753">
                  <c:v>4</c:v>
                </c:pt>
                <c:pt idx="1754">
                  <c:v>0</c:v>
                </c:pt>
                <c:pt idx="1755">
                  <c:v>3</c:v>
                </c:pt>
                <c:pt idx="1756">
                  <c:v>1</c:v>
                </c:pt>
                <c:pt idx="1757">
                  <c:v>9</c:v>
                </c:pt>
                <c:pt idx="1758">
                  <c:v>1</c:v>
                </c:pt>
                <c:pt idx="1759">
                  <c:v>1</c:v>
                </c:pt>
                <c:pt idx="1760">
                  <c:v>4</c:v>
                </c:pt>
                <c:pt idx="1761">
                  <c:v>17</c:v>
                </c:pt>
                <c:pt idx="1762">
                  <c:v>0</c:v>
                </c:pt>
                <c:pt idx="1763">
                  <c:v>12</c:v>
                </c:pt>
                <c:pt idx="1764">
                  <c:v>14</c:v>
                </c:pt>
                <c:pt idx="1765">
                  <c:v>1</c:v>
                </c:pt>
                <c:pt idx="1766">
                  <c:v>14</c:v>
                </c:pt>
                <c:pt idx="1767">
                  <c:v>4</c:v>
                </c:pt>
                <c:pt idx="1768">
                  <c:v>2</c:v>
                </c:pt>
                <c:pt idx="1769">
                  <c:v>1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4</c:v>
                </c:pt>
                <c:pt idx="1774">
                  <c:v>3</c:v>
                </c:pt>
                <c:pt idx="1775">
                  <c:v>38</c:v>
                </c:pt>
                <c:pt idx="1776">
                  <c:v>4</c:v>
                </c:pt>
                <c:pt idx="1777">
                  <c:v>0</c:v>
                </c:pt>
                <c:pt idx="1778">
                  <c:v>2</c:v>
                </c:pt>
                <c:pt idx="1779">
                  <c:v>0</c:v>
                </c:pt>
                <c:pt idx="1780">
                  <c:v>1</c:v>
                </c:pt>
                <c:pt idx="1781">
                  <c:v>7</c:v>
                </c:pt>
                <c:pt idx="1782">
                  <c:v>2</c:v>
                </c:pt>
                <c:pt idx="1783">
                  <c:v>4</c:v>
                </c:pt>
                <c:pt idx="1784">
                  <c:v>4</c:v>
                </c:pt>
                <c:pt idx="1785">
                  <c:v>3</c:v>
                </c:pt>
                <c:pt idx="1786">
                  <c:v>2</c:v>
                </c:pt>
                <c:pt idx="1787">
                  <c:v>197</c:v>
                </c:pt>
                <c:pt idx="1788">
                  <c:v>0</c:v>
                </c:pt>
                <c:pt idx="1789">
                  <c:v>1</c:v>
                </c:pt>
                <c:pt idx="1790">
                  <c:v>4</c:v>
                </c:pt>
                <c:pt idx="1791">
                  <c:v>0</c:v>
                </c:pt>
                <c:pt idx="1792">
                  <c:v>7</c:v>
                </c:pt>
                <c:pt idx="1793">
                  <c:v>11</c:v>
                </c:pt>
                <c:pt idx="1794">
                  <c:v>0</c:v>
                </c:pt>
                <c:pt idx="1795">
                  <c:v>6</c:v>
                </c:pt>
                <c:pt idx="1796">
                  <c:v>0</c:v>
                </c:pt>
                <c:pt idx="1797">
                  <c:v>7</c:v>
                </c:pt>
                <c:pt idx="1798">
                  <c:v>94</c:v>
                </c:pt>
                <c:pt idx="1799">
                  <c:v>2</c:v>
                </c:pt>
                <c:pt idx="1800">
                  <c:v>25</c:v>
                </c:pt>
                <c:pt idx="1801">
                  <c:v>17</c:v>
                </c:pt>
                <c:pt idx="1802">
                  <c:v>2</c:v>
                </c:pt>
                <c:pt idx="1803">
                  <c:v>4</c:v>
                </c:pt>
                <c:pt idx="1804">
                  <c:v>5</c:v>
                </c:pt>
                <c:pt idx="1805">
                  <c:v>2</c:v>
                </c:pt>
                <c:pt idx="1806">
                  <c:v>2</c:v>
                </c:pt>
                <c:pt idx="1807">
                  <c:v>3</c:v>
                </c:pt>
                <c:pt idx="1808">
                  <c:v>0</c:v>
                </c:pt>
                <c:pt idx="1809">
                  <c:v>4</c:v>
                </c:pt>
                <c:pt idx="1810">
                  <c:v>1</c:v>
                </c:pt>
                <c:pt idx="1811">
                  <c:v>12</c:v>
                </c:pt>
                <c:pt idx="1812">
                  <c:v>4</c:v>
                </c:pt>
                <c:pt idx="1813">
                  <c:v>91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13</c:v>
                </c:pt>
                <c:pt idx="1818">
                  <c:v>2</c:v>
                </c:pt>
                <c:pt idx="1819">
                  <c:v>0</c:v>
                </c:pt>
                <c:pt idx="1820">
                  <c:v>21</c:v>
                </c:pt>
                <c:pt idx="1821">
                  <c:v>9</c:v>
                </c:pt>
                <c:pt idx="1822">
                  <c:v>6</c:v>
                </c:pt>
                <c:pt idx="1823">
                  <c:v>4</c:v>
                </c:pt>
                <c:pt idx="1824">
                  <c:v>7</c:v>
                </c:pt>
                <c:pt idx="1825">
                  <c:v>5</c:v>
                </c:pt>
                <c:pt idx="1826">
                  <c:v>0</c:v>
                </c:pt>
                <c:pt idx="1827">
                  <c:v>3</c:v>
                </c:pt>
                <c:pt idx="1828">
                  <c:v>9</c:v>
                </c:pt>
                <c:pt idx="1829">
                  <c:v>6</c:v>
                </c:pt>
                <c:pt idx="1830">
                  <c:v>4</c:v>
                </c:pt>
                <c:pt idx="1831">
                  <c:v>1</c:v>
                </c:pt>
                <c:pt idx="1832">
                  <c:v>17</c:v>
                </c:pt>
                <c:pt idx="1833">
                  <c:v>1</c:v>
                </c:pt>
                <c:pt idx="1834">
                  <c:v>13</c:v>
                </c:pt>
                <c:pt idx="1835">
                  <c:v>6</c:v>
                </c:pt>
                <c:pt idx="1836">
                  <c:v>0</c:v>
                </c:pt>
                <c:pt idx="1837">
                  <c:v>2</c:v>
                </c:pt>
                <c:pt idx="1838">
                  <c:v>2</c:v>
                </c:pt>
                <c:pt idx="1839">
                  <c:v>21</c:v>
                </c:pt>
                <c:pt idx="1840">
                  <c:v>13</c:v>
                </c:pt>
                <c:pt idx="1841">
                  <c:v>0</c:v>
                </c:pt>
                <c:pt idx="1842">
                  <c:v>6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12</c:v>
                </c:pt>
                <c:pt idx="1847">
                  <c:v>2</c:v>
                </c:pt>
                <c:pt idx="1848">
                  <c:v>6</c:v>
                </c:pt>
                <c:pt idx="1849">
                  <c:v>1</c:v>
                </c:pt>
                <c:pt idx="1850">
                  <c:v>1</c:v>
                </c:pt>
                <c:pt idx="1851">
                  <c:v>5</c:v>
                </c:pt>
                <c:pt idx="1852">
                  <c:v>0</c:v>
                </c:pt>
                <c:pt idx="1853">
                  <c:v>3</c:v>
                </c:pt>
                <c:pt idx="1854">
                  <c:v>8</c:v>
                </c:pt>
                <c:pt idx="1855">
                  <c:v>3</c:v>
                </c:pt>
                <c:pt idx="1856">
                  <c:v>8</c:v>
                </c:pt>
                <c:pt idx="1857">
                  <c:v>1</c:v>
                </c:pt>
                <c:pt idx="1858">
                  <c:v>4</c:v>
                </c:pt>
                <c:pt idx="1859">
                  <c:v>8</c:v>
                </c:pt>
                <c:pt idx="1860">
                  <c:v>1</c:v>
                </c:pt>
                <c:pt idx="1861">
                  <c:v>5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0</c:v>
                </c:pt>
                <c:pt idx="1866">
                  <c:v>0</c:v>
                </c:pt>
                <c:pt idx="1867">
                  <c:v>6</c:v>
                </c:pt>
                <c:pt idx="1868">
                  <c:v>6</c:v>
                </c:pt>
                <c:pt idx="1869">
                  <c:v>14</c:v>
                </c:pt>
                <c:pt idx="1870">
                  <c:v>6</c:v>
                </c:pt>
                <c:pt idx="1871">
                  <c:v>33</c:v>
                </c:pt>
                <c:pt idx="1872">
                  <c:v>4</c:v>
                </c:pt>
                <c:pt idx="1873">
                  <c:v>1</c:v>
                </c:pt>
                <c:pt idx="1874">
                  <c:v>0</c:v>
                </c:pt>
                <c:pt idx="1875">
                  <c:v>6</c:v>
                </c:pt>
                <c:pt idx="1876">
                  <c:v>6</c:v>
                </c:pt>
                <c:pt idx="1877">
                  <c:v>1</c:v>
                </c:pt>
                <c:pt idx="1878">
                  <c:v>3</c:v>
                </c:pt>
                <c:pt idx="1879">
                  <c:v>182</c:v>
                </c:pt>
                <c:pt idx="1880">
                  <c:v>79</c:v>
                </c:pt>
                <c:pt idx="1881">
                  <c:v>35</c:v>
                </c:pt>
                <c:pt idx="1882">
                  <c:v>150</c:v>
                </c:pt>
                <c:pt idx="1883">
                  <c:v>284</c:v>
                </c:pt>
                <c:pt idx="1884">
                  <c:v>47</c:v>
                </c:pt>
                <c:pt idx="1885">
                  <c:v>58</c:v>
                </c:pt>
                <c:pt idx="1886">
                  <c:v>57</c:v>
                </c:pt>
                <c:pt idx="1887">
                  <c:v>12</c:v>
                </c:pt>
                <c:pt idx="1888">
                  <c:v>20</c:v>
                </c:pt>
                <c:pt idx="1889">
                  <c:v>19</c:v>
                </c:pt>
                <c:pt idx="1890">
                  <c:v>75</c:v>
                </c:pt>
                <c:pt idx="1891">
                  <c:v>827</c:v>
                </c:pt>
                <c:pt idx="1892">
                  <c:v>51</c:v>
                </c:pt>
                <c:pt idx="1893">
                  <c:v>41</c:v>
                </c:pt>
                <c:pt idx="1894">
                  <c:v>98</c:v>
                </c:pt>
                <c:pt idx="1895">
                  <c:v>70</c:v>
                </c:pt>
                <c:pt idx="1896">
                  <c:v>36</c:v>
                </c:pt>
                <c:pt idx="1897">
                  <c:v>342</c:v>
                </c:pt>
                <c:pt idx="1898">
                  <c:v>22</c:v>
                </c:pt>
                <c:pt idx="1899">
                  <c:v>25</c:v>
                </c:pt>
                <c:pt idx="1900">
                  <c:v>101</c:v>
                </c:pt>
                <c:pt idx="1901">
                  <c:v>8</c:v>
                </c:pt>
                <c:pt idx="1902">
                  <c:v>23</c:v>
                </c:pt>
                <c:pt idx="1903">
                  <c:v>574</c:v>
                </c:pt>
                <c:pt idx="1904">
                  <c:v>14</c:v>
                </c:pt>
                <c:pt idx="1905">
                  <c:v>19</c:v>
                </c:pt>
                <c:pt idx="1906">
                  <c:v>150</c:v>
                </c:pt>
                <c:pt idx="1907">
                  <c:v>71</c:v>
                </c:pt>
                <c:pt idx="1908">
                  <c:v>117</c:v>
                </c:pt>
                <c:pt idx="1909">
                  <c:v>53</c:v>
                </c:pt>
                <c:pt idx="1910">
                  <c:v>1</c:v>
                </c:pt>
                <c:pt idx="1911">
                  <c:v>89</c:v>
                </c:pt>
                <c:pt idx="1912">
                  <c:v>64</c:v>
                </c:pt>
                <c:pt idx="1913">
                  <c:v>68</c:v>
                </c:pt>
                <c:pt idx="1914">
                  <c:v>28</c:v>
                </c:pt>
                <c:pt idx="1915">
                  <c:v>44</c:v>
                </c:pt>
                <c:pt idx="1916">
                  <c:v>253</c:v>
                </c:pt>
                <c:pt idx="1917">
                  <c:v>66</c:v>
                </c:pt>
                <c:pt idx="1918">
                  <c:v>217</c:v>
                </c:pt>
                <c:pt idx="1919">
                  <c:v>16</c:v>
                </c:pt>
                <c:pt idx="1920">
                  <c:v>19</c:v>
                </c:pt>
                <c:pt idx="1921">
                  <c:v>169</c:v>
                </c:pt>
                <c:pt idx="1922">
                  <c:v>263</c:v>
                </c:pt>
                <c:pt idx="1923">
                  <c:v>15</c:v>
                </c:pt>
                <c:pt idx="1924">
                  <c:v>61</c:v>
                </c:pt>
                <c:pt idx="1925">
                  <c:v>45</c:v>
                </c:pt>
                <c:pt idx="1926">
                  <c:v>70</c:v>
                </c:pt>
                <c:pt idx="1927">
                  <c:v>38</c:v>
                </c:pt>
                <c:pt idx="1928">
                  <c:v>87</c:v>
                </c:pt>
                <c:pt idx="1929">
                  <c:v>22</c:v>
                </c:pt>
                <c:pt idx="1930">
                  <c:v>119</c:v>
                </c:pt>
                <c:pt idx="1931">
                  <c:v>52</c:v>
                </c:pt>
                <c:pt idx="1932">
                  <c:v>117</c:v>
                </c:pt>
                <c:pt idx="1933">
                  <c:v>52</c:v>
                </c:pt>
                <c:pt idx="1934">
                  <c:v>86</c:v>
                </c:pt>
                <c:pt idx="1935">
                  <c:v>174</c:v>
                </c:pt>
                <c:pt idx="1936">
                  <c:v>69</c:v>
                </c:pt>
                <c:pt idx="1937">
                  <c:v>75</c:v>
                </c:pt>
                <c:pt idx="1938">
                  <c:v>33</c:v>
                </c:pt>
                <c:pt idx="1939">
                  <c:v>108</c:v>
                </c:pt>
                <c:pt idx="1940">
                  <c:v>23</c:v>
                </c:pt>
                <c:pt idx="1941">
                  <c:v>48</c:v>
                </c:pt>
                <c:pt idx="1942">
                  <c:v>64</c:v>
                </c:pt>
                <c:pt idx="1943">
                  <c:v>24</c:v>
                </c:pt>
                <c:pt idx="1944">
                  <c:v>57</c:v>
                </c:pt>
                <c:pt idx="1945">
                  <c:v>26</c:v>
                </c:pt>
                <c:pt idx="1946">
                  <c:v>20</c:v>
                </c:pt>
                <c:pt idx="1947">
                  <c:v>36</c:v>
                </c:pt>
                <c:pt idx="1948">
                  <c:v>178</c:v>
                </c:pt>
                <c:pt idx="1949">
                  <c:v>17</c:v>
                </c:pt>
                <c:pt idx="1950">
                  <c:v>32</c:v>
                </c:pt>
                <c:pt idx="1951">
                  <c:v>41</c:v>
                </c:pt>
                <c:pt idx="1952">
                  <c:v>18</c:v>
                </c:pt>
                <c:pt idx="1953">
                  <c:v>29</c:v>
                </c:pt>
                <c:pt idx="1954">
                  <c:v>47</c:v>
                </c:pt>
                <c:pt idx="1955">
                  <c:v>15</c:v>
                </c:pt>
                <c:pt idx="1956">
                  <c:v>26</c:v>
                </c:pt>
                <c:pt idx="1957">
                  <c:v>35</c:v>
                </c:pt>
                <c:pt idx="1958">
                  <c:v>41</c:v>
                </c:pt>
                <c:pt idx="1959">
                  <c:v>47</c:v>
                </c:pt>
                <c:pt idx="1960">
                  <c:v>28</c:v>
                </c:pt>
                <c:pt idx="1961">
                  <c:v>100</c:v>
                </c:pt>
                <c:pt idx="1962">
                  <c:v>13</c:v>
                </c:pt>
                <c:pt idx="1963">
                  <c:v>7</c:v>
                </c:pt>
                <c:pt idx="1964">
                  <c:v>21</c:v>
                </c:pt>
                <c:pt idx="1965">
                  <c:v>17</c:v>
                </c:pt>
                <c:pt idx="1966">
                  <c:v>25</c:v>
                </c:pt>
                <c:pt idx="1967">
                  <c:v>60</c:v>
                </c:pt>
                <c:pt idx="1968">
                  <c:v>56</c:v>
                </c:pt>
                <c:pt idx="1969">
                  <c:v>16</c:v>
                </c:pt>
                <c:pt idx="1970">
                  <c:v>46</c:v>
                </c:pt>
                <c:pt idx="1971">
                  <c:v>43</c:v>
                </c:pt>
                <c:pt idx="1972">
                  <c:v>15</c:v>
                </c:pt>
                <c:pt idx="1973">
                  <c:v>12</c:v>
                </c:pt>
                <c:pt idx="1974">
                  <c:v>21</c:v>
                </c:pt>
                <c:pt idx="1975">
                  <c:v>34</c:v>
                </c:pt>
                <c:pt idx="1976">
                  <c:v>8</c:v>
                </c:pt>
                <c:pt idx="1977">
                  <c:v>60</c:v>
                </c:pt>
                <c:pt idx="1978">
                  <c:v>39</c:v>
                </c:pt>
                <c:pt idx="1979">
                  <c:v>26</c:v>
                </c:pt>
                <c:pt idx="1980">
                  <c:v>35</c:v>
                </c:pt>
                <c:pt idx="1981">
                  <c:v>65</c:v>
                </c:pt>
                <c:pt idx="1982">
                  <c:v>49</c:v>
                </c:pt>
                <c:pt idx="1983">
                  <c:v>10</c:v>
                </c:pt>
                <c:pt idx="1984">
                  <c:v>60</c:v>
                </c:pt>
                <c:pt idx="1985">
                  <c:v>27</c:v>
                </c:pt>
                <c:pt idx="1986">
                  <c:v>69</c:v>
                </c:pt>
                <c:pt idx="1987">
                  <c:v>47</c:v>
                </c:pt>
                <c:pt idx="1988">
                  <c:v>47</c:v>
                </c:pt>
                <c:pt idx="1989">
                  <c:v>26</c:v>
                </c:pt>
                <c:pt idx="1990">
                  <c:v>53</c:v>
                </c:pt>
                <c:pt idx="1991">
                  <c:v>81</c:v>
                </c:pt>
                <c:pt idx="1992">
                  <c:v>78</c:v>
                </c:pt>
                <c:pt idx="1993">
                  <c:v>35</c:v>
                </c:pt>
                <c:pt idx="1994">
                  <c:v>22</c:v>
                </c:pt>
                <c:pt idx="1995">
                  <c:v>57</c:v>
                </c:pt>
                <c:pt idx="1996">
                  <c:v>27</c:v>
                </c:pt>
                <c:pt idx="1997">
                  <c:v>39</c:v>
                </c:pt>
                <c:pt idx="1998">
                  <c:v>37</c:v>
                </c:pt>
                <c:pt idx="1999">
                  <c:v>137</c:v>
                </c:pt>
                <c:pt idx="2000">
                  <c:v>376</c:v>
                </c:pt>
                <c:pt idx="2001">
                  <c:v>202</c:v>
                </c:pt>
                <c:pt idx="2002">
                  <c:v>328</c:v>
                </c:pt>
                <c:pt idx="2003">
                  <c:v>84</c:v>
                </c:pt>
                <c:pt idx="2004">
                  <c:v>96</c:v>
                </c:pt>
                <c:pt idx="2005">
                  <c:v>223</c:v>
                </c:pt>
                <c:pt idx="2006">
                  <c:v>62</c:v>
                </c:pt>
                <c:pt idx="2007">
                  <c:v>146</c:v>
                </c:pt>
                <c:pt idx="2008">
                  <c:v>235</c:v>
                </c:pt>
                <c:pt idx="2009">
                  <c:v>437</c:v>
                </c:pt>
                <c:pt idx="2010">
                  <c:v>77</c:v>
                </c:pt>
                <c:pt idx="2011">
                  <c:v>108</c:v>
                </c:pt>
                <c:pt idx="2012">
                  <c:v>7</c:v>
                </c:pt>
                <c:pt idx="2013">
                  <c:v>314</c:v>
                </c:pt>
                <c:pt idx="2014">
                  <c:v>188</c:v>
                </c:pt>
                <c:pt idx="2015">
                  <c:v>275</c:v>
                </c:pt>
                <c:pt idx="2016">
                  <c:v>560</c:v>
                </c:pt>
                <c:pt idx="2017">
                  <c:v>688</c:v>
                </c:pt>
                <c:pt idx="2018">
                  <c:v>942</c:v>
                </c:pt>
                <c:pt idx="2019">
                  <c:v>88</c:v>
                </c:pt>
                <c:pt idx="2020">
                  <c:v>220</c:v>
                </c:pt>
                <c:pt idx="2021">
                  <c:v>145</c:v>
                </c:pt>
                <c:pt idx="2022">
                  <c:v>963</c:v>
                </c:pt>
                <c:pt idx="2023">
                  <c:v>91</c:v>
                </c:pt>
                <c:pt idx="2024">
                  <c:v>58</c:v>
                </c:pt>
                <c:pt idx="2025">
                  <c:v>36</c:v>
                </c:pt>
                <c:pt idx="2026">
                  <c:v>165</c:v>
                </c:pt>
                <c:pt idx="2027">
                  <c:v>111</c:v>
                </c:pt>
                <c:pt idx="2028">
                  <c:v>1596</c:v>
                </c:pt>
                <c:pt idx="2029">
                  <c:v>61</c:v>
                </c:pt>
                <c:pt idx="2030">
                  <c:v>287</c:v>
                </c:pt>
                <c:pt idx="2031">
                  <c:v>65</c:v>
                </c:pt>
                <c:pt idx="2032">
                  <c:v>118</c:v>
                </c:pt>
                <c:pt idx="2033">
                  <c:v>113</c:v>
                </c:pt>
                <c:pt idx="2034">
                  <c:v>332</c:v>
                </c:pt>
                <c:pt idx="2035">
                  <c:v>62</c:v>
                </c:pt>
                <c:pt idx="2036">
                  <c:v>951</c:v>
                </c:pt>
                <c:pt idx="2037">
                  <c:v>415</c:v>
                </c:pt>
                <c:pt idx="2038">
                  <c:v>305</c:v>
                </c:pt>
                <c:pt idx="2039">
                  <c:v>2139</c:v>
                </c:pt>
                <c:pt idx="2040">
                  <c:v>79</c:v>
                </c:pt>
                <c:pt idx="2041">
                  <c:v>179</c:v>
                </c:pt>
                <c:pt idx="2042">
                  <c:v>202</c:v>
                </c:pt>
                <c:pt idx="2043">
                  <c:v>760</c:v>
                </c:pt>
                <c:pt idx="2044">
                  <c:v>563</c:v>
                </c:pt>
                <c:pt idx="2045">
                  <c:v>135</c:v>
                </c:pt>
                <c:pt idx="2046">
                  <c:v>290</c:v>
                </c:pt>
                <c:pt idx="2047">
                  <c:v>447</c:v>
                </c:pt>
                <c:pt idx="2048">
                  <c:v>232</c:v>
                </c:pt>
                <c:pt idx="2049">
                  <c:v>168</c:v>
                </c:pt>
                <c:pt idx="2050">
                  <c:v>128</c:v>
                </c:pt>
                <c:pt idx="2051">
                  <c:v>493</c:v>
                </c:pt>
                <c:pt idx="2052">
                  <c:v>131</c:v>
                </c:pt>
                <c:pt idx="2053">
                  <c:v>50</c:v>
                </c:pt>
                <c:pt idx="2054">
                  <c:v>665</c:v>
                </c:pt>
                <c:pt idx="2055">
                  <c:v>129</c:v>
                </c:pt>
                <c:pt idx="2056">
                  <c:v>142</c:v>
                </c:pt>
                <c:pt idx="2057">
                  <c:v>2436</c:v>
                </c:pt>
                <c:pt idx="2058">
                  <c:v>244</c:v>
                </c:pt>
                <c:pt idx="2059">
                  <c:v>298</c:v>
                </c:pt>
                <c:pt idx="2060">
                  <c:v>251</c:v>
                </c:pt>
                <c:pt idx="2061">
                  <c:v>108</c:v>
                </c:pt>
                <c:pt idx="2062">
                  <c:v>82</c:v>
                </c:pt>
                <c:pt idx="2063">
                  <c:v>74</c:v>
                </c:pt>
                <c:pt idx="2064">
                  <c:v>189</c:v>
                </c:pt>
                <c:pt idx="2065">
                  <c:v>80</c:v>
                </c:pt>
                <c:pt idx="2066">
                  <c:v>576</c:v>
                </c:pt>
                <c:pt idx="2067">
                  <c:v>202</c:v>
                </c:pt>
                <c:pt idx="2068">
                  <c:v>238</c:v>
                </c:pt>
                <c:pt idx="2069">
                  <c:v>36</c:v>
                </c:pt>
                <c:pt idx="2070">
                  <c:v>150</c:v>
                </c:pt>
                <c:pt idx="2071">
                  <c:v>146</c:v>
                </c:pt>
                <c:pt idx="2072">
                  <c:v>222</c:v>
                </c:pt>
                <c:pt idx="2073">
                  <c:v>120</c:v>
                </c:pt>
                <c:pt idx="2074">
                  <c:v>126</c:v>
                </c:pt>
                <c:pt idx="2075">
                  <c:v>158</c:v>
                </c:pt>
                <c:pt idx="2076">
                  <c:v>316</c:v>
                </c:pt>
                <c:pt idx="2077">
                  <c:v>284</c:v>
                </c:pt>
                <c:pt idx="2078">
                  <c:v>51</c:v>
                </c:pt>
                <c:pt idx="2079">
                  <c:v>158</c:v>
                </c:pt>
                <c:pt idx="2080">
                  <c:v>337</c:v>
                </c:pt>
                <c:pt idx="2081">
                  <c:v>186</c:v>
                </c:pt>
                <c:pt idx="2082">
                  <c:v>58</c:v>
                </c:pt>
                <c:pt idx="2083">
                  <c:v>82</c:v>
                </c:pt>
                <c:pt idx="2084">
                  <c:v>736</c:v>
                </c:pt>
                <c:pt idx="2085">
                  <c:v>1151</c:v>
                </c:pt>
                <c:pt idx="2086">
                  <c:v>34</c:v>
                </c:pt>
                <c:pt idx="2087">
                  <c:v>498</c:v>
                </c:pt>
                <c:pt idx="2088">
                  <c:v>167</c:v>
                </c:pt>
                <c:pt idx="2089">
                  <c:v>340</c:v>
                </c:pt>
                <c:pt idx="2090">
                  <c:v>438</c:v>
                </c:pt>
                <c:pt idx="2091">
                  <c:v>555</c:v>
                </c:pt>
                <c:pt idx="2092">
                  <c:v>266</c:v>
                </c:pt>
                <c:pt idx="2093">
                  <c:v>69</c:v>
                </c:pt>
                <c:pt idx="2094">
                  <c:v>80</c:v>
                </c:pt>
                <c:pt idx="2095">
                  <c:v>493</c:v>
                </c:pt>
                <c:pt idx="2096">
                  <c:v>31</c:v>
                </c:pt>
                <c:pt idx="2097">
                  <c:v>236</c:v>
                </c:pt>
                <c:pt idx="2098">
                  <c:v>89</c:v>
                </c:pt>
                <c:pt idx="2099">
                  <c:v>299</c:v>
                </c:pt>
                <c:pt idx="2100">
                  <c:v>55</c:v>
                </c:pt>
                <c:pt idx="2101">
                  <c:v>325</c:v>
                </c:pt>
                <c:pt idx="2102">
                  <c:v>524</c:v>
                </c:pt>
                <c:pt idx="2103">
                  <c:v>285</c:v>
                </c:pt>
                <c:pt idx="2104">
                  <c:v>179</c:v>
                </c:pt>
                <c:pt idx="2105">
                  <c:v>188</c:v>
                </c:pt>
                <c:pt idx="2106">
                  <c:v>379</c:v>
                </c:pt>
                <c:pt idx="2107">
                  <c:v>119</c:v>
                </c:pt>
                <c:pt idx="2108">
                  <c:v>167</c:v>
                </c:pt>
                <c:pt idx="2109">
                  <c:v>221</c:v>
                </c:pt>
                <c:pt idx="2110">
                  <c:v>964</c:v>
                </c:pt>
                <c:pt idx="2111">
                  <c:v>286</c:v>
                </c:pt>
                <c:pt idx="2112">
                  <c:v>613</c:v>
                </c:pt>
                <c:pt idx="2113">
                  <c:v>29</c:v>
                </c:pt>
                <c:pt idx="2114">
                  <c:v>165</c:v>
                </c:pt>
                <c:pt idx="2115">
                  <c:v>97</c:v>
                </c:pt>
                <c:pt idx="2116">
                  <c:v>303</c:v>
                </c:pt>
                <c:pt idx="2117">
                  <c:v>267</c:v>
                </c:pt>
                <c:pt idx="2118">
                  <c:v>302</c:v>
                </c:pt>
                <c:pt idx="2119">
                  <c:v>87</c:v>
                </c:pt>
                <c:pt idx="2120">
                  <c:v>354</c:v>
                </c:pt>
                <c:pt idx="2121">
                  <c:v>86</c:v>
                </c:pt>
                <c:pt idx="2122">
                  <c:v>26</c:v>
                </c:pt>
                <c:pt idx="2123">
                  <c:v>113</c:v>
                </c:pt>
                <c:pt idx="2124">
                  <c:v>65</c:v>
                </c:pt>
                <c:pt idx="2125">
                  <c:v>134</c:v>
                </c:pt>
                <c:pt idx="2126">
                  <c:v>119</c:v>
                </c:pt>
                <c:pt idx="2127">
                  <c:v>159</c:v>
                </c:pt>
                <c:pt idx="2128">
                  <c:v>167</c:v>
                </c:pt>
                <c:pt idx="2129">
                  <c:v>43</c:v>
                </c:pt>
                <c:pt idx="2130">
                  <c:v>1062</c:v>
                </c:pt>
                <c:pt idx="2131">
                  <c:v>9</c:v>
                </c:pt>
                <c:pt idx="2132">
                  <c:v>89</c:v>
                </c:pt>
                <c:pt idx="2133">
                  <c:v>174</c:v>
                </c:pt>
                <c:pt idx="2134">
                  <c:v>14</c:v>
                </c:pt>
                <c:pt idx="2135">
                  <c:v>48</c:v>
                </c:pt>
                <c:pt idx="2136">
                  <c:v>133</c:v>
                </c:pt>
                <c:pt idx="2137">
                  <c:v>83</c:v>
                </c:pt>
                <c:pt idx="2138">
                  <c:v>149</c:v>
                </c:pt>
                <c:pt idx="2139">
                  <c:v>49</c:v>
                </c:pt>
                <c:pt idx="2140">
                  <c:v>251</c:v>
                </c:pt>
                <c:pt idx="2141">
                  <c:v>22</c:v>
                </c:pt>
                <c:pt idx="2142">
                  <c:v>48</c:v>
                </c:pt>
                <c:pt idx="2143">
                  <c:v>383</c:v>
                </c:pt>
                <c:pt idx="2144">
                  <c:v>237</c:v>
                </c:pt>
                <c:pt idx="2145">
                  <c:v>13</c:v>
                </c:pt>
                <c:pt idx="2146">
                  <c:v>562</c:v>
                </c:pt>
                <c:pt idx="2147">
                  <c:v>71</c:v>
                </c:pt>
                <c:pt idx="2148">
                  <c:v>1510</c:v>
                </c:pt>
                <c:pt idx="2149">
                  <c:v>14</c:v>
                </c:pt>
                <c:pt idx="2150">
                  <c:v>193</c:v>
                </c:pt>
                <c:pt idx="2151">
                  <c:v>206</c:v>
                </c:pt>
                <c:pt idx="2152">
                  <c:v>351</c:v>
                </c:pt>
                <c:pt idx="2153">
                  <c:v>50</c:v>
                </c:pt>
                <c:pt idx="2154">
                  <c:v>184</c:v>
                </c:pt>
                <c:pt idx="2155">
                  <c:v>196</c:v>
                </c:pt>
                <c:pt idx="2156">
                  <c:v>229</c:v>
                </c:pt>
                <c:pt idx="2157">
                  <c:v>67</c:v>
                </c:pt>
                <c:pt idx="2158">
                  <c:v>95</c:v>
                </c:pt>
                <c:pt idx="2159">
                  <c:v>62</c:v>
                </c:pt>
                <c:pt idx="2160">
                  <c:v>73</c:v>
                </c:pt>
                <c:pt idx="2161">
                  <c:v>43</c:v>
                </c:pt>
                <c:pt idx="2162">
                  <c:v>70</c:v>
                </c:pt>
                <c:pt idx="2163">
                  <c:v>271</c:v>
                </c:pt>
                <c:pt idx="2164">
                  <c:v>55</c:v>
                </c:pt>
                <c:pt idx="2165">
                  <c:v>35</c:v>
                </c:pt>
                <c:pt idx="2166">
                  <c:v>22</c:v>
                </c:pt>
                <c:pt idx="2167">
                  <c:v>38</c:v>
                </c:pt>
                <c:pt idx="2168">
                  <c:v>15</c:v>
                </c:pt>
                <c:pt idx="2169">
                  <c:v>7</c:v>
                </c:pt>
                <c:pt idx="2170">
                  <c:v>241</c:v>
                </c:pt>
                <c:pt idx="2171">
                  <c:v>55</c:v>
                </c:pt>
                <c:pt idx="2172">
                  <c:v>171</c:v>
                </c:pt>
                <c:pt idx="2173">
                  <c:v>208</c:v>
                </c:pt>
                <c:pt idx="2174">
                  <c:v>21</c:v>
                </c:pt>
                <c:pt idx="2175">
                  <c:v>25</c:v>
                </c:pt>
                <c:pt idx="2176">
                  <c:v>52</c:v>
                </c:pt>
                <c:pt idx="2177">
                  <c:v>104</c:v>
                </c:pt>
                <c:pt idx="2178">
                  <c:v>73</c:v>
                </c:pt>
                <c:pt idx="2179">
                  <c:v>34</c:v>
                </c:pt>
                <c:pt idx="2180">
                  <c:v>56</c:v>
                </c:pt>
                <c:pt idx="2181">
                  <c:v>31</c:v>
                </c:pt>
                <c:pt idx="2182">
                  <c:v>84</c:v>
                </c:pt>
                <c:pt idx="2183">
                  <c:v>130</c:v>
                </c:pt>
                <c:pt idx="2184">
                  <c:v>12</c:v>
                </c:pt>
                <c:pt idx="2185">
                  <c:v>23</c:v>
                </c:pt>
                <c:pt idx="2186">
                  <c:v>158</c:v>
                </c:pt>
                <c:pt idx="2187">
                  <c:v>30</c:v>
                </c:pt>
                <c:pt idx="2188">
                  <c:v>18</c:v>
                </c:pt>
                <c:pt idx="2189">
                  <c:v>29</c:v>
                </c:pt>
                <c:pt idx="2190">
                  <c:v>31</c:v>
                </c:pt>
                <c:pt idx="2191">
                  <c:v>173</c:v>
                </c:pt>
                <c:pt idx="2192">
                  <c:v>17</c:v>
                </c:pt>
                <c:pt idx="2193">
                  <c:v>48</c:v>
                </c:pt>
                <c:pt idx="2194">
                  <c:v>59</c:v>
                </c:pt>
                <c:pt idx="2195">
                  <c:v>39</c:v>
                </c:pt>
                <c:pt idx="2196">
                  <c:v>59</c:v>
                </c:pt>
                <c:pt idx="2197">
                  <c:v>60</c:v>
                </c:pt>
                <c:pt idx="2198">
                  <c:v>20</c:v>
                </c:pt>
                <c:pt idx="2199">
                  <c:v>2</c:v>
                </c:pt>
                <c:pt idx="2200">
                  <c:v>315</c:v>
                </c:pt>
                <c:pt idx="2201">
                  <c:v>2174</c:v>
                </c:pt>
                <c:pt idx="2202">
                  <c:v>152</c:v>
                </c:pt>
                <c:pt idx="2203">
                  <c:v>1021</c:v>
                </c:pt>
                <c:pt idx="2204">
                  <c:v>237</c:v>
                </c:pt>
                <c:pt idx="2205">
                  <c:v>27</c:v>
                </c:pt>
                <c:pt idx="2206">
                  <c:v>17</c:v>
                </c:pt>
                <c:pt idx="2207">
                  <c:v>27</c:v>
                </c:pt>
                <c:pt idx="2208">
                  <c:v>82</c:v>
                </c:pt>
                <c:pt idx="2209">
                  <c:v>48</c:v>
                </c:pt>
                <c:pt idx="2210">
                  <c:v>105</c:v>
                </c:pt>
                <c:pt idx="2211">
                  <c:v>28</c:v>
                </c:pt>
                <c:pt idx="2212">
                  <c:v>1107</c:v>
                </c:pt>
                <c:pt idx="2213">
                  <c:v>1013</c:v>
                </c:pt>
                <c:pt idx="2214">
                  <c:v>274</c:v>
                </c:pt>
                <c:pt idx="2215">
                  <c:v>87</c:v>
                </c:pt>
                <c:pt idx="2216">
                  <c:v>99</c:v>
                </c:pt>
                <c:pt idx="2217">
                  <c:v>276</c:v>
                </c:pt>
                <c:pt idx="2218">
                  <c:v>21</c:v>
                </c:pt>
                <c:pt idx="2219">
                  <c:v>41</c:v>
                </c:pt>
                <c:pt idx="2220">
                  <c:v>119</c:v>
                </c:pt>
                <c:pt idx="2221">
                  <c:v>153</c:v>
                </c:pt>
                <c:pt idx="2222">
                  <c:v>100</c:v>
                </c:pt>
                <c:pt idx="2223">
                  <c:v>143</c:v>
                </c:pt>
                <c:pt idx="2224">
                  <c:v>140</c:v>
                </c:pt>
                <c:pt idx="2225">
                  <c:v>35</c:v>
                </c:pt>
                <c:pt idx="2226">
                  <c:v>149</c:v>
                </c:pt>
                <c:pt idx="2227">
                  <c:v>130</c:v>
                </c:pt>
                <c:pt idx="2228">
                  <c:v>120</c:v>
                </c:pt>
                <c:pt idx="2229">
                  <c:v>265</c:v>
                </c:pt>
                <c:pt idx="2230">
                  <c:v>71</c:v>
                </c:pt>
                <c:pt idx="2231">
                  <c:v>13</c:v>
                </c:pt>
                <c:pt idx="2232">
                  <c:v>169</c:v>
                </c:pt>
                <c:pt idx="2233">
                  <c:v>57</c:v>
                </c:pt>
                <c:pt idx="2234">
                  <c:v>229</c:v>
                </c:pt>
                <c:pt idx="2235">
                  <c:v>108</c:v>
                </c:pt>
                <c:pt idx="2236">
                  <c:v>108</c:v>
                </c:pt>
                <c:pt idx="2237">
                  <c:v>41</c:v>
                </c:pt>
                <c:pt idx="2238">
                  <c:v>139</c:v>
                </c:pt>
                <c:pt idx="2239">
                  <c:v>19</c:v>
                </c:pt>
                <c:pt idx="2240">
                  <c:v>94</c:v>
                </c:pt>
                <c:pt idx="2241">
                  <c:v>23</c:v>
                </c:pt>
                <c:pt idx="2242">
                  <c:v>15</c:v>
                </c:pt>
                <c:pt idx="2243">
                  <c:v>62</c:v>
                </c:pt>
                <c:pt idx="2244">
                  <c:v>74</c:v>
                </c:pt>
                <c:pt idx="2245">
                  <c:v>97</c:v>
                </c:pt>
                <c:pt idx="2246">
                  <c:v>55</c:v>
                </c:pt>
                <c:pt idx="2247">
                  <c:v>44</c:v>
                </c:pt>
                <c:pt idx="2248">
                  <c:v>110</c:v>
                </c:pt>
                <c:pt idx="2249">
                  <c:v>59</c:v>
                </c:pt>
                <c:pt idx="2250">
                  <c:v>62</c:v>
                </c:pt>
                <c:pt idx="2251">
                  <c:v>105</c:v>
                </c:pt>
                <c:pt idx="2252">
                  <c:v>26</c:v>
                </c:pt>
                <c:pt idx="2253">
                  <c:v>49</c:v>
                </c:pt>
                <c:pt idx="2254">
                  <c:v>68</c:v>
                </c:pt>
                <c:pt idx="2255">
                  <c:v>22</c:v>
                </c:pt>
                <c:pt idx="2256">
                  <c:v>18</c:v>
                </c:pt>
                <c:pt idx="2257">
                  <c:v>19</c:v>
                </c:pt>
                <c:pt idx="2258">
                  <c:v>99</c:v>
                </c:pt>
                <c:pt idx="2259">
                  <c:v>27</c:v>
                </c:pt>
                <c:pt idx="2260">
                  <c:v>25</c:v>
                </c:pt>
                <c:pt idx="2261">
                  <c:v>14</c:v>
                </c:pt>
                <c:pt idx="2262">
                  <c:v>35</c:v>
                </c:pt>
                <c:pt idx="2263">
                  <c:v>10</c:v>
                </c:pt>
                <c:pt idx="2264">
                  <c:v>29</c:v>
                </c:pt>
                <c:pt idx="2265">
                  <c:v>44</c:v>
                </c:pt>
                <c:pt idx="2266">
                  <c:v>17</c:v>
                </c:pt>
                <c:pt idx="2267">
                  <c:v>34</c:v>
                </c:pt>
                <c:pt idx="2268">
                  <c:v>14</c:v>
                </c:pt>
                <c:pt idx="2269">
                  <c:v>156</c:v>
                </c:pt>
                <c:pt idx="2270">
                  <c:v>128</c:v>
                </c:pt>
                <c:pt idx="2271">
                  <c:v>60</c:v>
                </c:pt>
                <c:pt idx="2272">
                  <c:v>32</c:v>
                </c:pt>
                <c:pt idx="2273">
                  <c:v>53</c:v>
                </c:pt>
                <c:pt idx="2274">
                  <c:v>184</c:v>
                </c:pt>
                <c:pt idx="2275">
                  <c:v>90</c:v>
                </c:pt>
                <c:pt idx="2276">
                  <c:v>71</c:v>
                </c:pt>
                <c:pt idx="2277">
                  <c:v>87</c:v>
                </c:pt>
                <c:pt idx="2278">
                  <c:v>28</c:v>
                </c:pt>
                <c:pt idx="2279">
                  <c:v>56</c:v>
                </c:pt>
                <c:pt idx="2280">
                  <c:v>51</c:v>
                </c:pt>
                <c:pt idx="2281">
                  <c:v>75</c:v>
                </c:pt>
                <c:pt idx="2282">
                  <c:v>38</c:v>
                </c:pt>
                <c:pt idx="2283">
                  <c:v>18</c:v>
                </c:pt>
                <c:pt idx="2284">
                  <c:v>54</c:v>
                </c:pt>
                <c:pt idx="2285">
                  <c:v>71</c:v>
                </c:pt>
                <c:pt idx="2286">
                  <c:v>57</c:v>
                </c:pt>
                <c:pt idx="2287">
                  <c:v>43</c:v>
                </c:pt>
                <c:pt idx="2288">
                  <c:v>52</c:v>
                </c:pt>
                <c:pt idx="2289">
                  <c:v>27</c:v>
                </c:pt>
                <c:pt idx="2290">
                  <c:v>12</c:v>
                </c:pt>
                <c:pt idx="2291">
                  <c:v>33</c:v>
                </c:pt>
                <c:pt idx="2292">
                  <c:v>96</c:v>
                </c:pt>
                <c:pt idx="2293">
                  <c:v>28</c:v>
                </c:pt>
                <c:pt idx="2294">
                  <c:v>43</c:v>
                </c:pt>
                <c:pt idx="2295">
                  <c:v>205</c:v>
                </c:pt>
                <c:pt idx="2296">
                  <c:v>23</c:v>
                </c:pt>
                <c:pt idx="2297">
                  <c:v>19</c:v>
                </c:pt>
                <c:pt idx="2298">
                  <c:v>14</c:v>
                </c:pt>
                <c:pt idx="2299">
                  <c:v>38</c:v>
                </c:pt>
                <c:pt idx="2300">
                  <c:v>78</c:v>
                </c:pt>
                <c:pt idx="2301">
                  <c:v>69</c:v>
                </c:pt>
                <c:pt idx="2302">
                  <c:v>33</c:v>
                </c:pt>
                <c:pt idx="2303">
                  <c:v>54</c:v>
                </c:pt>
                <c:pt idx="2304">
                  <c:v>99</c:v>
                </c:pt>
                <c:pt idx="2305">
                  <c:v>49</c:v>
                </c:pt>
                <c:pt idx="2306">
                  <c:v>11</c:v>
                </c:pt>
                <c:pt idx="2307">
                  <c:v>38</c:v>
                </c:pt>
                <c:pt idx="2308">
                  <c:v>16</c:v>
                </c:pt>
                <c:pt idx="2309">
                  <c:v>32</c:v>
                </c:pt>
                <c:pt idx="2310">
                  <c:v>20</c:v>
                </c:pt>
                <c:pt idx="2311">
                  <c:v>154</c:v>
                </c:pt>
                <c:pt idx="2312">
                  <c:v>41</c:v>
                </c:pt>
                <c:pt idx="2313">
                  <c:v>75</c:v>
                </c:pt>
                <c:pt idx="2314">
                  <c:v>40</c:v>
                </c:pt>
                <c:pt idx="2315">
                  <c:v>46</c:v>
                </c:pt>
                <c:pt idx="2316">
                  <c:v>62</c:v>
                </c:pt>
                <c:pt idx="2317">
                  <c:v>61</c:v>
                </c:pt>
                <c:pt idx="2318">
                  <c:v>96</c:v>
                </c:pt>
                <c:pt idx="2319">
                  <c:v>190</c:v>
                </c:pt>
                <c:pt idx="2320">
                  <c:v>94</c:v>
                </c:pt>
                <c:pt idx="2321">
                  <c:v>39</c:v>
                </c:pt>
                <c:pt idx="2322">
                  <c:v>127</c:v>
                </c:pt>
                <c:pt idx="2323">
                  <c:v>159</c:v>
                </c:pt>
                <c:pt idx="2324">
                  <c:v>177</c:v>
                </c:pt>
                <c:pt idx="2325">
                  <c:v>47</c:v>
                </c:pt>
                <c:pt idx="2326">
                  <c:v>1</c:v>
                </c:pt>
                <c:pt idx="2327">
                  <c:v>16</c:v>
                </c:pt>
                <c:pt idx="2328">
                  <c:v>115</c:v>
                </c:pt>
                <c:pt idx="2329">
                  <c:v>133</c:v>
                </c:pt>
                <c:pt idx="2330">
                  <c:v>70</c:v>
                </c:pt>
                <c:pt idx="2331">
                  <c:v>62</c:v>
                </c:pt>
                <c:pt idx="2332">
                  <c:v>10</c:v>
                </c:pt>
                <c:pt idx="2333">
                  <c:v>499</c:v>
                </c:pt>
                <c:pt idx="2334">
                  <c:v>47</c:v>
                </c:pt>
                <c:pt idx="2335">
                  <c:v>28</c:v>
                </c:pt>
                <c:pt idx="2336">
                  <c:v>24</c:v>
                </c:pt>
                <c:pt idx="2337">
                  <c:v>76</c:v>
                </c:pt>
                <c:pt idx="2338">
                  <c:v>98</c:v>
                </c:pt>
                <c:pt idx="2339">
                  <c:v>30</c:v>
                </c:pt>
                <c:pt idx="2340">
                  <c:v>478</c:v>
                </c:pt>
                <c:pt idx="2341">
                  <c:v>74</c:v>
                </c:pt>
                <c:pt idx="2342">
                  <c:v>131</c:v>
                </c:pt>
                <c:pt idx="2343">
                  <c:v>61</c:v>
                </c:pt>
                <c:pt idx="2344">
                  <c:v>1071</c:v>
                </c:pt>
                <c:pt idx="2345">
                  <c:v>122</c:v>
                </c:pt>
                <c:pt idx="2346">
                  <c:v>111</c:v>
                </c:pt>
                <c:pt idx="2347">
                  <c:v>255</c:v>
                </c:pt>
                <c:pt idx="2348">
                  <c:v>141</c:v>
                </c:pt>
                <c:pt idx="2349">
                  <c:v>159</c:v>
                </c:pt>
                <c:pt idx="2350">
                  <c:v>99</c:v>
                </c:pt>
                <c:pt idx="2351">
                  <c:v>96</c:v>
                </c:pt>
                <c:pt idx="2352">
                  <c:v>27</c:v>
                </c:pt>
                <c:pt idx="2353">
                  <c:v>166</c:v>
                </c:pt>
                <c:pt idx="2354">
                  <c:v>76</c:v>
                </c:pt>
                <c:pt idx="2355">
                  <c:v>211</c:v>
                </c:pt>
                <c:pt idx="2356">
                  <c:v>21</c:v>
                </c:pt>
                <c:pt idx="2357">
                  <c:v>61</c:v>
                </c:pt>
                <c:pt idx="2358">
                  <c:v>30</c:v>
                </c:pt>
                <c:pt idx="2359">
                  <c:v>375</c:v>
                </c:pt>
                <c:pt idx="2360">
                  <c:v>111</c:v>
                </c:pt>
                <c:pt idx="2361">
                  <c:v>123</c:v>
                </c:pt>
                <c:pt idx="2362">
                  <c:v>70</c:v>
                </c:pt>
                <c:pt idx="2363">
                  <c:v>85</c:v>
                </c:pt>
                <c:pt idx="2364">
                  <c:v>86</c:v>
                </c:pt>
                <c:pt idx="2365">
                  <c:v>13</c:v>
                </c:pt>
                <c:pt idx="2366">
                  <c:v>33</c:v>
                </c:pt>
                <c:pt idx="2367">
                  <c:v>15</c:v>
                </c:pt>
                <c:pt idx="2368">
                  <c:v>273</c:v>
                </c:pt>
                <c:pt idx="2369">
                  <c:v>714</c:v>
                </c:pt>
                <c:pt idx="2370">
                  <c:v>170</c:v>
                </c:pt>
                <c:pt idx="2371">
                  <c:v>512</c:v>
                </c:pt>
                <c:pt idx="2372">
                  <c:v>314</c:v>
                </c:pt>
                <c:pt idx="2373">
                  <c:v>167</c:v>
                </c:pt>
                <c:pt idx="2374">
                  <c:v>9</c:v>
                </c:pt>
                <c:pt idx="2375">
                  <c:v>103</c:v>
                </c:pt>
                <c:pt idx="2376">
                  <c:v>111</c:v>
                </c:pt>
                <c:pt idx="2377">
                  <c:v>271</c:v>
                </c:pt>
                <c:pt idx="2378">
                  <c:v>101</c:v>
                </c:pt>
                <c:pt idx="2379">
                  <c:v>57</c:v>
                </c:pt>
                <c:pt idx="2380">
                  <c:v>62</c:v>
                </c:pt>
                <c:pt idx="2381">
                  <c:v>32</c:v>
                </c:pt>
                <c:pt idx="2382">
                  <c:v>141</c:v>
                </c:pt>
                <c:pt idx="2383">
                  <c:v>75</c:v>
                </c:pt>
                <c:pt idx="2384">
                  <c:v>46</c:v>
                </c:pt>
                <c:pt idx="2385">
                  <c:v>103</c:v>
                </c:pt>
                <c:pt idx="2386">
                  <c:v>6</c:v>
                </c:pt>
                <c:pt idx="2387">
                  <c:v>83</c:v>
                </c:pt>
                <c:pt idx="2388">
                  <c:v>108</c:v>
                </c:pt>
                <c:pt idx="2389">
                  <c:v>25</c:v>
                </c:pt>
                <c:pt idx="2390">
                  <c:v>549</c:v>
                </c:pt>
                <c:pt idx="2391">
                  <c:v>222</c:v>
                </c:pt>
                <c:pt idx="2392">
                  <c:v>183</c:v>
                </c:pt>
                <c:pt idx="2393">
                  <c:v>89</c:v>
                </c:pt>
                <c:pt idx="2394">
                  <c:v>253</c:v>
                </c:pt>
                <c:pt idx="2395">
                  <c:v>140</c:v>
                </c:pt>
                <c:pt idx="2396">
                  <c:v>103</c:v>
                </c:pt>
                <c:pt idx="2397">
                  <c:v>138</c:v>
                </c:pt>
                <c:pt idx="2398">
                  <c:v>191</c:v>
                </c:pt>
                <c:pt idx="2399">
                  <c:v>45</c:v>
                </c:pt>
                <c:pt idx="2400">
                  <c:v>17</c:v>
                </c:pt>
                <c:pt idx="2401">
                  <c:v>31</c:v>
                </c:pt>
                <c:pt idx="2402">
                  <c:v>50</c:v>
                </c:pt>
                <c:pt idx="2403">
                  <c:v>59</c:v>
                </c:pt>
                <c:pt idx="2404">
                  <c:v>81</c:v>
                </c:pt>
                <c:pt idx="2405">
                  <c:v>508</c:v>
                </c:pt>
                <c:pt idx="2406">
                  <c:v>74</c:v>
                </c:pt>
                <c:pt idx="2407">
                  <c:v>141</c:v>
                </c:pt>
                <c:pt idx="2408">
                  <c:v>711</c:v>
                </c:pt>
                <c:pt idx="2409">
                  <c:v>141</c:v>
                </c:pt>
                <c:pt idx="2410">
                  <c:v>109</c:v>
                </c:pt>
                <c:pt idx="2411">
                  <c:v>361</c:v>
                </c:pt>
                <c:pt idx="2412">
                  <c:v>176</c:v>
                </c:pt>
                <c:pt idx="2413">
                  <c:v>670</c:v>
                </c:pt>
                <c:pt idx="2414">
                  <c:v>96</c:v>
                </c:pt>
                <c:pt idx="2415">
                  <c:v>74</c:v>
                </c:pt>
                <c:pt idx="2416">
                  <c:v>52</c:v>
                </c:pt>
                <c:pt idx="2417">
                  <c:v>105</c:v>
                </c:pt>
                <c:pt idx="2418">
                  <c:v>41</c:v>
                </c:pt>
                <c:pt idx="2419">
                  <c:v>34</c:v>
                </c:pt>
                <c:pt idx="2420">
                  <c:v>66</c:v>
                </c:pt>
                <c:pt idx="2421">
                  <c:v>50</c:v>
                </c:pt>
                <c:pt idx="2422">
                  <c:v>159</c:v>
                </c:pt>
                <c:pt idx="2423">
                  <c:v>182</c:v>
                </c:pt>
                <c:pt idx="2424">
                  <c:v>206</c:v>
                </c:pt>
                <c:pt idx="2425">
                  <c:v>169</c:v>
                </c:pt>
                <c:pt idx="2426">
                  <c:v>31</c:v>
                </c:pt>
                <c:pt idx="2427">
                  <c:v>28</c:v>
                </c:pt>
                <c:pt idx="2428">
                  <c:v>54</c:v>
                </c:pt>
                <c:pt idx="2429">
                  <c:v>467</c:v>
                </c:pt>
                <c:pt idx="2430">
                  <c:v>389</c:v>
                </c:pt>
                <c:pt idx="2431">
                  <c:v>68</c:v>
                </c:pt>
                <c:pt idx="2432">
                  <c:v>413</c:v>
                </c:pt>
                <c:pt idx="2433">
                  <c:v>190</c:v>
                </c:pt>
                <c:pt idx="2434">
                  <c:v>189</c:v>
                </c:pt>
                <c:pt idx="2435">
                  <c:v>130</c:v>
                </c:pt>
                <c:pt idx="2436">
                  <c:v>74</c:v>
                </c:pt>
                <c:pt idx="2437">
                  <c:v>274</c:v>
                </c:pt>
                <c:pt idx="2438">
                  <c:v>22</c:v>
                </c:pt>
                <c:pt idx="2439">
                  <c:v>31</c:v>
                </c:pt>
                <c:pt idx="2440">
                  <c:v>63</c:v>
                </c:pt>
                <c:pt idx="2441">
                  <c:v>20</c:v>
                </c:pt>
                <c:pt idx="2442">
                  <c:v>25</c:v>
                </c:pt>
                <c:pt idx="2443">
                  <c:v>61</c:v>
                </c:pt>
                <c:pt idx="2444">
                  <c:v>52</c:v>
                </c:pt>
                <c:pt idx="2445">
                  <c:v>86</c:v>
                </c:pt>
                <c:pt idx="2446">
                  <c:v>42</c:v>
                </c:pt>
                <c:pt idx="2447">
                  <c:v>52</c:v>
                </c:pt>
                <c:pt idx="2448">
                  <c:v>120</c:v>
                </c:pt>
                <c:pt idx="2449">
                  <c:v>22</c:v>
                </c:pt>
                <c:pt idx="2450">
                  <c:v>64</c:v>
                </c:pt>
                <c:pt idx="2451">
                  <c:v>23</c:v>
                </c:pt>
                <c:pt idx="2452">
                  <c:v>238</c:v>
                </c:pt>
                <c:pt idx="2453">
                  <c:v>33</c:v>
                </c:pt>
                <c:pt idx="2454">
                  <c:v>32</c:v>
                </c:pt>
                <c:pt idx="2455">
                  <c:v>24</c:v>
                </c:pt>
                <c:pt idx="2456">
                  <c:v>29</c:v>
                </c:pt>
                <c:pt idx="2457">
                  <c:v>50</c:v>
                </c:pt>
                <c:pt idx="2458">
                  <c:v>108</c:v>
                </c:pt>
                <c:pt idx="2459">
                  <c:v>139</c:v>
                </c:pt>
                <c:pt idx="2460">
                  <c:v>7</c:v>
                </c:pt>
                <c:pt idx="2461">
                  <c:v>149</c:v>
                </c:pt>
                <c:pt idx="2462">
                  <c:v>31</c:v>
                </c:pt>
                <c:pt idx="2463">
                  <c:v>26</c:v>
                </c:pt>
                <c:pt idx="2464">
                  <c:v>172</c:v>
                </c:pt>
                <c:pt idx="2465">
                  <c:v>78</c:v>
                </c:pt>
                <c:pt idx="2466">
                  <c:v>120</c:v>
                </c:pt>
                <c:pt idx="2467">
                  <c:v>227</c:v>
                </c:pt>
                <c:pt idx="2468">
                  <c:v>42</c:v>
                </c:pt>
                <c:pt idx="2469">
                  <c:v>64</c:v>
                </c:pt>
                <c:pt idx="2470">
                  <c:v>121</c:v>
                </c:pt>
                <c:pt idx="2471">
                  <c:v>87</c:v>
                </c:pt>
                <c:pt idx="2472">
                  <c:v>65</c:v>
                </c:pt>
                <c:pt idx="2473">
                  <c:v>49</c:v>
                </c:pt>
                <c:pt idx="2474">
                  <c:v>19</c:v>
                </c:pt>
                <c:pt idx="2475">
                  <c:v>81</c:v>
                </c:pt>
                <c:pt idx="2476">
                  <c:v>264</c:v>
                </c:pt>
                <c:pt idx="2477">
                  <c:v>25</c:v>
                </c:pt>
                <c:pt idx="2478">
                  <c:v>5</c:v>
                </c:pt>
                <c:pt idx="2479">
                  <c:v>144</c:v>
                </c:pt>
                <c:pt idx="2480">
                  <c:v>92</c:v>
                </c:pt>
                <c:pt idx="2481">
                  <c:v>147</c:v>
                </c:pt>
                <c:pt idx="2482">
                  <c:v>90</c:v>
                </c:pt>
                <c:pt idx="2483">
                  <c:v>87</c:v>
                </c:pt>
                <c:pt idx="2484">
                  <c:v>406</c:v>
                </c:pt>
                <c:pt idx="2485">
                  <c:v>20</c:v>
                </c:pt>
                <c:pt idx="2486">
                  <c:v>70</c:v>
                </c:pt>
                <c:pt idx="2487">
                  <c:v>16</c:v>
                </c:pt>
                <c:pt idx="2488">
                  <c:v>52</c:v>
                </c:pt>
                <c:pt idx="2489">
                  <c:v>66</c:v>
                </c:pt>
                <c:pt idx="2490">
                  <c:v>109</c:v>
                </c:pt>
                <c:pt idx="2491">
                  <c:v>168</c:v>
                </c:pt>
                <c:pt idx="2492">
                  <c:v>31</c:v>
                </c:pt>
                <c:pt idx="2493">
                  <c:v>133</c:v>
                </c:pt>
                <c:pt idx="2494">
                  <c:v>151</c:v>
                </c:pt>
                <c:pt idx="2495">
                  <c:v>5</c:v>
                </c:pt>
                <c:pt idx="2496">
                  <c:v>73</c:v>
                </c:pt>
                <c:pt idx="2497">
                  <c:v>148</c:v>
                </c:pt>
                <c:pt idx="2498">
                  <c:v>93</c:v>
                </c:pt>
                <c:pt idx="2499">
                  <c:v>63</c:v>
                </c:pt>
                <c:pt idx="2500">
                  <c:v>134</c:v>
                </c:pt>
                <c:pt idx="2501">
                  <c:v>14</c:v>
                </c:pt>
                <c:pt idx="2502">
                  <c:v>78</c:v>
                </c:pt>
                <c:pt idx="2503">
                  <c:v>112</c:v>
                </c:pt>
                <c:pt idx="2504">
                  <c:v>34</c:v>
                </c:pt>
                <c:pt idx="2505">
                  <c:v>19</c:v>
                </c:pt>
                <c:pt idx="2506">
                  <c:v>13</c:v>
                </c:pt>
                <c:pt idx="2507">
                  <c:v>104</c:v>
                </c:pt>
                <c:pt idx="2508">
                  <c:v>52</c:v>
                </c:pt>
                <c:pt idx="2509">
                  <c:v>17</c:v>
                </c:pt>
                <c:pt idx="2510">
                  <c:v>82</c:v>
                </c:pt>
                <c:pt idx="2511">
                  <c:v>73</c:v>
                </c:pt>
                <c:pt idx="2512">
                  <c:v>158</c:v>
                </c:pt>
                <c:pt idx="2513">
                  <c:v>65</c:v>
                </c:pt>
                <c:pt idx="2514">
                  <c:v>184</c:v>
                </c:pt>
                <c:pt idx="2515">
                  <c:v>34</c:v>
                </c:pt>
                <c:pt idx="2516">
                  <c:v>240</c:v>
                </c:pt>
                <c:pt idx="2517">
                  <c:v>113</c:v>
                </c:pt>
                <c:pt idx="2518">
                  <c:v>66</c:v>
                </c:pt>
                <c:pt idx="2519">
                  <c:v>340</c:v>
                </c:pt>
                <c:pt idx="2520">
                  <c:v>150</c:v>
                </c:pt>
                <c:pt idx="2521">
                  <c:v>25</c:v>
                </c:pt>
                <c:pt idx="2522">
                  <c:v>234</c:v>
                </c:pt>
                <c:pt idx="2523">
                  <c:v>2602</c:v>
                </c:pt>
                <c:pt idx="2524">
                  <c:v>248</c:v>
                </c:pt>
                <c:pt idx="2525">
                  <c:v>600</c:v>
                </c:pt>
                <c:pt idx="2526">
                  <c:v>293</c:v>
                </c:pt>
                <c:pt idx="2527">
                  <c:v>321</c:v>
                </c:pt>
                <c:pt idx="2528">
                  <c:v>81</c:v>
                </c:pt>
                <c:pt idx="2529">
                  <c:v>343</c:v>
                </c:pt>
                <c:pt idx="2530">
                  <c:v>336</c:v>
                </c:pt>
                <c:pt idx="2531">
                  <c:v>47</c:v>
                </c:pt>
                <c:pt idx="2532">
                  <c:v>76</c:v>
                </c:pt>
                <c:pt idx="2533">
                  <c:v>441</c:v>
                </c:pt>
                <c:pt idx="2534">
                  <c:v>916</c:v>
                </c:pt>
                <c:pt idx="2535">
                  <c:v>369</c:v>
                </c:pt>
                <c:pt idx="2536">
                  <c:v>71</c:v>
                </c:pt>
                <c:pt idx="2537">
                  <c:v>635</c:v>
                </c:pt>
                <c:pt idx="2538">
                  <c:v>885</c:v>
                </c:pt>
                <c:pt idx="2539">
                  <c:v>329</c:v>
                </c:pt>
                <c:pt idx="2540">
                  <c:v>71</c:v>
                </c:pt>
                <c:pt idx="2541">
                  <c:v>269</c:v>
                </c:pt>
                <c:pt idx="2542">
                  <c:v>345</c:v>
                </c:pt>
                <c:pt idx="2543">
                  <c:v>43</c:v>
                </c:pt>
                <c:pt idx="2544">
                  <c:v>33</c:v>
                </c:pt>
                <c:pt idx="2545">
                  <c:v>211</c:v>
                </c:pt>
                <c:pt idx="2546">
                  <c:v>196</c:v>
                </c:pt>
                <c:pt idx="2547">
                  <c:v>405</c:v>
                </c:pt>
                <c:pt idx="2548">
                  <c:v>206</c:v>
                </c:pt>
                <c:pt idx="2549">
                  <c:v>335</c:v>
                </c:pt>
                <c:pt idx="2550">
                  <c:v>215</c:v>
                </c:pt>
                <c:pt idx="2551">
                  <c:v>176</c:v>
                </c:pt>
                <c:pt idx="2552">
                  <c:v>555</c:v>
                </c:pt>
                <c:pt idx="2553">
                  <c:v>116</c:v>
                </c:pt>
                <c:pt idx="2554">
                  <c:v>615</c:v>
                </c:pt>
                <c:pt idx="2555">
                  <c:v>236</c:v>
                </c:pt>
                <c:pt idx="2556">
                  <c:v>145</c:v>
                </c:pt>
                <c:pt idx="2557">
                  <c:v>167</c:v>
                </c:pt>
                <c:pt idx="2558">
                  <c:v>235</c:v>
                </c:pt>
                <c:pt idx="2559">
                  <c:v>452</c:v>
                </c:pt>
                <c:pt idx="2560">
                  <c:v>241</c:v>
                </c:pt>
                <c:pt idx="2561">
                  <c:v>28</c:v>
                </c:pt>
                <c:pt idx="2562">
                  <c:v>140</c:v>
                </c:pt>
                <c:pt idx="2563">
                  <c:v>280</c:v>
                </c:pt>
                <c:pt idx="2564">
                  <c:v>70</c:v>
                </c:pt>
                <c:pt idx="2565">
                  <c:v>160</c:v>
                </c:pt>
                <c:pt idx="2566">
                  <c:v>141</c:v>
                </c:pt>
                <c:pt idx="2567">
                  <c:v>874</c:v>
                </c:pt>
                <c:pt idx="2568">
                  <c:v>73</c:v>
                </c:pt>
                <c:pt idx="2569">
                  <c:v>294</c:v>
                </c:pt>
                <c:pt idx="2570">
                  <c:v>740</c:v>
                </c:pt>
                <c:pt idx="2571">
                  <c:v>369</c:v>
                </c:pt>
                <c:pt idx="2572">
                  <c:v>110</c:v>
                </c:pt>
                <c:pt idx="2573">
                  <c:v>455</c:v>
                </c:pt>
                <c:pt idx="2574">
                  <c:v>224</c:v>
                </c:pt>
                <c:pt idx="2575">
                  <c:v>46</c:v>
                </c:pt>
                <c:pt idx="2576">
                  <c:v>284</c:v>
                </c:pt>
                <c:pt idx="2577">
                  <c:v>98</c:v>
                </c:pt>
                <c:pt idx="2578">
                  <c:v>56</c:v>
                </c:pt>
                <c:pt idx="2579">
                  <c:v>32</c:v>
                </c:pt>
                <c:pt idx="2580">
                  <c:v>30</c:v>
                </c:pt>
                <c:pt idx="2581">
                  <c:v>70</c:v>
                </c:pt>
                <c:pt idx="2582">
                  <c:v>44</c:v>
                </c:pt>
                <c:pt idx="2583">
                  <c:v>92</c:v>
                </c:pt>
                <c:pt idx="2584">
                  <c:v>205</c:v>
                </c:pt>
                <c:pt idx="2585">
                  <c:v>23</c:v>
                </c:pt>
                <c:pt idx="2586">
                  <c:v>4</c:v>
                </c:pt>
                <c:pt idx="2587">
                  <c:v>112</c:v>
                </c:pt>
                <c:pt idx="2588">
                  <c:v>27</c:v>
                </c:pt>
                <c:pt idx="2589">
                  <c:v>11</c:v>
                </c:pt>
                <c:pt idx="2590">
                  <c:v>26</c:v>
                </c:pt>
                <c:pt idx="2591">
                  <c:v>77</c:v>
                </c:pt>
                <c:pt idx="2592">
                  <c:v>136</c:v>
                </c:pt>
                <c:pt idx="2593">
                  <c:v>157</c:v>
                </c:pt>
                <c:pt idx="2594">
                  <c:v>158</c:v>
                </c:pt>
                <c:pt idx="2595">
                  <c:v>27</c:v>
                </c:pt>
                <c:pt idx="2596">
                  <c:v>23</c:v>
                </c:pt>
                <c:pt idx="2597">
                  <c:v>17</c:v>
                </c:pt>
                <c:pt idx="2598">
                  <c:v>37</c:v>
                </c:pt>
                <c:pt idx="2599">
                  <c:v>65</c:v>
                </c:pt>
                <c:pt idx="2600">
                  <c:v>18</c:v>
                </c:pt>
                <c:pt idx="2601">
                  <c:v>25</c:v>
                </c:pt>
                <c:pt idx="2602">
                  <c:v>104</c:v>
                </c:pt>
                <c:pt idx="2603">
                  <c:v>108</c:v>
                </c:pt>
                <c:pt idx="2604">
                  <c:v>38</c:v>
                </c:pt>
                <c:pt idx="2605">
                  <c:v>88</c:v>
                </c:pt>
                <c:pt idx="2606">
                  <c:v>82</c:v>
                </c:pt>
                <c:pt idx="2607">
                  <c:v>126</c:v>
                </c:pt>
                <c:pt idx="2608">
                  <c:v>133</c:v>
                </c:pt>
                <c:pt idx="2609">
                  <c:v>47</c:v>
                </c:pt>
                <c:pt idx="2610">
                  <c:v>58</c:v>
                </c:pt>
                <c:pt idx="2611">
                  <c:v>32</c:v>
                </c:pt>
                <c:pt idx="2612">
                  <c:v>37</c:v>
                </c:pt>
                <c:pt idx="2613">
                  <c:v>87</c:v>
                </c:pt>
                <c:pt idx="2614">
                  <c:v>15</c:v>
                </c:pt>
                <c:pt idx="2615">
                  <c:v>27</c:v>
                </c:pt>
                <c:pt idx="2616">
                  <c:v>19</c:v>
                </c:pt>
                <c:pt idx="2617">
                  <c:v>17</c:v>
                </c:pt>
                <c:pt idx="2618">
                  <c:v>26</c:v>
                </c:pt>
                <c:pt idx="2619">
                  <c:v>28</c:v>
                </c:pt>
                <c:pt idx="2620">
                  <c:v>37</c:v>
                </c:pt>
                <c:pt idx="2621">
                  <c:v>128</c:v>
                </c:pt>
                <c:pt idx="2622">
                  <c:v>10</c:v>
                </c:pt>
                <c:pt idx="2623">
                  <c:v>83</c:v>
                </c:pt>
                <c:pt idx="2624">
                  <c:v>46</c:v>
                </c:pt>
                <c:pt idx="2625">
                  <c:v>90</c:v>
                </c:pt>
                <c:pt idx="2626">
                  <c:v>81</c:v>
                </c:pt>
                <c:pt idx="2627">
                  <c:v>32</c:v>
                </c:pt>
                <c:pt idx="2628">
                  <c:v>20</c:v>
                </c:pt>
                <c:pt idx="2629">
                  <c:v>70</c:v>
                </c:pt>
                <c:pt idx="2630">
                  <c:v>168</c:v>
                </c:pt>
                <c:pt idx="2631">
                  <c:v>34</c:v>
                </c:pt>
                <c:pt idx="2632">
                  <c:v>48</c:v>
                </c:pt>
                <c:pt idx="2633">
                  <c:v>48</c:v>
                </c:pt>
                <c:pt idx="2634">
                  <c:v>221</c:v>
                </c:pt>
                <c:pt idx="2635">
                  <c:v>107</c:v>
                </c:pt>
                <c:pt idx="2636">
                  <c:v>45</c:v>
                </c:pt>
                <c:pt idx="2637">
                  <c:v>36</c:v>
                </c:pt>
                <c:pt idx="2638">
                  <c:v>101</c:v>
                </c:pt>
                <c:pt idx="2639">
                  <c:v>62</c:v>
                </c:pt>
                <c:pt idx="2640">
                  <c:v>32</c:v>
                </c:pt>
                <c:pt idx="2641">
                  <c:v>89</c:v>
                </c:pt>
                <c:pt idx="2642">
                  <c:v>93</c:v>
                </c:pt>
                <c:pt idx="2643">
                  <c:v>98</c:v>
                </c:pt>
                <c:pt idx="2644">
                  <c:v>82</c:v>
                </c:pt>
                <c:pt idx="2645">
                  <c:v>116</c:v>
                </c:pt>
                <c:pt idx="2646">
                  <c:v>52</c:v>
                </c:pt>
                <c:pt idx="2647">
                  <c:v>23</c:v>
                </c:pt>
                <c:pt idx="2648">
                  <c:v>77</c:v>
                </c:pt>
                <c:pt idx="2649">
                  <c:v>49</c:v>
                </c:pt>
                <c:pt idx="2650">
                  <c:v>59</c:v>
                </c:pt>
                <c:pt idx="2651">
                  <c:v>113</c:v>
                </c:pt>
                <c:pt idx="2652">
                  <c:v>34</c:v>
                </c:pt>
                <c:pt idx="2653">
                  <c:v>42</c:v>
                </c:pt>
                <c:pt idx="2654">
                  <c:v>42</c:v>
                </c:pt>
                <c:pt idx="2655">
                  <c:v>49</c:v>
                </c:pt>
                <c:pt idx="2656">
                  <c:v>56</c:v>
                </c:pt>
                <c:pt idx="2657">
                  <c:v>25</c:v>
                </c:pt>
                <c:pt idx="2658">
                  <c:v>52</c:v>
                </c:pt>
                <c:pt idx="2659">
                  <c:v>34</c:v>
                </c:pt>
                <c:pt idx="2660">
                  <c:v>67</c:v>
                </c:pt>
                <c:pt idx="2661">
                  <c:v>70</c:v>
                </c:pt>
                <c:pt idx="2662">
                  <c:v>89</c:v>
                </c:pt>
                <c:pt idx="2663">
                  <c:v>107</c:v>
                </c:pt>
                <c:pt idx="2664">
                  <c:v>159</c:v>
                </c:pt>
                <c:pt idx="2665">
                  <c:v>181</c:v>
                </c:pt>
                <c:pt idx="2666">
                  <c:v>131</c:v>
                </c:pt>
                <c:pt idx="2667">
                  <c:v>125</c:v>
                </c:pt>
                <c:pt idx="2668">
                  <c:v>61</c:v>
                </c:pt>
                <c:pt idx="2669">
                  <c:v>90</c:v>
                </c:pt>
                <c:pt idx="2670">
                  <c:v>35</c:v>
                </c:pt>
                <c:pt idx="2671">
                  <c:v>90</c:v>
                </c:pt>
                <c:pt idx="2672">
                  <c:v>4</c:v>
                </c:pt>
                <c:pt idx="2673">
                  <c:v>120</c:v>
                </c:pt>
                <c:pt idx="2674">
                  <c:v>14</c:v>
                </c:pt>
                <c:pt idx="2675">
                  <c:v>27</c:v>
                </c:pt>
                <c:pt idx="2676">
                  <c:v>49</c:v>
                </c:pt>
                <c:pt idx="2677">
                  <c:v>102</c:v>
                </c:pt>
                <c:pt idx="2678">
                  <c:v>3</c:v>
                </c:pt>
                <c:pt idx="2679">
                  <c:v>25</c:v>
                </c:pt>
                <c:pt idx="2680">
                  <c:v>118</c:v>
                </c:pt>
                <c:pt idx="2681">
                  <c:v>57</c:v>
                </c:pt>
                <c:pt idx="2682">
                  <c:v>11</c:v>
                </c:pt>
                <c:pt idx="2683">
                  <c:v>33</c:v>
                </c:pt>
                <c:pt idx="2684">
                  <c:v>40</c:v>
                </c:pt>
                <c:pt idx="2685">
                  <c:v>50</c:v>
                </c:pt>
                <c:pt idx="2686">
                  <c:v>38</c:v>
                </c:pt>
                <c:pt idx="2687">
                  <c:v>96</c:v>
                </c:pt>
                <c:pt idx="2688">
                  <c:v>48</c:v>
                </c:pt>
                <c:pt idx="2689">
                  <c:v>33</c:v>
                </c:pt>
                <c:pt idx="2690">
                  <c:v>226</c:v>
                </c:pt>
                <c:pt idx="2691">
                  <c:v>14</c:v>
                </c:pt>
                <c:pt idx="2692">
                  <c:v>20</c:v>
                </c:pt>
                <c:pt idx="2693">
                  <c:v>25</c:v>
                </c:pt>
                <c:pt idx="2694">
                  <c:v>90</c:v>
                </c:pt>
                <c:pt idx="2695">
                  <c:v>11</c:v>
                </c:pt>
                <c:pt idx="2696">
                  <c:v>55</c:v>
                </c:pt>
                <c:pt idx="2697">
                  <c:v>30</c:v>
                </c:pt>
                <c:pt idx="2698">
                  <c:v>28</c:v>
                </c:pt>
                <c:pt idx="2699">
                  <c:v>45</c:v>
                </c:pt>
                <c:pt idx="2700">
                  <c:v>13</c:v>
                </c:pt>
                <c:pt idx="2701">
                  <c:v>40</c:v>
                </c:pt>
                <c:pt idx="2702">
                  <c:v>21</c:v>
                </c:pt>
                <c:pt idx="2703">
                  <c:v>134</c:v>
                </c:pt>
                <c:pt idx="2704">
                  <c:v>20</c:v>
                </c:pt>
                <c:pt idx="2705">
                  <c:v>19</c:v>
                </c:pt>
                <c:pt idx="2706">
                  <c:v>209</c:v>
                </c:pt>
                <c:pt idx="2707">
                  <c:v>38</c:v>
                </c:pt>
                <c:pt idx="2708">
                  <c:v>24</c:v>
                </c:pt>
                <c:pt idx="2709">
                  <c:v>8</c:v>
                </c:pt>
                <c:pt idx="2710">
                  <c:v>179</c:v>
                </c:pt>
                <c:pt idx="2711">
                  <c:v>26</c:v>
                </c:pt>
                <c:pt idx="2712">
                  <c:v>131</c:v>
                </c:pt>
                <c:pt idx="2713">
                  <c:v>14</c:v>
                </c:pt>
                <c:pt idx="2714">
                  <c:v>174</c:v>
                </c:pt>
                <c:pt idx="2715">
                  <c:v>191</c:v>
                </c:pt>
                <c:pt idx="2716">
                  <c:v>38</c:v>
                </c:pt>
                <c:pt idx="2717">
                  <c:v>22</c:v>
                </c:pt>
                <c:pt idx="2718">
                  <c:v>149</c:v>
                </c:pt>
                <c:pt idx="2719">
                  <c:v>56</c:v>
                </c:pt>
                <c:pt idx="2720">
                  <c:v>19</c:v>
                </c:pt>
                <c:pt idx="2721">
                  <c:v>70</c:v>
                </c:pt>
                <c:pt idx="2722">
                  <c:v>81</c:v>
                </c:pt>
                <c:pt idx="2723">
                  <c:v>32</c:v>
                </c:pt>
                <c:pt idx="2724">
                  <c:v>26</c:v>
                </c:pt>
                <c:pt idx="2725">
                  <c:v>105</c:v>
                </c:pt>
                <c:pt idx="2726">
                  <c:v>29</c:v>
                </c:pt>
                <c:pt idx="2727">
                  <c:v>8</c:v>
                </c:pt>
                <c:pt idx="2728">
                  <c:v>89</c:v>
                </c:pt>
                <c:pt idx="2729">
                  <c:v>44</c:v>
                </c:pt>
                <c:pt idx="2730">
                  <c:v>246</c:v>
                </c:pt>
                <c:pt idx="2731">
                  <c:v>120</c:v>
                </c:pt>
                <c:pt idx="2732">
                  <c:v>26</c:v>
                </c:pt>
                <c:pt idx="2733">
                  <c:v>45</c:v>
                </c:pt>
                <c:pt idx="2734">
                  <c:v>20</c:v>
                </c:pt>
                <c:pt idx="2735">
                  <c:v>47</c:v>
                </c:pt>
                <c:pt idx="2736">
                  <c:v>13</c:v>
                </c:pt>
                <c:pt idx="2737">
                  <c:v>183</c:v>
                </c:pt>
                <c:pt idx="2738">
                  <c:v>21</c:v>
                </c:pt>
                <c:pt idx="2739">
                  <c:v>42</c:v>
                </c:pt>
                <c:pt idx="2740">
                  <c:v>54</c:v>
                </c:pt>
                <c:pt idx="2741">
                  <c:v>38</c:v>
                </c:pt>
                <c:pt idx="2742">
                  <c:v>64</c:v>
                </c:pt>
                <c:pt idx="2743">
                  <c:v>13</c:v>
                </c:pt>
                <c:pt idx="2744">
                  <c:v>33</c:v>
                </c:pt>
                <c:pt idx="2745">
                  <c:v>52</c:v>
                </c:pt>
                <c:pt idx="2746">
                  <c:v>107</c:v>
                </c:pt>
                <c:pt idx="2747">
                  <c:v>11</c:v>
                </c:pt>
                <c:pt idx="2748">
                  <c:v>34</c:v>
                </c:pt>
                <c:pt idx="2749">
                  <c:v>75</c:v>
                </c:pt>
                <c:pt idx="2750">
                  <c:v>26</c:v>
                </c:pt>
                <c:pt idx="2751">
                  <c:v>50</c:v>
                </c:pt>
                <c:pt idx="2752">
                  <c:v>80</c:v>
                </c:pt>
                <c:pt idx="2753">
                  <c:v>110</c:v>
                </c:pt>
                <c:pt idx="2754">
                  <c:v>77</c:v>
                </c:pt>
                <c:pt idx="2755">
                  <c:v>50</c:v>
                </c:pt>
                <c:pt idx="2756">
                  <c:v>145</c:v>
                </c:pt>
                <c:pt idx="2757">
                  <c:v>29</c:v>
                </c:pt>
                <c:pt idx="2758">
                  <c:v>114</c:v>
                </c:pt>
                <c:pt idx="2759">
                  <c:v>96</c:v>
                </c:pt>
                <c:pt idx="2760">
                  <c:v>31</c:v>
                </c:pt>
                <c:pt idx="2761">
                  <c:v>4883</c:v>
                </c:pt>
                <c:pt idx="2762">
                  <c:v>95</c:v>
                </c:pt>
                <c:pt idx="2763">
                  <c:v>2478</c:v>
                </c:pt>
                <c:pt idx="2764">
                  <c:v>1789</c:v>
                </c:pt>
                <c:pt idx="2765">
                  <c:v>680</c:v>
                </c:pt>
                <c:pt idx="2766">
                  <c:v>70</c:v>
                </c:pt>
                <c:pt idx="2767">
                  <c:v>23</c:v>
                </c:pt>
                <c:pt idx="2768">
                  <c:v>4245</c:v>
                </c:pt>
                <c:pt idx="2769">
                  <c:v>943</c:v>
                </c:pt>
                <c:pt idx="2770">
                  <c:v>1876</c:v>
                </c:pt>
                <c:pt idx="2771">
                  <c:v>834</c:v>
                </c:pt>
                <c:pt idx="2772">
                  <c:v>682</c:v>
                </c:pt>
                <c:pt idx="2773">
                  <c:v>147</c:v>
                </c:pt>
                <c:pt idx="2774">
                  <c:v>415</c:v>
                </c:pt>
                <c:pt idx="2775">
                  <c:v>290</c:v>
                </c:pt>
                <c:pt idx="2776">
                  <c:v>365</c:v>
                </c:pt>
                <c:pt idx="2777">
                  <c:v>660</c:v>
                </c:pt>
                <c:pt idx="2778">
                  <c:v>1356</c:v>
                </c:pt>
                <c:pt idx="2779">
                  <c:v>424</c:v>
                </c:pt>
                <c:pt idx="2780">
                  <c:v>33</c:v>
                </c:pt>
                <c:pt idx="2781">
                  <c:v>1633</c:v>
                </c:pt>
                <c:pt idx="2782">
                  <c:v>306</c:v>
                </c:pt>
                <c:pt idx="2783">
                  <c:v>205</c:v>
                </c:pt>
                <c:pt idx="2784">
                  <c:v>1281</c:v>
                </c:pt>
                <c:pt idx="2785">
                  <c:v>103</c:v>
                </c:pt>
                <c:pt idx="2786">
                  <c:v>1513</c:v>
                </c:pt>
                <c:pt idx="2787">
                  <c:v>405</c:v>
                </c:pt>
                <c:pt idx="2788">
                  <c:v>510</c:v>
                </c:pt>
                <c:pt idx="2789">
                  <c:v>1887</c:v>
                </c:pt>
                <c:pt idx="2790">
                  <c:v>701</c:v>
                </c:pt>
                <c:pt idx="2791">
                  <c:v>3863</c:v>
                </c:pt>
                <c:pt idx="2792">
                  <c:v>238</c:v>
                </c:pt>
                <c:pt idx="2793">
                  <c:v>2051</c:v>
                </c:pt>
                <c:pt idx="2794">
                  <c:v>402</c:v>
                </c:pt>
                <c:pt idx="2795">
                  <c:v>253</c:v>
                </c:pt>
                <c:pt idx="2796">
                  <c:v>473</c:v>
                </c:pt>
                <c:pt idx="2797">
                  <c:v>821</c:v>
                </c:pt>
                <c:pt idx="2798">
                  <c:v>388</c:v>
                </c:pt>
                <c:pt idx="2799">
                  <c:v>813</c:v>
                </c:pt>
                <c:pt idx="2800">
                  <c:v>1945</c:v>
                </c:pt>
                <c:pt idx="2801">
                  <c:v>1637</c:v>
                </c:pt>
                <c:pt idx="2802">
                  <c:v>1375</c:v>
                </c:pt>
                <c:pt idx="2803">
                  <c:v>17</c:v>
                </c:pt>
                <c:pt idx="2804">
                  <c:v>354</c:v>
                </c:pt>
                <c:pt idx="2805">
                  <c:v>191</c:v>
                </c:pt>
                <c:pt idx="2806">
                  <c:v>303</c:v>
                </c:pt>
                <c:pt idx="2807">
                  <c:v>137</c:v>
                </c:pt>
                <c:pt idx="2808">
                  <c:v>41</c:v>
                </c:pt>
                <c:pt idx="2809">
                  <c:v>398</c:v>
                </c:pt>
                <c:pt idx="2810">
                  <c:v>1737</c:v>
                </c:pt>
                <c:pt idx="2811">
                  <c:v>971</c:v>
                </c:pt>
                <c:pt idx="2812">
                  <c:v>183</c:v>
                </c:pt>
                <c:pt idx="2813">
                  <c:v>4562</c:v>
                </c:pt>
                <c:pt idx="2814">
                  <c:v>162</c:v>
                </c:pt>
                <c:pt idx="2815">
                  <c:v>479</c:v>
                </c:pt>
                <c:pt idx="2816">
                  <c:v>426</c:v>
                </c:pt>
                <c:pt idx="2817">
                  <c:v>450</c:v>
                </c:pt>
                <c:pt idx="2818">
                  <c:v>1780</c:v>
                </c:pt>
                <c:pt idx="2819">
                  <c:v>122</c:v>
                </c:pt>
                <c:pt idx="2820">
                  <c:v>95</c:v>
                </c:pt>
                <c:pt idx="2821">
                  <c:v>325</c:v>
                </c:pt>
                <c:pt idx="2822">
                  <c:v>353</c:v>
                </c:pt>
                <c:pt idx="2823">
                  <c:v>105</c:v>
                </c:pt>
                <c:pt idx="2824">
                  <c:v>729</c:v>
                </c:pt>
                <c:pt idx="2825">
                  <c:v>454</c:v>
                </c:pt>
                <c:pt idx="2826">
                  <c:v>539</c:v>
                </c:pt>
                <c:pt idx="2827">
                  <c:v>79</c:v>
                </c:pt>
                <c:pt idx="2828">
                  <c:v>94</c:v>
                </c:pt>
                <c:pt idx="2829">
                  <c:v>625</c:v>
                </c:pt>
                <c:pt idx="2830">
                  <c:v>508</c:v>
                </c:pt>
                <c:pt idx="2831">
                  <c:v>531</c:v>
                </c:pt>
                <c:pt idx="2832">
                  <c:v>158</c:v>
                </c:pt>
                <c:pt idx="2833">
                  <c:v>508</c:v>
                </c:pt>
                <c:pt idx="2834">
                  <c:v>644</c:v>
                </c:pt>
                <c:pt idx="2835">
                  <c:v>848</c:v>
                </c:pt>
                <c:pt idx="2836">
                  <c:v>429</c:v>
                </c:pt>
                <c:pt idx="2837">
                  <c:v>204</c:v>
                </c:pt>
                <c:pt idx="2838">
                  <c:v>379</c:v>
                </c:pt>
                <c:pt idx="2839">
                  <c:v>271</c:v>
                </c:pt>
                <c:pt idx="2840">
                  <c:v>120</c:v>
                </c:pt>
                <c:pt idx="2841">
                  <c:v>140</c:v>
                </c:pt>
                <c:pt idx="2842">
                  <c:v>193</c:v>
                </c:pt>
                <c:pt idx="2843">
                  <c:v>180</c:v>
                </c:pt>
                <c:pt idx="2844">
                  <c:v>263</c:v>
                </c:pt>
                <c:pt idx="2845">
                  <c:v>217</c:v>
                </c:pt>
                <c:pt idx="2846">
                  <c:v>443</c:v>
                </c:pt>
                <c:pt idx="2847">
                  <c:v>1373</c:v>
                </c:pt>
                <c:pt idx="2848">
                  <c:v>742</c:v>
                </c:pt>
                <c:pt idx="2849">
                  <c:v>170</c:v>
                </c:pt>
                <c:pt idx="2850">
                  <c:v>242</c:v>
                </c:pt>
                <c:pt idx="2851">
                  <c:v>541</c:v>
                </c:pt>
                <c:pt idx="2852">
                  <c:v>121</c:v>
                </c:pt>
                <c:pt idx="2853">
                  <c:v>621</c:v>
                </c:pt>
                <c:pt idx="2854">
                  <c:v>101</c:v>
                </c:pt>
                <c:pt idx="2855">
                  <c:v>554</c:v>
                </c:pt>
                <c:pt idx="2856">
                  <c:v>666</c:v>
                </c:pt>
                <c:pt idx="2857">
                  <c:v>410</c:v>
                </c:pt>
                <c:pt idx="2858">
                  <c:v>375</c:v>
                </c:pt>
                <c:pt idx="2859">
                  <c:v>1364</c:v>
                </c:pt>
                <c:pt idx="2860">
                  <c:v>35</c:v>
                </c:pt>
                <c:pt idx="2861">
                  <c:v>203</c:v>
                </c:pt>
                <c:pt idx="2862">
                  <c:v>49</c:v>
                </c:pt>
                <c:pt idx="2863">
                  <c:v>5812</c:v>
                </c:pt>
                <c:pt idx="2864">
                  <c:v>1556</c:v>
                </c:pt>
                <c:pt idx="2865">
                  <c:v>65</c:v>
                </c:pt>
                <c:pt idx="2866">
                  <c:v>10</c:v>
                </c:pt>
                <c:pt idx="2867">
                  <c:v>76</c:v>
                </c:pt>
                <c:pt idx="2868">
                  <c:v>263</c:v>
                </c:pt>
                <c:pt idx="2869">
                  <c:v>1530</c:v>
                </c:pt>
                <c:pt idx="2870">
                  <c:v>278</c:v>
                </c:pt>
                <c:pt idx="2871">
                  <c:v>350</c:v>
                </c:pt>
                <c:pt idx="2872">
                  <c:v>470</c:v>
                </c:pt>
                <c:pt idx="2873">
                  <c:v>3</c:v>
                </c:pt>
                <c:pt idx="2874">
                  <c:v>8200</c:v>
                </c:pt>
                <c:pt idx="2875">
                  <c:v>8359</c:v>
                </c:pt>
                <c:pt idx="2876">
                  <c:v>188</c:v>
                </c:pt>
                <c:pt idx="2877">
                  <c:v>48</c:v>
                </c:pt>
                <c:pt idx="2878">
                  <c:v>607</c:v>
                </c:pt>
                <c:pt idx="2879">
                  <c:v>50</c:v>
                </c:pt>
                <c:pt idx="2880">
                  <c:v>55</c:v>
                </c:pt>
                <c:pt idx="2881">
                  <c:v>38</c:v>
                </c:pt>
                <c:pt idx="2882">
                  <c:v>25</c:v>
                </c:pt>
                <c:pt idx="2883">
                  <c:v>46</c:v>
                </c:pt>
                <c:pt idx="2884">
                  <c:v>83</c:v>
                </c:pt>
                <c:pt idx="2885">
                  <c:v>35</c:v>
                </c:pt>
                <c:pt idx="2886">
                  <c:v>25</c:v>
                </c:pt>
                <c:pt idx="2887">
                  <c:v>75</c:v>
                </c:pt>
                <c:pt idx="2888">
                  <c:v>62</c:v>
                </c:pt>
                <c:pt idx="2889">
                  <c:v>160</c:v>
                </c:pt>
                <c:pt idx="2890">
                  <c:v>246</c:v>
                </c:pt>
                <c:pt idx="2891">
                  <c:v>55</c:v>
                </c:pt>
                <c:pt idx="2892">
                  <c:v>23</c:v>
                </c:pt>
                <c:pt idx="2893">
                  <c:v>72</c:v>
                </c:pt>
                <c:pt idx="2894">
                  <c:v>22</c:v>
                </c:pt>
                <c:pt idx="2895">
                  <c:v>14</c:v>
                </c:pt>
                <c:pt idx="2896">
                  <c:v>38</c:v>
                </c:pt>
                <c:pt idx="2897">
                  <c:v>32</c:v>
                </c:pt>
                <c:pt idx="2898">
                  <c:v>63</c:v>
                </c:pt>
                <c:pt idx="2899">
                  <c:v>27</c:v>
                </c:pt>
                <c:pt idx="2900">
                  <c:v>44</c:v>
                </c:pt>
                <c:pt idx="2901">
                  <c:v>38</c:v>
                </c:pt>
                <c:pt idx="2902">
                  <c:v>115</c:v>
                </c:pt>
                <c:pt idx="2903">
                  <c:v>37</c:v>
                </c:pt>
                <c:pt idx="2904">
                  <c:v>99</c:v>
                </c:pt>
                <c:pt idx="2905">
                  <c:v>44</c:v>
                </c:pt>
                <c:pt idx="2906">
                  <c:v>58</c:v>
                </c:pt>
                <c:pt idx="2907">
                  <c:v>191</c:v>
                </c:pt>
                <c:pt idx="2908">
                  <c:v>40</c:v>
                </c:pt>
                <c:pt idx="2909">
                  <c:v>38</c:v>
                </c:pt>
                <c:pt idx="2910">
                  <c:v>39</c:v>
                </c:pt>
                <c:pt idx="2911">
                  <c:v>11</c:v>
                </c:pt>
                <c:pt idx="2912">
                  <c:v>107</c:v>
                </c:pt>
                <c:pt idx="2913">
                  <c:v>147</c:v>
                </c:pt>
                <c:pt idx="2914">
                  <c:v>36</c:v>
                </c:pt>
                <c:pt idx="2915">
                  <c:v>92</c:v>
                </c:pt>
                <c:pt idx="2916">
                  <c:v>35</c:v>
                </c:pt>
                <c:pt idx="2917">
                  <c:v>17</c:v>
                </c:pt>
                <c:pt idx="2918">
                  <c:v>22</c:v>
                </c:pt>
                <c:pt idx="2919">
                  <c:v>69</c:v>
                </c:pt>
                <c:pt idx="2920">
                  <c:v>13</c:v>
                </c:pt>
                <c:pt idx="2921">
                  <c:v>58</c:v>
                </c:pt>
                <c:pt idx="2922">
                  <c:v>44</c:v>
                </c:pt>
                <c:pt idx="2923">
                  <c:v>83</c:v>
                </c:pt>
                <c:pt idx="2924">
                  <c:v>117</c:v>
                </c:pt>
                <c:pt idx="2925">
                  <c:v>32</c:v>
                </c:pt>
                <c:pt idx="2926">
                  <c:v>8</c:v>
                </c:pt>
                <c:pt idx="2927">
                  <c:v>340</c:v>
                </c:pt>
                <c:pt idx="2928">
                  <c:v>7</c:v>
                </c:pt>
                <c:pt idx="2929">
                  <c:v>19</c:v>
                </c:pt>
                <c:pt idx="2930">
                  <c:v>47</c:v>
                </c:pt>
                <c:pt idx="2931">
                  <c:v>13</c:v>
                </c:pt>
                <c:pt idx="2932">
                  <c:v>90</c:v>
                </c:pt>
                <c:pt idx="2933">
                  <c:v>63</c:v>
                </c:pt>
                <c:pt idx="2934">
                  <c:v>26</c:v>
                </c:pt>
                <c:pt idx="2935">
                  <c:v>71</c:v>
                </c:pt>
                <c:pt idx="2936">
                  <c:v>38</c:v>
                </c:pt>
                <c:pt idx="2937">
                  <c:v>859</c:v>
                </c:pt>
                <c:pt idx="2938">
                  <c:v>21</c:v>
                </c:pt>
                <c:pt idx="2939">
                  <c:v>78</c:v>
                </c:pt>
                <c:pt idx="2940">
                  <c:v>53</c:v>
                </c:pt>
                <c:pt idx="2941">
                  <c:v>356</c:v>
                </c:pt>
                <c:pt idx="2942">
                  <c:v>279</c:v>
                </c:pt>
                <c:pt idx="2943">
                  <c:v>266</c:v>
                </c:pt>
                <c:pt idx="2944">
                  <c:v>623</c:v>
                </c:pt>
                <c:pt idx="2945">
                  <c:v>392</c:v>
                </c:pt>
                <c:pt idx="2946">
                  <c:v>3562</c:v>
                </c:pt>
                <c:pt idx="2947">
                  <c:v>514</c:v>
                </c:pt>
                <c:pt idx="2948">
                  <c:v>88</c:v>
                </c:pt>
                <c:pt idx="2949">
                  <c:v>537</c:v>
                </c:pt>
                <c:pt idx="2950">
                  <c:v>25</c:v>
                </c:pt>
                <c:pt idx="2951">
                  <c:v>3238</c:v>
                </c:pt>
                <c:pt idx="2952">
                  <c:v>897</c:v>
                </c:pt>
                <c:pt idx="2953">
                  <c:v>878</c:v>
                </c:pt>
                <c:pt idx="2954">
                  <c:v>115</c:v>
                </c:pt>
                <c:pt idx="2955">
                  <c:v>234</c:v>
                </c:pt>
                <c:pt idx="2956">
                  <c:v>4330</c:v>
                </c:pt>
                <c:pt idx="2957">
                  <c:v>651</c:v>
                </c:pt>
                <c:pt idx="2958">
                  <c:v>251</c:v>
                </c:pt>
                <c:pt idx="2959">
                  <c:v>263</c:v>
                </c:pt>
                <c:pt idx="2960">
                  <c:v>28</c:v>
                </c:pt>
                <c:pt idx="2961">
                  <c:v>721</c:v>
                </c:pt>
                <c:pt idx="2962">
                  <c:v>50</c:v>
                </c:pt>
                <c:pt idx="2963">
                  <c:v>73</c:v>
                </c:pt>
                <c:pt idx="2964">
                  <c:v>27</c:v>
                </c:pt>
                <c:pt idx="2965">
                  <c:v>34</c:v>
                </c:pt>
                <c:pt idx="2966">
                  <c:v>7</c:v>
                </c:pt>
                <c:pt idx="2967">
                  <c:v>24</c:v>
                </c:pt>
                <c:pt idx="2968">
                  <c:v>15</c:v>
                </c:pt>
                <c:pt idx="2969">
                  <c:v>72</c:v>
                </c:pt>
                <c:pt idx="2970">
                  <c:v>120</c:v>
                </c:pt>
                <c:pt idx="2971">
                  <c:v>123</c:v>
                </c:pt>
                <c:pt idx="2972">
                  <c:v>1</c:v>
                </c:pt>
                <c:pt idx="2973">
                  <c:v>24</c:v>
                </c:pt>
                <c:pt idx="2974">
                  <c:v>33</c:v>
                </c:pt>
                <c:pt idx="2975">
                  <c:v>14</c:v>
                </c:pt>
                <c:pt idx="2976">
                  <c:v>9</c:v>
                </c:pt>
                <c:pt idx="2977">
                  <c:v>76</c:v>
                </c:pt>
                <c:pt idx="2978">
                  <c:v>19</c:v>
                </c:pt>
                <c:pt idx="2979">
                  <c:v>69</c:v>
                </c:pt>
                <c:pt idx="2980">
                  <c:v>218</c:v>
                </c:pt>
                <c:pt idx="2981">
                  <c:v>30</c:v>
                </c:pt>
                <c:pt idx="2982">
                  <c:v>100</c:v>
                </c:pt>
                <c:pt idx="2983">
                  <c:v>296</c:v>
                </c:pt>
                <c:pt idx="2984">
                  <c:v>1204</c:v>
                </c:pt>
                <c:pt idx="2985">
                  <c:v>321</c:v>
                </c:pt>
                <c:pt idx="2986">
                  <c:v>301</c:v>
                </c:pt>
                <c:pt idx="2987">
                  <c:v>144</c:v>
                </c:pt>
                <c:pt idx="2988">
                  <c:v>539</c:v>
                </c:pt>
                <c:pt idx="2989">
                  <c:v>498</c:v>
                </c:pt>
                <c:pt idx="2990">
                  <c:v>1113</c:v>
                </c:pt>
                <c:pt idx="2991">
                  <c:v>988</c:v>
                </c:pt>
                <c:pt idx="2992">
                  <c:v>391</c:v>
                </c:pt>
                <c:pt idx="2993">
                  <c:v>28</c:v>
                </c:pt>
                <c:pt idx="2994">
                  <c:v>147</c:v>
                </c:pt>
                <c:pt idx="2995">
                  <c:v>680</c:v>
                </c:pt>
                <c:pt idx="2996">
                  <c:v>983</c:v>
                </c:pt>
                <c:pt idx="2997">
                  <c:v>79</c:v>
                </c:pt>
                <c:pt idx="2998">
                  <c:v>426</c:v>
                </c:pt>
                <c:pt idx="2999">
                  <c:v>96</c:v>
                </c:pt>
                <c:pt idx="3000">
                  <c:v>163</c:v>
                </c:pt>
                <c:pt idx="3001">
                  <c:v>2525</c:v>
                </c:pt>
                <c:pt idx="3002">
                  <c:v>2035</c:v>
                </c:pt>
                <c:pt idx="3003">
                  <c:v>290</c:v>
                </c:pt>
                <c:pt idx="3004">
                  <c:v>1980</c:v>
                </c:pt>
                <c:pt idx="3005">
                  <c:v>57</c:v>
                </c:pt>
                <c:pt idx="3006">
                  <c:v>380</c:v>
                </c:pt>
                <c:pt idx="3007">
                  <c:v>128</c:v>
                </c:pt>
                <c:pt idx="3008">
                  <c:v>180</c:v>
                </c:pt>
                <c:pt idx="3009">
                  <c:v>571</c:v>
                </c:pt>
                <c:pt idx="3010">
                  <c:v>480</c:v>
                </c:pt>
                <c:pt idx="3011">
                  <c:v>249</c:v>
                </c:pt>
                <c:pt idx="3012">
                  <c:v>84</c:v>
                </c:pt>
                <c:pt idx="3013">
                  <c:v>197</c:v>
                </c:pt>
                <c:pt idx="3014">
                  <c:v>271</c:v>
                </c:pt>
                <c:pt idx="3015">
                  <c:v>50</c:v>
                </c:pt>
                <c:pt idx="3016">
                  <c:v>169</c:v>
                </c:pt>
                <c:pt idx="3017">
                  <c:v>205</c:v>
                </c:pt>
                <c:pt idx="3018">
                  <c:v>206</c:v>
                </c:pt>
                <c:pt idx="3019">
                  <c:v>84</c:v>
                </c:pt>
                <c:pt idx="3020">
                  <c:v>210</c:v>
                </c:pt>
                <c:pt idx="3021">
                  <c:v>181</c:v>
                </c:pt>
                <c:pt idx="3022">
                  <c:v>60</c:v>
                </c:pt>
                <c:pt idx="3023">
                  <c:v>445</c:v>
                </c:pt>
                <c:pt idx="3024">
                  <c:v>17</c:v>
                </c:pt>
                <c:pt idx="3025">
                  <c:v>194</c:v>
                </c:pt>
                <c:pt idx="3026">
                  <c:v>404</c:v>
                </c:pt>
                <c:pt idx="3027">
                  <c:v>194</c:v>
                </c:pt>
                <c:pt idx="3028">
                  <c:v>902</c:v>
                </c:pt>
                <c:pt idx="3029">
                  <c:v>1670</c:v>
                </c:pt>
                <c:pt idx="3030">
                  <c:v>1328</c:v>
                </c:pt>
                <c:pt idx="3031">
                  <c:v>944</c:v>
                </c:pt>
                <c:pt idx="3032">
                  <c:v>147</c:v>
                </c:pt>
                <c:pt idx="3033">
                  <c:v>99</c:v>
                </c:pt>
                <c:pt idx="3034">
                  <c:v>79</c:v>
                </c:pt>
                <c:pt idx="3035">
                  <c:v>75</c:v>
                </c:pt>
                <c:pt idx="3036">
                  <c:v>207</c:v>
                </c:pt>
                <c:pt idx="3037">
                  <c:v>102</c:v>
                </c:pt>
                <c:pt idx="3038">
                  <c:v>32</c:v>
                </c:pt>
                <c:pt idx="3039">
                  <c:v>480</c:v>
                </c:pt>
                <c:pt idx="3040">
                  <c:v>11</c:v>
                </c:pt>
                <c:pt idx="3041">
                  <c:v>12</c:v>
                </c:pt>
                <c:pt idx="3042">
                  <c:v>48</c:v>
                </c:pt>
                <c:pt idx="3043">
                  <c:v>59</c:v>
                </c:pt>
                <c:pt idx="3044">
                  <c:v>79</c:v>
                </c:pt>
                <c:pt idx="3045">
                  <c:v>14</c:v>
                </c:pt>
                <c:pt idx="3046">
                  <c:v>106</c:v>
                </c:pt>
                <c:pt idx="3047">
                  <c:v>25</c:v>
                </c:pt>
                <c:pt idx="3048">
                  <c:v>25</c:v>
                </c:pt>
                <c:pt idx="3049">
                  <c:v>29</c:v>
                </c:pt>
                <c:pt idx="3050">
                  <c:v>43</c:v>
                </c:pt>
                <c:pt idx="3051">
                  <c:v>46</c:v>
                </c:pt>
                <c:pt idx="3052">
                  <c:v>27</c:v>
                </c:pt>
                <c:pt idx="3053">
                  <c:v>112</c:v>
                </c:pt>
                <c:pt idx="3054">
                  <c:v>34</c:v>
                </c:pt>
                <c:pt idx="3055">
                  <c:v>145</c:v>
                </c:pt>
                <c:pt idx="3056">
                  <c:v>19</c:v>
                </c:pt>
                <c:pt idx="3057">
                  <c:v>288</c:v>
                </c:pt>
                <c:pt idx="3058">
                  <c:v>14</c:v>
                </c:pt>
                <c:pt idx="3059">
                  <c:v>7</c:v>
                </c:pt>
                <c:pt idx="3060">
                  <c:v>211</c:v>
                </c:pt>
                <c:pt idx="3061">
                  <c:v>85</c:v>
                </c:pt>
                <c:pt idx="3062">
                  <c:v>103</c:v>
                </c:pt>
                <c:pt idx="3063">
                  <c:v>113</c:v>
                </c:pt>
                <c:pt idx="3064">
                  <c:v>167</c:v>
                </c:pt>
                <c:pt idx="3065">
                  <c:v>73</c:v>
                </c:pt>
                <c:pt idx="3066">
                  <c:v>75</c:v>
                </c:pt>
                <c:pt idx="3067">
                  <c:v>614</c:v>
                </c:pt>
                <c:pt idx="3068">
                  <c:v>107</c:v>
                </c:pt>
                <c:pt idx="3069">
                  <c:v>1224</c:v>
                </c:pt>
                <c:pt idx="3070">
                  <c:v>104</c:v>
                </c:pt>
                <c:pt idx="3071">
                  <c:v>79</c:v>
                </c:pt>
                <c:pt idx="3072">
                  <c:v>157</c:v>
                </c:pt>
                <c:pt idx="3073">
                  <c:v>50</c:v>
                </c:pt>
                <c:pt idx="3074">
                  <c:v>64</c:v>
                </c:pt>
                <c:pt idx="3075">
                  <c:v>200</c:v>
                </c:pt>
                <c:pt idx="3076">
                  <c:v>22</c:v>
                </c:pt>
                <c:pt idx="3077">
                  <c:v>163</c:v>
                </c:pt>
                <c:pt idx="3078">
                  <c:v>77</c:v>
                </c:pt>
                <c:pt idx="3079">
                  <c:v>89</c:v>
                </c:pt>
                <c:pt idx="3080">
                  <c:v>3355</c:v>
                </c:pt>
                <c:pt idx="3081">
                  <c:v>537</c:v>
                </c:pt>
                <c:pt idx="3082">
                  <c:v>125</c:v>
                </c:pt>
                <c:pt idx="3083">
                  <c:v>163</c:v>
                </c:pt>
                <c:pt idx="3084">
                  <c:v>283</c:v>
                </c:pt>
                <c:pt idx="3085">
                  <c:v>352</c:v>
                </c:pt>
                <c:pt idx="3086">
                  <c:v>94</c:v>
                </c:pt>
                <c:pt idx="3087">
                  <c:v>67</c:v>
                </c:pt>
                <c:pt idx="3088">
                  <c:v>221</c:v>
                </c:pt>
                <c:pt idx="3089">
                  <c:v>2165</c:v>
                </c:pt>
                <c:pt idx="3090">
                  <c:v>179</c:v>
                </c:pt>
                <c:pt idx="3091">
                  <c:v>123</c:v>
                </c:pt>
                <c:pt idx="3092">
                  <c:v>1104</c:v>
                </c:pt>
                <c:pt idx="3093">
                  <c:v>403</c:v>
                </c:pt>
                <c:pt idx="3094">
                  <c:v>109</c:v>
                </c:pt>
                <c:pt idx="3095">
                  <c:v>372</c:v>
                </c:pt>
                <c:pt idx="3096">
                  <c:v>311</c:v>
                </c:pt>
                <c:pt idx="3097">
                  <c:v>61</c:v>
                </c:pt>
                <c:pt idx="3098">
                  <c:v>115</c:v>
                </c:pt>
                <c:pt idx="3099">
                  <c:v>111</c:v>
                </c:pt>
                <c:pt idx="3100">
                  <c:v>337</c:v>
                </c:pt>
                <c:pt idx="3101">
                  <c:v>9</c:v>
                </c:pt>
                <c:pt idx="3102">
                  <c:v>120</c:v>
                </c:pt>
                <c:pt idx="3103">
                  <c:v>102</c:v>
                </c:pt>
                <c:pt idx="3104">
                  <c:v>186</c:v>
                </c:pt>
                <c:pt idx="3105">
                  <c:v>15</c:v>
                </c:pt>
                <c:pt idx="3106">
                  <c:v>67</c:v>
                </c:pt>
                <c:pt idx="3107">
                  <c:v>130</c:v>
                </c:pt>
                <c:pt idx="3108">
                  <c:v>16</c:v>
                </c:pt>
                <c:pt idx="3109">
                  <c:v>67</c:v>
                </c:pt>
                <c:pt idx="3110">
                  <c:v>124</c:v>
                </c:pt>
                <c:pt idx="3111">
                  <c:v>80</c:v>
                </c:pt>
                <c:pt idx="3112">
                  <c:v>282</c:v>
                </c:pt>
                <c:pt idx="3113">
                  <c:v>68</c:v>
                </c:pt>
                <c:pt idx="3114">
                  <c:v>86</c:v>
                </c:pt>
                <c:pt idx="3115">
                  <c:v>115</c:v>
                </c:pt>
                <c:pt idx="3116">
                  <c:v>75</c:v>
                </c:pt>
                <c:pt idx="3117">
                  <c:v>43</c:v>
                </c:pt>
                <c:pt idx="3118">
                  <c:v>48</c:v>
                </c:pt>
                <c:pt idx="3119">
                  <c:v>52</c:v>
                </c:pt>
                <c:pt idx="3120">
                  <c:v>43</c:v>
                </c:pt>
                <c:pt idx="3121">
                  <c:v>58</c:v>
                </c:pt>
                <c:pt idx="3122">
                  <c:v>47</c:v>
                </c:pt>
                <c:pt idx="3123">
                  <c:v>36</c:v>
                </c:pt>
                <c:pt idx="3124">
                  <c:v>17</c:v>
                </c:pt>
                <c:pt idx="3125">
                  <c:v>104</c:v>
                </c:pt>
                <c:pt idx="3126">
                  <c:v>47</c:v>
                </c:pt>
                <c:pt idx="3127">
                  <c:v>38</c:v>
                </c:pt>
                <c:pt idx="3128">
                  <c:v>81</c:v>
                </c:pt>
                <c:pt idx="3129">
                  <c:v>55</c:v>
                </c:pt>
                <c:pt idx="3130">
                  <c:v>41</c:v>
                </c:pt>
                <c:pt idx="3131">
                  <c:v>79</c:v>
                </c:pt>
                <c:pt idx="3132">
                  <c:v>16</c:v>
                </c:pt>
                <c:pt idx="3133">
                  <c:v>8</c:v>
                </c:pt>
                <c:pt idx="3134">
                  <c:v>95</c:v>
                </c:pt>
                <c:pt idx="3135">
                  <c:v>25</c:v>
                </c:pt>
                <c:pt idx="3136">
                  <c:v>19</c:v>
                </c:pt>
                <c:pt idx="3137">
                  <c:v>90</c:v>
                </c:pt>
                <c:pt idx="3138">
                  <c:v>41</c:v>
                </c:pt>
                <c:pt idx="3139">
                  <c:v>30</c:v>
                </c:pt>
                <c:pt idx="3140">
                  <c:v>38</c:v>
                </c:pt>
                <c:pt idx="3141">
                  <c:v>65</c:v>
                </c:pt>
                <c:pt idx="3142">
                  <c:v>75</c:v>
                </c:pt>
                <c:pt idx="3143">
                  <c:v>16</c:v>
                </c:pt>
                <c:pt idx="3144">
                  <c:v>10</c:v>
                </c:pt>
                <c:pt idx="3145">
                  <c:v>27</c:v>
                </c:pt>
                <c:pt idx="3146">
                  <c:v>259</c:v>
                </c:pt>
                <c:pt idx="3147">
                  <c:v>39</c:v>
                </c:pt>
                <c:pt idx="3148">
                  <c:v>42</c:v>
                </c:pt>
                <c:pt idx="3149">
                  <c:v>10</c:v>
                </c:pt>
                <c:pt idx="3150">
                  <c:v>56</c:v>
                </c:pt>
                <c:pt idx="3151">
                  <c:v>20</c:v>
                </c:pt>
                <c:pt idx="3152">
                  <c:v>170</c:v>
                </c:pt>
                <c:pt idx="3153">
                  <c:v>29</c:v>
                </c:pt>
                <c:pt idx="3154">
                  <c:v>132</c:v>
                </c:pt>
                <c:pt idx="3155">
                  <c:v>27</c:v>
                </c:pt>
                <c:pt idx="3156">
                  <c:v>26</c:v>
                </c:pt>
                <c:pt idx="3157">
                  <c:v>43</c:v>
                </c:pt>
                <c:pt idx="3158">
                  <c:v>80</c:v>
                </c:pt>
                <c:pt idx="3159">
                  <c:v>33</c:v>
                </c:pt>
                <c:pt idx="3160">
                  <c:v>71</c:v>
                </c:pt>
                <c:pt idx="3161">
                  <c:v>81</c:v>
                </c:pt>
                <c:pt idx="3162">
                  <c:v>76</c:v>
                </c:pt>
                <c:pt idx="3163">
                  <c:v>48</c:v>
                </c:pt>
                <c:pt idx="3164">
                  <c:v>61</c:v>
                </c:pt>
                <c:pt idx="3165">
                  <c:v>60</c:v>
                </c:pt>
                <c:pt idx="3166">
                  <c:v>136</c:v>
                </c:pt>
                <c:pt idx="3167">
                  <c:v>14</c:v>
                </c:pt>
                <c:pt idx="3168">
                  <c:v>78</c:v>
                </c:pt>
                <c:pt idx="3169">
                  <c:v>4</c:v>
                </c:pt>
                <c:pt idx="3170">
                  <c:v>11</c:v>
                </c:pt>
                <c:pt idx="3171">
                  <c:v>185</c:v>
                </c:pt>
                <c:pt idx="3172">
                  <c:v>59</c:v>
                </c:pt>
                <c:pt idx="3173">
                  <c:v>27</c:v>
                </c:pt>
                <c:pt idx="3174">
                  <c:v>63</c:v>
                </c:pt>
                <c:pt idx="3175">
                  <c:v>13</c:v>
                </c:pt>
                <c:pt idx="3176">
                  <c:v>13</c:v>
                </c:pt>
                <c:pt idx="3177">
                  <c:v>57</c:v>
                </c:pt>
                <c:pt idx="3178">
                  <c:v>61</c:v>
                </c:pt>
                <c:pt idx="3179">
                  <c:v>65</c:v>
                </c:pt>
                <c:pt idx="3180">
                  <c:v>134</c:v>
                </c:pt>
                <c:pt idx="3181">
                  <c:v>37</c:v>
                </c:pt>
                <c:pt idx="3182">
                  <c:v>37</c:v>
                </c:pt>
                <c:pt idx="3183">
                  <c:v>150</c:v>
                </c:pt>
                <c:pt idx="3184">
                  <c:v>56</c:v>
                </c:pt>
                <c:pt idx="3185">
                  <c:v>18</c:v>
                </c:pt>
                <c:pt idx="3186">
                  <c:v>60</c:v>
                </c:pt>
                <c:pt idx="3187">
                  <c:v>67</c:v>
                </c:pt>
                <c:pt idx="3188">
                  <c:v>35</c:v>
                </c:pt>
                <c:pt idx="3189">
                  <c:v>34</c:v>
                </c:pt>
                <c:pt idx="3190">
                  <c:v>36</c:v>
                </c:pt>
                <c:pt idx="3191">
                  <c:v>18</c:v>
                </c:pt>
                <c:pt idx="3192">
                  <c:v>25</c:v>
                </c:pt>
                <c:pt idx="3193">
                  <c:v>21</c:v>
                </c:pt>
                <c:pt idx="3194">
                  <c:v>151</c:v>
                </c:pt>
                <c:pt idx="3195">
                  <c:v>489</c:v>
                </c:pt>
                <c:pt idx="3196">
                  <c:v>50</c:v>
                </c:pt>
                <c:pt idx="3197">
                  <c:v>321</c:v>
                </c:pt>
                <c:pt idx="3198">
                  <c:v>1762</c:v>
                </c:pt>
                <c:pt idx="3199">
                  <c:v>385</c:v>
                </c:pt>
                <c:pt idx="3200">
                  <c:v>398</c:v>
                </c:pt>
                <c:pt idx="3201">
                  <c:v>304</c:v>
                </c:pt>
                <c:pt idx="3202">
                  <c:v>676</c:v>
                </c:pt>
                <c:pt idx="3203">
                  <c:v>577</c:v>
                </c:pt>
                <c:pt idx="3204">
                  <c:v>3663</c:v>
                </c:pt>
                <c:pt idx="3205">
                  <c:v>294</c:v>
                </c:pt>
                <c:pt idx="3206">
                  <c:v>28</c:v>
                </c:pt>
                <c:pt idx="3207">
                  <c:v>100</c:v>
                </c:pt>
                <c:pt idx="3208">
                  <c:v>72</c:v>
                </c:pt>
                <c:pt idx="3209">
                  <c:v>238</c:v>
                </c:pt>
                <c:pt idx="3210">
                  <c:v>159</c:v>
                </c:pt>
                <c:pt idx="3211">
                  <c:v>77</c:v>
                </c:pt>
                <c:pt idx="3212">
                  <c:v>53</c:v>
                </c:pt>
                <c:pt idx="3213">
                  <c:v>1251</c:v>
                </c:pt>
                <c:pt idx="3214">
                  <c:v>465</c:v>
                </c:pt>
                <c:pt idx="3215">
                  <c:v>74</c:v>
                </c:pt>
                <c:pt idx="3216">
                  <c:v>62</c:v>
                </c:pt>
                <c:pt idx="3217">
                  <c:v>3468</c:v>
                </c:pt>
                <c:pt idx="3218">
                  <c:v>52</c:v>
                </c:pt>
                <c:pt idx="3219">
                  <c:v>50</c:v>
                </c:pt>
                <c:pt idx="3220">
                  <c:v>45</c:v>
                </c:pt>
                <c:pt idx="3221">
                  <c:v>21</c:v>
                </c:pt>
                <c:pt idx="3222">
                  <c:v>100</c:v>
                </c:pt>
                <c:pt idx="3223">
                  <c:v>81</c:v>
                </c:pt>
                <c:pt idx="3224">
                  <c:v>286</c:v>
                </c:pt>
                <c:pt idx="3225">
                  <c:v>42</c:v>
                </c:pt>
                <c:pt idx="3226">
                  <c:v>199</c:v>
                </c:pt>
                <c:pt idx="3227">
                  <c:v>25</c:v>
                </c:pt>
                <c:pt idx="3228">
                  <c:v>84</c:v>
                </c:pt>
                <c:pt idx="3229">
                  <c:v>50</c:v>
                </c:pt>
                <c:pt idx="3230">
                  <c:v>26</c:v>
                </c:pt>
                <c:pt idx="3231">
                  <c:v>14</c:v>
                </c:pt>
                <c:pt idx="3232">
                  <c:v>49</c:v>
                </c:pt>
                <c:pt idx="3233">
                  <c:v>69</c:v>
                </c:pt>
                <c:pt idx="3234">
                  <c:v>60</c:v>
                </c:pt>
                <c:pt idx="3235">
                  <c:v>80</c:v>
                </c:pt>
                <c:pt idx="3236">
                  <c:v>56</c:v>
                </c:pt>
                <c:pt idx="3237">
                  <c:v>104</c:v>
                </c:pt>
                <c:pt idx="3238">
                  <c:v>46</c:v>
                </c:pt>
                <c:pt idx="3239">
                  <c:v>206</c:v>
                </c:pt>
                <c:pt idx="3240">
                  <c:v>18</c:v>
                </c:pt>
                <c:pt idx="3241">
                  <c:v>28</c:v>
                </c:pt>
                <c:pt idx="3242">
                  <c:v>11</c:v>
                </c:pt>
                <c:pt idx="3243">
                  <c:v>263</c:v>
                </c:pt>
                <c:pt idx="3244">
                  <c:v>394</c:v>
                </c:pt>
                <c:pt idx="3245">
                  <c:v>1049</c:v>
                </c:pt>
                <c:pt idx="3246">
                  <c:v>308</c:v>
                </c:pt>
                <c:pt idx="3247">
                  <c:v>1088</c:v>
                </c:pt>
                <c:pt idx="3248">
                  <c:v>73</c:v>
                </c:pt>
                <c:pt idx="3249">
                  <c:v>143</c:v>
                </c:pt>
                <c:pt idx="3250">
                  <c:v>1420</c:v>
                </c:pt>
                <c:pt idx="3251">
                  <c:v>305</c:v>
                </c:pt>
                <c:pt idx="3252">
                  <c:v>551</c:v>
                </c:pt>
                <c:pt idx="3253">
                  <c:v>187</c:v>
                </c:pt>
                <c:pt idx="3254">
                  <c:v>325</c:v>
                </c:pt>
                <c:pt idx="3255">
                  <c:v>148</c:v>
                </c:pt>
                <c:pt idx="3256">
                  <c:v>69</c:v>
                </c:pt>
                <c:pt idx="3257">
                  <c:v>173</c:v>
                </c:pt>
                <c:pt idx="3258">
                  <c:v>269</c:v>
                </c:pt>
                <c:pt idx="3259">
                  <c:v>185</c:v>
                </c:pt>
                <c:pt idx="3260">
                  <c:v>176</c:v>
                </c:pt>
                <c:pt idx="3261">
                  <c:v>1019</c:v>
                </c:pt>
                <c:pt idx="3262">
                  <c:v>113</c:v>
                </c:pt>
                <c:pt idx="3263">
                  <c:v>404</c:v>
                </c:pt>
                <c:pt idx="3264">
                  <c:v>707</c:v>
                </c:pt>
                <c:pt idx="3265">
                  <c:v>392</c:v>
                </c:pt>
                <c:pt idx="3266">
                  <c:v>23</c:v>
                </c:pt>
                <c:pt idx="3267">
                  <c:v>682</c:v>
                </c:pt>
                <c:pt idx="3268">
                  <c:v>37</c:v>
                </c:pt>
                <c:pt idx="3269">
                  <c:v>146</c:v>
                </c:pt>
                <c:pt idx="3270">
                  <c:v>119</c:v>
                </c:pt>
                <c:pt idx="3271">
                  <c:v>163</c:v>
                </c:pt>
                <c:pt idx="3272">
                  <c:v>339</c:v>
                </c:pt>
                <c:pt idx="3273">
                  <c:v>58</c:v>
                </c:pt>
                <c:pt idx="3274">
                  <c:v>456</c:v>
                </c:pt>
                <c:pt idx="3275">
                  <c:v>15</c:v>
                </c:pt>
                <c:pt idx="3276">
                  <c:v>191</c:v>
                </c:pt>
                <c:pt idx="3277">
                  <c:v>17</c:v>
                </c:pt>
                <c:pt idx="3278">
                  <c:v>28</c:v>
                </c:pt>
                <c:pt idx="3279">
                  <c:v>18</c:v>
                </c:pt>
                <c:pt idx="3280">
                  <c:v>61</c:v>
                </c:pt>
                <c:pt idx="3281">
                  <c:v>108</c:v>
                </c:pt>
                <c:pt idx="3282">
                  <c:v>142</c:v>
                </c:pt>
                <c:pt idx="3283">
                  <c:v>74</c:v>
                </c:pt>
                <c:pt idx="3284">
                  <c:v>38</c:v>
                </c:pt>
                <c:pt idx="3285">
                  <c:v>20</c:v>
                </c:pt>
                <c:pt idx="3286">
                  <c:v>24</c:v>
                </c:pt>
                <c:pt idx="3287">
                  <c:v>66</c:v>
                </c:pt>
                <c:pt idx="3288">
                  <c:v>28</c:v>
                </c:pt>
                <c:pt idx="3289">
                  <c:v>24</c:v>
                </c:pt>
                <c:pt idx="3290">
                  <c:v>73</c:v>
                </c:pt>
                <c:pt idx="3291">
                  <c:v>3</c:v>
                </c:pt>
                <c:pt idx="3292">
                  <c:v>20</c:v>
                </c:pt>
                <c:pt idx="3293">
                  <c:v>21</c:v>
                </c:pt>
                <c:pt idx="3294">
                  <c:v>94</c:v>
                </c:pt>
                <c:pt idx="3295">
                  <c:v>139</c:v>
                </c:pt>
                <c:pt idx="3296">
                  <c:v>130</c:v>
                </c:pt>
                <c:pt idx="3297">
                  <c:v>31</c:v>
                </c:pt>
                <c:pt idx="3298">
                  <c:v>13</c:v>
                </c:pt>
                <c:pt idx="3299">
                  <c:v>90</c:v>
                </c:pt>
                <c:pt idx="3300">
                  <c:v>141</c:v>
                </c:pt>
                <c:pt idx="3301">
                  <c:v>23</c:v>
                </c:pt>
                <c:pt idx="3302">
                  <c:v>18</c:v>
                </c:pt>
                <c:pt idx="3303">
                  <c:v>76</c:v>
                </c:pt>
                <c:pt idx="3304">
                  <c:v>93</c:v>
                </c:pt>
                <c:pt idx="3305">
                  <c:v>69</c:v>
                </c:pt>
                <c:pt idx="3306">
                  <c:v>21</c:v>
                </c:pt>
                <c:pt idx="3307">
                  <c:v>57</c:v>
                </c:pt>
                <c:pt idx="3308">
                  <c:v>108</c:v>
                </c:pt>
                <c:pt idx="3309">
                  <c:v>83</c:v>
                </c:pt>
                <c:pt idx="3310">
                  <c:v>96</c:v>
                </c:pt>
                <c:pt idx="3311">
                  <c:v>64</c:v>
                </c:pt>
                <c:pt idx="3312">
                  <c:v>14</c:v>
                </c:pt>
                <c:pt idx="3313">
                  <c:v>169</c:v>
                </c:pt>
                <c:pt idx="3314">
                  <c:v>33</c:v>
                </c:pt>
                <c:pt idx="3315">
                  <c:v>102</c:v>
                </c:pt>
                <c:pt idx="3316">
                  <c:v>104</c:v>
                </c:pt>
                <c:pt idx="3317">
                  <c:v>20</c:v>
                </c:pt>
                <c:pt idx="3318">
                  <c:v>35</c:v>
                </c:pt>
                <c:pt idx="3319">
                  <c:v>94</c:v>
                </c:pt>
                <c:pt idx="3320">
                  <c:v>14</c:v>
                </c:pt>
                <c:pt idx="3321">
                  <c:v>15</c:v>
                </c:pt>
                <c:pt idx="3322">
                  <c:v>51</c:v>
                </c:pt>
                <c:pt idx="3323">
                  <c:v>19</c:v>
                </c:pt>
                <c:pt idx="3324">
                  <c:v>23</c:v>
                </c:pt>
                <c:pt idx="3325">
                  <c:v>97</c:v>
                </c:pt>
                <c:pt idx="3326">
                  <c:v>76</c:v>
                </c:pt>
                <c:pt idx="3327">
                  <c:v>11</c:v>
                </c:pt>
                <c:pt idx="3328">
                  <c:v>52</c:v>
                </c:pt>
                <c:pt idx="3329">
                  <c:v>95</c:v>
                </c:pt>
                <c:pt idx="3330">
                  <c:v>35</c:v>
                </c:pt>
                <c:pt idx="3331">
                  <c:v>21</c:v>
                </c:pt>
                <c:pt idx="3332">
                  <c:v>93</c:v>
                </c:pt>
                <c:pt idx="3333">
                  <c:v>11</c:v>
                </c:pt>
                <c:pt idx="3334">
                  <c:v>21</c:v>
                </c:pt>
                <c:pt idx="3335">
                  <c:v>54</c:v>
                </c:pt>
                <c:pt idx="3336">
                  <c:v>31</c:v>
                </c:pt>
                <c:pt idx="3337">
                  <c:v>132</c:v>
                </c:pt>
                <c:pt idx="3338">
                  <c:v>3</c:v>
                </c:pt>
                <c:pt idx="3339">
                  <c:v>6</c:v>
                </c:pt>
                <c:pt idx="3340">
                  <c:v>10</c:v>
                </c:pt>
                <c:pt idx="3341">
                  <c:v>147</c:v>
                </c:pt>
                <c:pt idx="3342">
                  <c:v>199</c:v>
                </c:pt>
                <c:pt idx="3343">
                  <c:v>50</c:v>
                </c:pt>
                <c:pt idx="3344">
                  <c:v>21</c:v>
                </c:pt>
                <c:pt idx="3345">
                  <c:v>24</c:v>
                </c:pt>
                <c:pt idx="3346">
                  <c:v>32</c:v>
                </c:pt>
                <c:pt idx="3347">
                  <c:v>62</c:v>
                </c:pt>
                <c:pt idx="3348">
                  <c:v>9</c:v>
                </c:pt>
                <c:pt idx="3349">
                  <c:v>38</c:v>
                </c:pt>
                <c:pt idx="3350">
                  <c:v>54</c:v>
                </c:pt>
                <c:pt idx="3351">
                  <c:v>37</c:v>
                </c:pt>
                <c:pt idx="3352">
                  <c:v>39</c:v>
                </c:pt>
                <c:pt idx="3353">
                  <c:v>34</c:v>
                </c:pt>
                <c:pt idx="3354">
                  <c:v>55</c:v>
                </c:pt>
                <c:pt idx="3355">
                  <c:v>32</c:v>
                </c:pt>
                <c:pt idx="3356">
                  <c:v>25</c:v>
                </c:pt>
                <c:pt idx="3357">
                  <c:v>33</c:v>
                </c:pt>
                <c:pt idx="3358">
                  <c:v>108</c:v>
                </c:pt>
                <c:pt idx="3359">
                  <c:v>20</c:v>
                </c:pt>
                <c:pt idx="3360">
                  <c:v>98</c:v>
                </c:pt>
                <c:pt idx="3361">
                  <c:v>196</c:v>
                </c:pt>
                <c:pt idx="3362">
                  <c:v>39</c:v>
                </c:pt>
                <c:pt idx="3363">
                  <c:v>128</c:v>
                </c:pt>
                <c:pt idx="3364">
                  <c:v>71</c:v>
                </c:pt>
                <c:pt idx="3365">
                  <c:v>47</c:v>
                </c:pt>
                <c:pt idx="3366">
                  <c:v>17</c:v>
                </c:pt>
                <c:pt idx="3367">
                  <c:v>91</c:v>
                </c:pt>
                <c:pt idx="3368">
                  <c:v>43</c:v>
                </c:pt>
                <c:pt idx="3369">
                  <c:v>17</c:v>
                </c:pt>
                <c:pt idx="3370">
                  <c:v>33</c:v>
                </c:pt>
                <c:pt idx="3371">
                  <c:v>87</c:v>
                </c:pt>
                <c:pt idx="3372">
                  <c:v>113</c:v>
                </c:pt>
                <c:pt idx="3373">
                  <c:v>14</c:v>
                </c:pt>
                <c:pt idx="3374">
                  <c:v>30</c:v>
                </c:pt>
                <c:pt idx="3375">
                  <c:v>16</c:v>
                </c:pt>
                <c:pt idx="3376">
                  <c:v>46</c:v>
                </c:pt>
                <c:pt idx="3377">
                  <c:v>24</c:v>
                </c:pt>
                <c:pt idx="3378">
                  <c:v>97</c:v>
                </c:pt>
                <c:pt idx="3379">
                  <c:v>59</c:v>
                </c:pt>
                <c:pt idx="3380">
                  <c:v>1095</c:v>
                </c:pt>
                <c:pt idx="3381">
                  <c:v>218</c:v>
                </c:pt>
                <c:pt idx="3382">
                  <c:v>111</c:v>
                </c:pt>
                <c:pt idx="3383">
                  <c:v>56</c:v>
                </c:pt>
                <c:pt idx="3384">
                  <c:v>265</c:v>
                </c:pt>
                <c:pt idx="3385">
                  <c:v>28</c:v>
                </c:pt>
                <c:pt idx="3386">
                  <c:v>364</c:v>
                </c:pt>
                <c:pt idx="3387">
                  <c:v>27</c:v>
                </c:pt>
                <c:pt idx="3388">
                  <c:v>93</c:v>
                </c:pt>
                <c:pt idx="3389">
                  <c:v>64</c:v>
                </c:pt>
                <c:pt idx="3390">
                  <c:v>22</c:v>
                </c:pt>
                <c:pt idx="3391">
                  <c:v>59</c:v>
                </c:pt>
                <c:pt idx="3392">
                  <c:v>249</c:v>
                </c:pt>
                <c:pt idx="3393">
                  <c:v>392</c:v>
                </c:pt>
                <c:pt idx="3394">
                  <c:v>115</c:v>
                </c:pt>
                <c:pt idx="3395">
                  <c:v>433</c:v>
                </c:pt>
                <c:pt idx="3396">
                  <c:v>20</c:v>
                </c:pt>
                <c:pt idx="3397">
                  <c:v>8</c:v>
                </c:pt>
                <c:pt idx="3398">
                  <c:v>175</c:v>
                </c:pt>
                <c:pt idx="3399">
                  <c:v>104</c:v>
                </c:pt>
                <c:pt idx="3400">
                  <c:v>17</c:v>
                </c:pt>
                <c:pt idx="3401">
                  <c:v>277</c:v>
                </c:pt>
                <c:pt idx="3402">
                  <c:v>118</c:v>
                </c:pt>
                <c:pt idx="3403">
                  <c:v>97</c:v>
                </c:pt>
                <c:pt idx="3404">
                  <c:v>20</c:v>
                </c:pt>
                <c:pt idx="3405">
                  <c:v>26</c:v>
                </c:pt>
                <c:pt idx="3406">
                  <c:v>128</c:v>
                </c:pt>
                <c:pt idx="3407">
                  <c:v>15</c:v>
                </c:pt>
                <c:pt idx="3408">
                  <c:v>25</c:v>
                </c:pt>
                <c:pt idx="3409">
                  <c:v>55</c:v>
                </c:pt>
                <c:pt idx="3410">
                  <c:v>107</c:v>
                </c:pt>
                <c:pt idx="3411">
                  <c:v>557</c:v>
                </c:pt>
                <c:pt idx="3412">
                  <c:v>40</c:v>
                </c:pt>
                <c:pt idx="3413">
                  <c:v>36</c:v>
                </c:pt>
                <c:pt idx="3414">
                  <c:v>159</c:v>
                </c:pt>
                <c:pt idx="3415">
                  <c:v>41</c:v>
                </c:pt>
                <c:pt idx="3416">
                  <c:v>226</c:v>
                </c:pt>
                <c:pt idx="3417">
                  <c:v>30</c:v>
                </c:pt>
                <c:pt idx="3418">
                  <c:v>103</c:v>
                </c:pt>
                <c:pt idx="3419">
                  <c:v>62</c:v>
                </c:pt>
                <c:pt idx="3420">
                  <c:v>6</c:v>
                </c:pt>
                <c:pt idx="3421">
                  <c:v>182</c:v>
                </c:pt>
                <c:pt idx="3422">
                  <c:v>145</c:v>
                </c:pt>
                <c:pt idx="3423">
                  <c:v>25</c:v>
                </c:pt>
                <c:pt idx="3424">
                  <c:v>320</c:v>
                </c:pt>
                <c:pt idx="3425">
                  <c:v>99</c:v>
                </c:pt>
                <c:pt idx="3426">
                  <c:v>348</c:v>
                </c:pt>
                <c:pt idx="3427">
                  <c:v>41</c:v>
                </c:pt>
                <c:pt idx="3428">
                  <c:v>29</c:v>
                </c:pt>
                <c:pt idx="3429">
                  <c:v>25</c:v>
                </c:pt>
                <c:pt idx="3430">
                  <c:v>23</c:v>
                </c:pt>
                <c:pt idx="3431">
                  <c:v>1260</c:v>
                </c:pt>
                <c:pt idx="3432">
                  <c:v>307</c:v>
                </c:pt>
                <c:pt idx="3433">
                  <c:v>329</c:v>
                </c:pt>
                <c:pt idx="3434">
                  <c:v>32</c:v>
                </c:pt>
                <c:pt idx="3435">
                  <c:v>27</c:v>
                </c:pt>
                <c:pt idx="3436">
                  <c:v>236</c:v>
                </c:pt>
                <c:pt idx="3437">
                  <c:v>42</c:v>
                </c:pt>
                <c:pt idx="3438">
                  <c:v>95</c:v>
                </c:pt>
                <c:pt idx="3439">
                  <c:v>37</c:v>
                </c:pt>
                <c:pt idx="3440">
                  <c:v>128</c:v>
                </c:pt>
                <c:pt idx="3441">
                  <c:v>156</c:v>
                </c:pt>
                <c:pt idx="3442">
                  <c:v>64</c:v>
                </c:pt>
                <c:pt idx="3443">
                  <c:v>58</c:v>
                </c:pt>
                <c:pt idx="3444">
                  <c:v>20</c:v>
                </c:pt>
                <c:pt idx="3445">
                  <c:v>47</c:v>
                </c:pt>
                <c:pt idx="3446">
                  <c:v>54</c:v>
                </c:pt>
                <c:pt idx="3447">
                  <c:v>9</c:v>
                </c:pt>
                <c:pt idx="3448">
                  <c:v>213</c:v>
                </c:pt>
                <c:pt idx="3449">
                  <c:v>57</c:v>
                </c:pt>
                <c:pt idx="3450">
                  <c:v>25</c:v>
                </c:pt>
                <c:pt idx="3451">
                  <c:v>104</c:v>
                </c:pt>
                <c:pt idx="3452">
                  <c:v>34</c:v>
                </c:pt>
                <c:pt idx="3453">
                  <c:v>67</c:v>
                </c:pt>
                <c:pt idx="3454">
                  <c:v>241</c:v>
                </c:pt>
                <c:pt idx="3455">
                  <c:v>123</c:v>
                </c:pt>
                <c:pt idx="3456">
                  <c:v>302</c:v>
                </c:pt>
                <c:pt idx="3457">
                  <c:v>89</c:v>
                </c:pt>
                <c:pt idx="3458">
                  <c:v>41</c:v>
                </c:pt>
                <c:pt idx="3459">
                  <c:v>69</c:v>
                </c:pt>
                <c:pt idx="3460">
                  <c:v>52</c:v>
                </c:pt>
                <c:pt idx="3461">
                  <c:v>57</c:v>
                </c:pt>
                <c:pt idx="3462">
                  <c:v>74</c:v>
                </c:pt>
                <c:pt idx="3463">
                  <c:v>63</c:v>
                </c:pt>
                <c:pt idx="3464">
                  <c:v>72</c:v>
                </c:pt>
                <c:pt idx="3465">
                  <c:v>71</c:v>
                </c:pt>
                <c:pt idx="3466">
                  <c:v>21</c:v>
                </c:pt>
                <c:pt idx="3467">
                  <c:v>930</c:v>
                </c:pt>
                <c:pt idx="3468">
                  <c:v>55</c:v>
                </c:pt>
                <c:pt idx="3469">
                  <c:v>61</c:v>
                </c:pt>
                <c:pt idx="3470">
                  <c:v>82</c:v>
                </c:pt>
                <c:pt idx="3471">
                  <c:v>71</c:v>
                </c:pt>
                <c:pt idx="3472">
                  <c:v>117</c:v>
                </c:pt>
                <c:pt idx="3473">
                  <c:v>29</c:v>
                </c:pt>
                <c:pt idx="3474">
                  <c:v>74</c:v>
                </c:pt>
                <c:pt idx="3475">
                  <c:v>23</c:v>
                </c:pt>
                <c:pt idx="3476">
                  <c:v>60</c:v>
                </c:pt>
                <c:pt idx="3477">
                  <c:v>55</c:v>
                </c:pt>
                <c:pt idx="3478">
                  <c:v>51</c:v>
                </c:pt>
                <c:pt idx="3479">
                  <c:v>78</c:v>
                </c:pt>
                <c:pt idx="3480">
                  <c:v>62</c:v>
                </c:pt>
                <c:pt idx="3481">
                  <c:v>45</c:v>
                </c:pt>
                <c:pt idx="3482">
                  <c:v>15</c:v>
                </c:pt>
                <c:pt idx="3483">
                  <c:v>151</c:v>
                </c:pt>
                <c:pt idx="3484">
                  <c:v>68</c:v>
                </c:pt>
                <c:pt idx="3485">
                  <c:v>46</c:v>
                </c:pt>
                <c:pt idx="3486">
                  <c:v>24</c:v>
                </c:pt>
                <c:pt idx="3487">
                  <c:v>70</c:v>
                </c:pt>
                <c:pt idx="3488">
                  <c:v>244</c:v>
                </c:pt>
                <c:pt idx="3489">
                  <c:v>82</c:v>
                </c:pt>
                <c:pt idx="3490">
                  <c:v>226</c:v>
                </c:pt>
                <c:pt idx="3491">
                  <c:v>60</c:v>
                </c:pt>
                <c:pt idx="3492">
                  <c:v>322</c:v>
                </c:pt>
                <c:pt idx="3493">
                  <c:v>94</c:v>
                </c:pt>
                <c:pt idx="3494">
                  <c:v>47</c:v>
                </c:pt>
                <c:pt idx="3495">
                  <c:v>115</c:v>
                </c:pt>
                <c:pt idx="3496">
                  <c:v>134</c:v>
                </c:pt>
                <c:pt idx="3497">
                  <c:v>35</c:v>
                </c:pt>
                <c:pt idx="3498">
                  <c:v>104</c:v>
                </c:pt>
                <c:pt idx="3499">
                  <c:v>184</c:v>
                </c:pt>
                <c:pt idx="3500">
                  <c:v>119</c:v>
                </c:pt>
                <c:pt idx="3501">
                  <c:v>59</c:v>
                </c:pt>
                <c:pt idx="3502">
                  <c:v>113</c:v>
                </c:pt>
                <c:pt idx="3503">
                  <c:v>84</c:v>
                </c:pt>
                <c:pt idx="3504">
                  <c:v>74</c:v>
                </c:pt>
                <c:pt idx="3505">
                  <c:v>216</c:v>
                </c:pt>
                <c:pt idx="3506">
                  <c:v>39</c:v>
                </c:pt>
                <c:pt idx="3507">
                  <c:v>21</c:v>
                </c:pt>
                <c:pt idx="3508">
                  <c:v>30</c:v>
                </c:pt>
                <c:pt idx="3509">
                  <c:v>37</c:v>
                </c:pt>
                <c:pt idx="3510">
                  <c:v>202</c:v>
                </c:pt>
                <c:pt idx="3511">
                  <c:v>37</c:v>
                </c:pt>
                <c:pt idx="3512">
                  <c:v>28</c:v>
                </c:pt>
                <c:pt idx="3513">
                  <c:v>26</c:v>
                </c:pt>
                <c:pt idx="3514">
                  <c:v>61</c:v>
                </c:pt>
                <c:pt idx="3515">
                  <c:v>115</c:v>
                </c:pt>
                <c:pt idx="3516">
                  <c:v>181</c:v>
                </c:pt>
                <c:pt idx="3517">
                  <c:v>110</c:v>
                </c:pt>
                <c:pt idx="3518">
                  <c:v>269</c:v>
                </c:pt>
                <c:pt idx="3519">
                  <c:v>79</c:v>
                </c:pt>
                <c:pt idx="3520">
                  <c:v>104</c:v>
                </c:pt>
                <c:pt idx="3521">
                  <c:v>34</c:v>
                </c:pt>
                <c:pt idx="3522">
                  <c:v>167</c:v>
                </c:pt>
                <c:pt idx="3523">
                  <c:v>183</c:v>
                </c:pt>
                <c:pt idx="3524">
                  <c:v>71</c:v>
                </c:pt>
                <c:pt idx="3525">
                  <c:v>69</c:v>
                </c:pt>
                <c:pt idx="3526">
                  <c:v>270</c:v>
                </c:pt>
                <c:pt idx="3527">
                  <c:v>193</c:v>
                </c:pt>
                <c:pt idx="3528">
                  <c:v>57</c:v>
                </c:pt>
                <c:pt idx="3529">
                  <c:v>200</c:v>
                </c:pt>
                <c:pt idx="3530">
                  <c:v>88</c:v>
                </c:pt>
                <c:pt idx="3531">
                  <c:v>213</c:v>
                </c:pt>
                <c:pt idx="3532">
                  <c:v>20</c:v>
                </c:pt>
                <c:pt idx="3533">
                  <c:v>50</c:v>
                </c:pt>
                <c:pt idx="3534">
                  <c:v>115</c:v>
                </c:pt>
                <c:pt idx="3535">
                  <c:v>186</c:v>
                </c:pt>
                <c:pt idx="3536">
                  <c:v>18</c:v>
                </c:pt>
                <c:pt idx="3537">
                  <c:v>176</c:v>
                </c:pt>
                <c:pt idx="3538">
                  <c:v>41</c:v>
                </c:pt>
                <c:pt idx="3539">
                  <c:v>75</c:v>
                </c:pt>
                <c:pt idx="3540">
                  <c:v>97</c:v>
                </c:pt>
                <c:pt idx="3541">
                  <c:v>73</c:v>
                </c:pt>
                <c:pt idx="3542">
                  <c:v>49</c:v>
                </c:pt>
                <c:pt idx="3543">
                  <c:v>134</c:v>
                </c:pt>
                <c:pt idx="3544">
                  <c:v>68</c:v>
                </c:pt>
                <c:pt idx="3545">
                  <c:v>49</c:v>
                </c:pt>
                <c:pt idx="3546">
                  <c:v>63</c:v>
                </c:pt>
                <c:pt idx="3547">
                  <c:v>163</c:v>
                </c:pt>
                <c:pt idx="3548">
                  <c:v>288</c:v>
                </c:pt>
                <c:pt idx="3549">
                  <c:v>42</c:v>
                </c:pt>
                <c:pt idx="3550">
                  <c:v>70</c:v>
                </c:pt>
                <c:pt idx="3551">
                  <c:v>30</c:v>
                </c:pt>
                <c:pt idx="3552">
                  <c:v>51</c:v>
                </c:pt>
                <c:pt idx="3553">
                  <c:v>145</c:v>
                </c:pt>
                <c:pt idx="3554">
                  <c:v>21</c:v>
                </c:pt>
                <c:pt idx="3555">
                  <c:v>286</c:v>
                </c:pt>
                <c:pt idx="3556">
                  <c:v>12</c:v>
                </c:pt>
                <c:pt idx="3557">
                  <c:v>100</c:v>
                </c:pt>
                <c:pt idx="3558">
                  <c:v>100</c:v>
                </c:pt>
                <c:pt idx="3559">
                  <c:v>34</c:v>
                </c:pt>
                <c:pt idx="3560">
                  <c:v>63</c:v>
                </c:pt>
                <c:pt idx="3561">
                  <c:v>30</c:v>
                </c:pt>
                <c:pt idx="3562">
                  <c:v>47</c:v>
                </c:pt>
                <c:pt idx="3563">
                  <c:v>237</c:v>
                </c:pt>
                <c:pt idx="3564">
                  <c:v>47</c:v>
                </c:pt>
                <c:pt idx="3565">
                  <c:v>15</c:v>
                </c:pt>
                <c:pt idx="3566">
                  <c:v>81</c:v>
                </c:pt>
                <c:pt idx="3567">
                  <c:v>122</c:v>
                </c:pt>
                <c:pt idx="3568">
                  <c:v>34</c:v>
                </c:pt>
                <c:pt idx="3569">
                  <c:v>207</c:v>
                </c:pt>
                <c:pt idx="3570">
                  <c:v>25</c:v>
                </c:pt>
                <c:pt idx="3571">
                  <c:v>72</c:v>
                </c:pt>
                <c:pt idx="3572">
                  <c:v>14</c:v>
                </c:pt>
                <c:pt idx="3573">
                  <c:v>15</c:v>
                </c:pt>
                <c:pt idx="3574">
                  <c:v>91</c:v>
                </c:pt>
                <c:pt idx="3575">
                  <c:v>24</c:v>
                </c:pt>
                <c:pt idx="3576">
                  <c:v>27</c:v>
                </c:pt>
                <c:pt idx="3577">
                  <c:v>47</c:v>
                </c:pt>
                <c:pt idx="3578">
                  <c:v>44</c:v>
                </c:pt>
                <c:pt idx="3579">
                  <c:v>72</c:v>
                </c:pt>
                <c:pt idx="3580">
                  <c:v>63</c:v>
                </c:pt>
                <c:pt idx="3581">
                  <c:v>88</c:v>
                </c:pt>
                <c:pt idx="3582">
                  <c:v>70</c:v>
                </c:pt>
                <c:pt idx="3583">
                  <c:v>50</c:v>
                </c:pt>
                <c:pt idx="3584">
                  <c:v>35</c:v>
                </c:pt>
                <c:pt idx="3585">
                  <c:v>175</c:v>
                </c:pt>
                <c:pt idx="3586">
                  <c:v>20</c:v>
                </c:pt>
                <c:pt idx="3587">
                  <c:v>54</c:v>
                </c:pt>
                <c:pt idx="3588">
                  <c:v>20</c:v>
                </c:pt>
                <c:pt idx="3589">
                  <c:v>57</c:v>
                </c:pt>
                <c:pt idx="3590">
                  <c:v>31</c:v>
                </c:pt>
                <c:pt idx="3591">
                  <c:v>31</c:v>
                </c:pt>
                <c:pt idx="3592">
                  <c:v>45</c:v>
                </c:pt>
                <c:pt idx="3593">
                  <c:v>41</c:v>
                </c:pt>
                <c:pt idx="3594">
                  <c:v>29</c:v>
                </c:pt>
                <c:pt idx="3595">
                  <c:v>58</c:v>
                </c:pt>
                <c:pt idx="3596">
                  <c:v>89</c:v>
                </c:pt>
                <c:pt idx="3597">
                  <c:v>125</c:v>
                </c:pt>
                <c:pt idx="3598">
                  <c:v>18</c:v>
                </c:pt>
                <c:pt idx="3599">
                  <c:v>32</c:v>
                </c:pt>
                <c:pt idx="3600">
                  <c:v>16</c:v>
                </c:pt>
                <c:pt idx="3601">
                  <c:v>38</c:v>
                </c:pt>
                <c:pt idx="3602">
                  <c:v>15</c:v>
                </c:pt>
                <c:pt idx="3603">
                  <c:v>23</c:v>
                </c:pt>
                <c:pt idx="3604">
                  <c:v>49</c:v>
                </c:pt>
                <c:pt idx="3605">
                  <c:v>10</c:v>
                </c:pt>
                <c:pt idx="3606">
                  <c:v>15</c:v>
                </c:pt>
                <c:pt idx="3607">
                  <c:v>57</c:v>
                </c:pt>
                <c:pt idx="3608">
                  <c:v>33</c:v>
                </c:pt>
                <c:pt idx="3609">
                  <c:v>9</c:v>
                </c:pt>
                <c:pt idx="3610">
                  <c:v>26</c:v>
                </c:pt>
                <c:pt idx="3611">
                  <c:v>69</c:v>
                </c:pt>
                <c:pt idx="3612">
                  <c:v>65</c:v>
                </c:pt>
                <c:pt idx="3613">
                  <c:v>83</c:v>
                </c:pt>
                <c:pt idx="3614">
                  <c:v>111</c:v>
                </c:pt>
                <c:pt idx="3615">
                  <c:v>46</c:v>
                </c:pt>
                <c:pt idx="3616">
                  <c:v>63</c:v>
                </c:pt>
                <c:pt idx="3617">
                  <c:v>9</c:v>
                </c:pt>
                <c:pt idx="3618">
                  <c:v>34</c:v>
                </c:pt>
                <c:pt idx="3619">
                  <c:v>112</c:v>
                </c:pt>
                <c:pt idx="3620">
                  <c:v>47</c:v>
                </c:pt>
                <c:pt idx="3621">
                  <c:v>38</c:v>
                </c:pt>
                <c:pt idx="3622">
                  <c:v>28</c:v>
                </c:pt>
                <c:pt idx="3623">
                  <c:v>78</c:v>
                </c:pt>
                <c:pt idx="3624">
                  <c:v>23</c:v>
                </c:pt>
                <c:pt idx="3625">
                  <c:v>40</c:v>
                </c:pt>
                <c:pt idx="3626">
                  <c:v>13</c:v>
                </c:pt>
                <c:pt idx="3627">
                  <c:v>18</c:v>
                </c:pt>
                <c:pt idx="3628">
                  <c:v>22</c:v>
                </c:pt>
                <c:pt idx="3629">
                  <c:v>79</c:v>
                </c:pt>
                <c:pt idx="3630">
                  <c:v>14</c:v>
                </c:pt>
                <c:pt idx="3631">
                  <c:v>51</c:v>
                </c:pt>
                <c:pt idx="3632">
                  <c:v>54</c:v>
                </c:pt>
                <c:pt idx="3633">
                  <c:v>70</c:v>
                </c:pt>
                <c:pt idx="3634">
                  <c:v>44</c:v>
                </c:pt>
                <c:pt idx="3635">
                  <c:v>55</c:v>
                </c:pt>
                <c:pt idx="3636">
                  <c:v>15</c:v>
                </c:pt>
                <c:pt idx="3637">
                  <c:v>27</c:v>
                </c:pt>
                <c:pt idx="3638">
                  <c:v>21</c:v>
                </c:pt>
                <c:pt idx="3639">
                  <c:v>162</c:v>
                </c:pt>
                <c:pt idx="3640">
                  <c:v>23</c:v>
                </c:pt>
                <c:pt idx="3641">
                  <c:v>72</c:v>
                </c:pt>
                <c:pt idx="3642">
                  <c:v>68</c:v>
                </c:pt>
                <c:pt idx="3643">
                  <c:v>20</c:v>
                </c:pt>
                <c:pt idx="3644">
                  <c:v>26</c:v>
                </c:pt>
                <c:pt idx="3645">
                  <c:v>72</c:v>
                </c:pt>
                <c:pt idx="3646">
                  <c:v>3</c:v>
                </c:pt>
                <c:pt idx="3647">
                  <c:v>18</c:v>
                </c:pt>
                <c:pt idx="3648">
                  <c:v>30</c:v>
                </c:pt>
                <c:pt idx="3649">
                  <c:v>23</c:v>
                </c:pt>
                <c:pt idx="3650">
                  <c:v>54</c:v>
                </c:pt>
                <c:pt idx="3651">
                  <c:v>26</c:v>
                </c:pt>
                <c:pt idx="3652">
                  <c:v>9</c:v>
                </c:pt>
                <c:pt idx="3653">
                  <c:v>27</c:v>
                </c:pt>
                <c:pt idx="3654">
                  <c:v>30</c:v>
                </c:pt>
                <c:pt idx="3655">
                  <c:v>52</c:v>
                </c:pt>
                <c:pt idx="3656">
                  <c:v>17</c:v>
                </c:pt>
                <c:pt idx="3657">
                  <c:v>19</c:v>
                </c:pt>
                <c:pt idx="3658">
                  <c:v>77</c:v>
                </c:pt>
                <c:pt idx="3659">
                  <c:v>21</c:v>
                </c:pt>
                <c:pt idx="3660">
                  <c:v>38</c:v>
                </c:pt>
                <c:pt idx="3661">
                  <c:v>28</c:v>
                </c:pt>
                <c:pt idx="3662">
                  <c:v>48</c:v>
                </c:pt>
                <c:pt idx="3663">
                  <c:v>46</c:v>
                </c:pt>
                <c:pt idx="3664">
                  <c:v>30</c:v>
                </c:pt>
                <c:pt idx="3665">
                  <c:v>64</c:v>
                </c:pt>
                <c:pt idx="3666">
                  <c:v>15</c:v>
                </c:pt>
                <c:pt idx="3667">
                  <c:v>41</c:v>
                </c:pt>
                <c:pt idx="3668">
                  <c:v>35</c:v>
                </c:pt>
                <c:pt idx="3669">
                  <c:v>45</c:v>
                </c:pt>
                <c:pt idx="3670">
                  <c:v>62</c:v>
                </c:pt>
                <c:pt idx="3671">
                  <c:v>22</c:v>
                </c:pt>
                <c:pt idx="3672">
                  <c:v>18</c:v>
                </c:pt>
                <c:pt idx="3673">
                  <c:v>12</c:v>
                </c:pt>
                <c:pt idx="3674">
                  <c:v>44</c:v>
                </c:pt>
                <c:pt idx="3675">
                  <c:v>27</c:v>
                </c:pt>
                <c:pt idx="3676">
                  <c:v>38</c:v>
                </c:pt>
                <c:pt idx="3677">
                  <c:v>28</c:v>
                </c:pt>
                <c:pt idx="3678">
                  <c:v>24</c:v>
                </c:pt>
                <c:pt idx="3679">
                  <c:v>65</c:v>
                </c:pt>
                <c:pt idx="3680">
                  <c:v>46</c:v>
                </c:pt>
                <c:pt idx="3681">
                  <c:v>85</c:v>
                </c:pt>
                <c:pt idx="3682">
                  <c:v>66</c:v>
                </c:pt>
                <c:pt idx="3683">
                  <c:v>165</c:v>
                </c:pt>
                <c:pt idx="3684">
                  <c:v>17</c:v>
                </c:pt>
                <c:pt idx="3685">
                  <c:v>3</c:v>
                </c:pt>
                <c:pt idx="3686">
                  <c:v>17</c:v>
                </c:pt>
                <c:pt idx="3687">
                  <c:v>91</c:v>
                </c:pt>
                <c:pt idx="3688">
                  <c:v>67</c:v>
                </c:pt>
                <c:pt idx="3689">
                  <c:v>18</c:v>
                </c:pt>
                <c:pt idx="3690">
                  <c:v>21</c:v>
                </c:pt>
                <c:pt idx="3691">
                  <c:v>40</c:v>
                </c:pt>
                <c:pt idx="3692">
                  <c:v>78</c:v>
                </c:pt>
                <c:pt idx="3693">
                  <c:v>26</c:v>
                </c:pt>
                <c:pt idx="3694">
                  <c:v>14</c:v>
                </c:pt>
                <c:pt idx="3695">
                  <c:v>44</c:v>
                </c:pt>
                <c:pt idx="3696">
                  <c:v>9</c:v>
                </c:pt>
                <c:pt idx="3697">
                  <c:v>30</c:v>
                </c:pt>
                <c:pt idx="3698">
                  <c:v>45</c:v>
                </c:pt>
                <c:pt idx="3699">
                  <c:v>56</c:v>
                </c:pt>
                <c:pt idx="3700">
                  <c:v>46</c:v>
                </c:pt>
                <c:pt idx="3701">
                  <c:v>34</c:v>
                </c:pt>
                <c:pt idx="3702">
                  <c:v>98</c:v>
                </c:pt>
                <c:pt idx="3703">
                  <c:v>46</c:v>
                </c:pt>
                <c:pt idx="3704">
                  <c:v>10</c:v>
                </c:pt>
                <c:pt idx="3705">
                  <c:v>76</c:v>
                </c:pt>
                <c:pt idx="3706">
                  <c:v>104</c:v>
                </c:pt>
                <c:pt idx="3707">
                  <c:v>87</c:v>
                </c:pt>
                <c:pt idx="3708">
                  <c:v>29</c:v>
                </c:pt>
                <c:pt idx="3709">
                  <c:v>51</c:v>
                </c:pt>
                <c:pt idx="3710">
                  <c:v>12</c:v>
                </c:pt>
                <c:pt idx="3711">
                  <c:v>72</c:v>
                </c:pt>
                <c:pt idx="3712">
                  <c:v>21</c:v>
                </c:pt>
                <c:pt idx="3713">
                  <c:v>42</c:v>
                </c:pt>
                <c:pt idx="3714">
                  <c:v>71</c:v>
                </c:pt>
                <c:pt idx="3715">
                  <c:v>168</c:v>
                </c:pt>
                <c:pt idx="3716">
                  <c:v>19</c:v>
                </c:pt>
                <c:pt idx="3717">
                  <c:v>37</c:v>
                </c:pt>
                <c:pt idx="3718">
                  <c:v>36</c:v>
                </c:pt>
                <c:pt idx="3719">
                  <c:v>14</c:v>
                </c:pt>
                <c:pt idx="3720">
                  <c:v>18</c:v>
                </c:pt>
                <c:pt idx="3721">
                  <c:v>82</c:v>
                </c:pt>
                <c:pt idx="3722">
                  <c:v>43</c:v>
                </c:pt>
                <c:pt idx="3723">
                  <c:v>8</c:v>
                </c:pt>
                <c:pt idx="3724">
                  <c:v>45</c:v>
                </c:pt>
                <c:pt idx="3725">
                  <c:v>20</c:v>
                </c:pt>
                <c:pt idx="3726">
                  <c:v>31</c:v>
                </c:pt>
                <c:pt idx="3727">
                  <c:v>25</c:v>
                </c:pt>
                <c:pt idx="3728">
                  <c:v>14</c:v>
                </c:pt>
                <c:pt idx="3729">
                  <c:v>45</c:v>
                </c:pt>
                <c:pt idx="3730">
                  <c:v>20</c:v>
                </c:pt>
                <c:pt idx="3731">
                  <c:v>39</c:v>
                </c:pt>
                <c:pt idx="3732">
                  <c:v>16</c:v>
                </c:pt>
                <c:pt idx="3733">
                  <c:v>37</c:v>
                </c:pt>
                <c:pt idx="3734">
                  <c:v>14</c:v>
                </c:pt>
                <c:pt idx="3735">
                  <c:v>21</c:v>
                </c:pt>
                <c:pt idx="3736">
                  <c:v>69</c:v>
                </c:pt>
                <c:pt idx="3737">
                  <c:v>16</c:v>
                </c:pt>
                <c:pt idx="3738">
                  <c:v>55</c:v>
                </c:pt>
                <c:pt idx="3739">
                  <c:v>27</c:v>
                </c:pt>
                <c:pt idx="3740">
                  <c:v>36</c:v>
                </c:pt>
                <c:pt idx="3741">
                  <c:v>19</c:v>
                </c:pt>
                <c:pt idx="3742">
                  <c:v>12</c:v>
                </c:pt>
                <c:pt idx="3743">
                  <c:v>17</c:v>
                </c:pt>
                <c:pt idx="3744">
                  <c:v>114</c:v>
                </c:pt>
                <c:pt idx="3745">
                  <c:v>93</c:v>
                </c:pt>
                <c:pt idx="3746">
                  <c:v>36</c:v>
                </c:pt>
                <c:pt idx="3747">
                  <c:v>61</c:v>
                </c:pt>
                <c:pt idx="3748">
                  <c:v>47</c:v>
                </c:pt>
                <c:pt idx="3749">
                  <c:v>17</c:v>
                </c:pt>
                <c:pt idx="3750">
                  <c:v>63</c:v>
                </c:pt>
                <c:pt idx="3751">
                  <c:v>9</c:v>
                </c:pt>
                <c:pt idx="3752">
                  <c:v>30</c:v>
                </c:pt>
                <c:pt idx="3753">
                  <c:v>23</c:v>
                </c:pt>
                <c:pt idx="3754">
                  <c:v>33</c:v>
                </c:pt>
                <c:pt idx="3755">
                  <c:v>39</c:v>
                </c:pt>
                <c:pt idx="3756">
                  <c:v>17</c:v>
                </c:pt>
                <c:pt idx="3757">
                  <c:v>6</c:v>
                </c:pt>
                <c:pt idx="3758">
                  <c:v>39</c:v>
                </c:pt>
                <c:pt idx="3759">
                  <c:v>57</c:v>
                </c:pt>
                <c:pt idx="3760">
                  <c:v>56</c:v>
                </c:pt>
                <c:pt idx="3761">
                  <c:v>13</c:v>
                </c:pt>
                <c:pt idx="3762">
                  <c:v>95</c:v>
                </c:pt>
                <c:pt idx="3763">
                  <c:v>80</c:v>
                </c:pt>
                <c:pt idx="3764">
                  <c:v>133</c:v>
                </c:pt>
                <c:pt idx="3765">
                  <c:v>44</c:v>
                </c:pt>
                <c:pt idx="3766">
                  <c:v>30</c:v>
                </c:pt>
                <c:pt idx="3767">
                  <c:v>56</c:v>
                </c:pt>
                <c:pt idx="3768">
                  <c:v>66</c:v>
                </c:pt>
                <c:pt idx="3769">
                  <c:v>29</c:v>
                </c:pt>
                <c:pt idx="3770">
                  <c:v>72</c:v>
                </c:pt>
                <c:pt idx="3771">
                  <c:v>27</c:v>
                </c:pt>
                <c:pt idx="3772">
                  <c:v>10</c:v>
                </c:pt>
                <c:pt idx="3773">
                  <c:v>35</c:v>
                </c:pt>
                <c:pt idx="3774">
                  <c:v>29</c:v>
                </c:pt>
                <c:pt idx="3775">
                  <c:v>13</c:v>
                </c:pt>
                <c:pt idx="3776">
                  <c:v>72</c:v>
                </c:pt>
                <c:pt idx="3777">
                  <c:v>78</c:v>
                </c:pt>
                <c:pt idx="3778">
                  <c:v>49</c:v>
                </c:pt>
                <c:pt idx="3779">
                  <c:v>42</c:v>
                </c:pt>
                <c:pt idx="3780">
                  <c:v>35</c:v>
                </c:pt>
                <c:pt idx="3781">
                  <c:v>42</c:v>
                </c:pt>
                <c:pt idx="3782">
                  <c:v>42</c:v>
                </c:pt>
                <c:pt idx="3783">
                  <c:v>31</c:v>
                </c:pt>
                <c:pt idx="3784">
                  <c:v>38</c:v>
                </c:pt>
                <c:pt idx="3785">
                  <c:v>8</c:v>
                </c:pt>
                <c:pt idx="3786">
                  <c:v>39</c:v>
                </c:pt>
                <c:pt idx="3787">
                  <c:v>29</c:v>
                </c:pt>
                <c:pt idx="3788">
                  <c:v>72</c:v>
                </c:pt>
                <c:pt idx="3789">
                  <c:v>15</c:v>
                </c:pt>
                <c:pt idx="3790">
                  <c:v>33</c:v>
                </c:pt>
                <c:pt idx="3791">
                  <c:v>15</c:v>
                </c:pt>
                <c:pt idx="3792">
                  <c:v>19</c:v>
                </c:pt>
                <c:pt idx="3793">
                  <c:v>17</c:v>
                </c:pt>
                <c:pt idx="3794">
                  <c:v>44</c:v>
                </c:pt>
                <c:pt idx="3795">
                  <c:v>10</c:v>
                </c:pt>
                <c:pt idx="3796">
                  <c:v>46</c:v>
                </c:pt>
                <c:pt idx="3797">
                  <c:v>11</c:v>
                </c:pt>
                <c:pt idx="3798">
                  <c:v>13</c:v>
                </c:pt>
                <c:pt idx="3799">
                  <c:v>33</c:v>
                </c:pt>
                <c:pt idx="3800">
                  <c:v>28</c:v>
                </c:pt>
                <c:pt idx="3801">
                  <c:v>21</c:v>
                </c:pt>
                <c:pt idx="3802">
                  <c:v>13</c:v>
                </c:pt>
                <c:pt idx="3803">
                  <c:v>34</c:v>
                </c:pt>
                <c:pt idx="3804">
                  <c:v>80</c:v>
                </c:pt>
                <c:pt idx="3805">
                  <c:v>74</c:v>
                </c:pt>
                <c:pt idx="3806">
                  <c:v>7</c:v>
                </c:pt>
                <c:pt idx="3807">
                  <c:v>34</c:v>
                </c:pt>
                <c:pt idx="3808">
                  <c:v>86</c:v>
                </c:pt>
                <c:pt idx="3809">
                  <c:v>37</c:v>
                </c:pt>
                <c:pt idx="3810">
                  <c:v>18</c:v>
                </c:pt>
                <c:pt idx="3811">
                  <c:v>22</c:v>
                </c:pt>
                <c:pt idx="3812">
                  <c:v>26</c:v>
                </c:pt>
                <c:pt idx="3813">
                  <c:v>27</c:v>
                </c:pt>
                <c:pt idx="3814">
                  <c:v>8</c:v>
                </c:pt>
                <c:pt idx="3815">
                  <c:v>204</c:v>
                </c:pt>
                <c:pt idx="3816">
                  <c:v>46</c:v>
                </c:pt>
                <c:pt idx="3817">
                  <c:v>17</c:v>
                </c:pt>
                <c:pt idx="3818">
                  <c:v>28</c:v>
                </c:pt>
                <c:pt idx="3819">
                  <c:v>83</c:v>
                </c:pt>
                <c:pt idx="3820">
                  <c:v>13</c:v>
                </c:pt>
                <c:pt idx="3821">
                  <c:v>8</c:v>
                </c:pt>
                <c:pt idx="3822">
                  <c:v>32</c:v>
                </c:pt>
                <c:pt idx="3823">
                  <c:v>85</c:v>
                </c:pt>
                <c:pt idx="3824">
                  <c:v>29</c:v>
                </c:pt>
                <c:pt idx="3825">
                  <c:v>24</c:v>
                </c:pt>
                <c:pt idx="3826">
                  <c:v>8</c:v>
                </c:pt>
                <c:pt idx="3827">
                  <c:v>19</c:v>
                </c:pt>
                <c:pt idx="3828">
                  <c:v>336</c:v>
                </c:pt>
                <c:pt idx="3829">
                  <c:v>13</c:v>
                </c:pt>
                <c:pt idx="3830">
                  <c:v>42</c:v>
                </c:pt>
                <c:pt idx="3831">
                  <c:v>64</c:v>
                </c:pt>
                <c:pt idx="3832">
                  <c:v>25</c:v>
                </c:pt>
                <c:pt idx="3833">
                  <c:v>20</c:v>
                </c:pt>
                <c:pt idx="3834">
                  <c:v>104</c:v>
                </c:pt>
                <c:pt idx="3835">
                  <c:v>53</c:v>
                </c:pt>
                <c:pt idx="3836">
                  <c:v>14</c:v>
                </c:pt>
                <c:pt idx="3837">
                  <c:v>20</c:v>
                </c:pt>
                <c:pt idx="3838">
                  <c:v>558</c:v>
                </c:pt>
                <c:pt idx="3839">
                  <c:v>22</c:v>
                </c:pt>
                <c:pt idx="3840">
                  <c:v>24</c:v>
                </c:pt>
                <c:pt idx="3841">
                  <c:v>74</c:v>
                </c:pt>
                <c:pt idx="3842">
                  <c:v>54</c:v>
                </c:pt>
                <c:pt idx="3843">
                  <c:v>31</c:v>
                </c:pt>
                <c:pt idx="3844">
                  <c:v>25</c:v>
                </c:pt>
                <c:pt idx="3845">
                  <c:v>17</c:v>
                </c:pt>
                <c:pt idx="3846">
                  <c:v>12</c:v>
                </c:pt>
                <c:pt idx="3847">
                  <c:v>38</c:v>
                </c:pt>
                <c:pt idx="3848">
                  <c:v>41</c:v>
                </c:pt>
                <c:pt idx="3849">
                  <c:v>19</c:v>
                </c:pt>
                <c:pt idx="3850">
                  <c:v>41</c:v>
                </c:pt>
                <c:pt idx="3851">
                  <c:v>26</c:v>
                </c:pt>
                <c:pt idx="3852">
                  <c:v>25</c:v>
                </c:pt>
                <c:pt idx="3853">
                  <c:v>9</c:v>
                </c:pt>
                <c:pt idx="3854">
                  <c:v>78</c:v>
                </c:pt>
                <c:pt idx="3855">
                  <c:v>45</c:v>
                </c:pt>
                <c:pt idx="3856">
                  <c:v>102</c:v>
                </c:pt>
                <c:pt idx="3857">
                  <c:v>5</c:v>
                </c:pt>
                <c:pt idx="3858">
                  <c:v>27</c:v>
                </c:pt>
                <c:pt idx="3859">
                  <c:v>37</c:v>
                </c:pt>
                <c:pt idx="3860">
                  <c:v>14</c:v>
                </c:pt>
                <c:pt idx="3861">
                  <c:v>27</c:v>
                </c:pt>
                <c:pt idx="3862">
                  <c:v>45</c:v>
                </c:pt>
                <c:pt idx="3863">
                  <c:v>49</c:v>
                </c:pt>
                <c:pt idx="3864">
                  <c:v>24</c:v>
                </c:pt>
                <c:pt idx="3865">
                  <c:v>112</c:v>
                </c:pt>
                <c:pt idx="3866">
                  <c:v>23</c:v>
                </c:pt>
                <c:pt idx="3867">
                  <c:v>54</c:v>
                </c:pt>
                <c:pt idx="3868">
                  <c:v>28</c:v>
                </c:pt>
                <c:pt idx="3869">
                  <c:v>11</c:v>
                </c:pt>
                <c:pt idx="3870">
                  <c:v>62</c:v>
                </c:pt>
                <c:pt idx="3871">
                  <c:v>73</c:v>
                </c:pt>
                <c:pt idx="3872">
                  <c:v>18</c:v>
                </c:pt>
                <c:pt idx="3873">
                  <c:v>35</c:v>
                </c:pt>
                <c:pt idx="3874">
                  <c:v>43</c:v>
                </c:pt>
                <c:pt idx="3875">
                  <c:v>36</c:v>
                </c:pt>
                <c:pt idx="3876">
                  <c:v>62</c:v>
                </c:pt>
                <c:pt idx="3877">
                  <c:v>15</c:v>
                </c:pt>
                <c:pt idx="3878">
                  <c:v>33</c:v>
                </c:pt>
                <c:pt idx="3879">
                  <c:v>27</c:v>
                </c:pt>
                <c:pt idx="3880">
                  <c:v>17</c:v>
                </c:pt>
                <c:pt idx="3881">
                  <c:v>4</c:v>
                </c:pt>
                <c:pt idx="3882">
                  <c:v>53</c:v>
                </c:pt>
                <c:pt idx="3883">
                  <c:v>49</c:v>
                </c:pt>
                <c:pt idx="3884">
                  <c:v>57</c:v>
                </c:pt>
                <c:pt idx="3885">
                  <c:v>69</c:v>
                </c:pt>
                <c:pt idx="3886">
                  <c:v>15</c:v>
                </c:pt>
                <c:pt idx="3887">
                  <c:v>64</c:v>
                </c:pt>
                <c:pt idx="3888">
                  <c:v>20</c:v>
                </c:pt>
                <c:pt idx="3889">
                  <c:v>27</c:v>
                </c:pt>
                <c:pt idx="3890">
                  <c:v>21</c:v>
                </c:pt>
                <c:pt idx="3891">
                  <c:v>31</c:v>
                </c:pt>
                <c:pt idx="3892">
                  <c:v>51</c:v>
                </c:pt>
                <c:pt idx="3893">
                  <c:v>57</c:v>
                </c:pt>
                <c:pt idx="3894">
                  <c:v>20</c:v>
                </c:pt>
                <c:pt idx="3895">
                  <c:v>71</c:v>
                </c:pt>
                <c:pt idx="3896">
                  <c:v>72</c:v>
                </c:pt>
                <c:pt idx="3897">
                  <c:v>45</c:v>
                </c:pt>
                <c:pt idx="3898">
                  <c:v>51</c:v>
                </c:pt>
                <c:pt idx="3899">
                  <c:v>56</c:v>
                </c:pt>
                <c:pt idx="3900">
                  <c:v>17</c:v>
                </c:pt>
                <c:pt idx="3901">
                  <c:v>197</c:v>
                </c:pt>
                <c:pt idx="3902">
                  <c:v>70</c:v>
                </c:pt>
                <c:pt idx="3903">
                  <c:v>21</c:v>
                </c:pt>
                <c:pt idx="3904">
                  <c:v>34</c:v>
                </c:pt>
                <c:pt idx="3905">
                  <c:v>39</c:v>
                </c:pt>
                <c:pt idx="3906">
                  <c:v>78</c:v>
                </c:pt>
                <c:pt idx="3907">
                  <c:v>48</c:v>
                </c:pt>
                <c:pt idx="3908">
                  <c:v>29</c:v>
                </c:pt>
                <c:pt idx="3909">
                  <c:v>73</c:v>
                </c:pt>
                <c:pt idx="3910">
                  <c:v>8</c:v>
                </c:pt>
                <c:pt idx="3911">
                  <c:v>17</c:v>
                </c:pt>
                <c:pt idx="3912">
                  <c:v>9</c:v>
                </c:pt>
                <c:pt idx="3913">
                  <c:v>17</c:v>
                </c:pt>
                <c:pt idx="3914">
                  <c:v>33</c:v>
                </c:pt>
                <c:pt idx="3915">
                  <c:v>38</c:v>
                </c:pt>
                <c:pt idx="3916">
                  <c:v>79</c:v>
                </c:pt>
                <c:pt idx="3917">
                  <c:v>46</c:v>
                </c:pt>
                <c:pt idx="3918">
                  <c:v>20</c:v>
                </c:pt>
                <c:pt idx="3919">
                  <c:v>20</c:v>
                </c:pt>
                <c:pt idx="3920">
                  <c:v>13</c:v>
                </c:pt>
                <c:pt idx="3921">
                  <c:v>22</c:v>
                </c:pt>
                <c:pt idx="3922">
                  <c:v>36</c:v>
                </c:pt>
                <c:pt idx="3923">
                  <c:v>40</c:v>
                </c:pt>
                <c:pt idx="3924">
                  <c:v>9</c:v>
                </c:pt>
                <c:pt idx="3925">
                  <c:v>19</c:v>
                </c:pt>
                <c:pt idx="3926">
                  <c:v>14</c:v>
                </c:pt>
                <c:pt idx="3927">
                  <c:v>38</c:v>
                </c:pt>
                <c:pt idx="3928">
                  <c:v>58</c:v>
                </c:pt>
                <c:pt idx="3929">
                  <c:v>28</c:v>
                </c:pt>
                <c:pt idx="3930">
                  <c:v>17</c:v>
                </c:pt>
                <c:pt idx="3931">
                  <c:v>12</c:v>
                </c:pt>
                <c:pt idx="3932">
                  <c:v>40</c:v>
                </c:pt>
                <c:pt idx="3933">
                  <c:v>57</c:v>
                </c:pt>
                <c:pt idx="3934">
                  <c:v>114</c:v>
                </c:pt>
                <c:pt idx="3935">
                  <c:v>31</c:v>
                </c:pt>
                <c:pt idx="3936">
                  <c:v>3</c:v>
                </c:pt>
                <c:pt idx="3937">
                  <c:v>16</c:v>
                </c:pt>
                <c:pt idx="3938">
                  <c:v>199</c:v>
                </c:pt>
                <c:pt idx="3939">
                  <c:v>31</c:v>
                </c:pt>
                <c:pt idx="3940">
                  <c:v>30</c:v>
                </c:pt>
                <c:pt idx="3941">
                  <c:v>34</c:v>
                </c:pt>
                <c:pt idx="3942">
                  <c:v>18</c:v>
                </c:pt>
                <c:pt idx="3943">
                  <c:v>67</c:v>
                </c:pt>
                <c:pt idx="3944">
                  <c:v>66</c:v>
                </c:pt>
                <c:pt idx="3945">
                  <c:v>23</c:v>
                </c:pt>
                <c:pt idx="3946">
                  <c:v>126</c:v>
                </c:pt>
                <c:pt idx="3947">
                  <c:v>6</c:v>
                </c:pt>
                <c:pt idx="3948">
                  <c:v>25</c:v>
                </c:pt>
                <c:pt idx="3949">
                  <c:v>39</c:v>
                </c:pt>
                <c:pt idx="3950">
                  <c:v>62</c:v>
                </c:pt>
                <c:pt idx="3951">
                  <c:v>31</c:v>
                </c:pt>
                <c:pt idx="3952">
                  <c:v>274</c:v>
                </c:pt>
                <c:pt idx="3953">
                  <c:v>17</c:v>
                </c:pt>
                <c:pt idx="3954">
                  <c:v>14</c:v>
                </c:pt>
                <c:pt idx="3955">
                  <c:v>60</c:v>
                </c:pt>
                <c:pt idx="3956">
                  <c:v>33</c:v>
                </c:pt>
                <c:pt idx="3957">
                  <c:v>78</c:v>
                </c:pt>
                <c:pt idx="3958">
                  <c:v>30</c:v>
                </c:pt>
                <c:pt idx="3959">
                  <c:v>136</c:v>
                </c:pt>
                <c:pt idx="3960">
                  <c:v>40</c:v>
                </c:pt>
                <c:pt idx="3961">
                  <c:v>18</c:v>
                </c:pt>
                <c:pt idx="3962">
                  <c:v>39</c:v>
                </c:pt>
                <c:pt idx="3963">
                  <c:v>21</c:v>
                </c:pt>
                <c:pt idx="3964">
                  <c:v>30</c:v>
                </c:pt>
                <c:pt idx="3965">
                  <c:v>27</c:v>
                </c:pt>
                <c:pt idx="3966">
                  <c:v>35</c:v>
                </c:pt>
                <c:pt idx="3967">
                  <c:v>13</c:v>
                </c:pt>
                <c:pt idx="3968">
                  <c:v>23</c:v>
                </c:pt>
                <c:pt idx="3969">
                  <c:v>39</c:v>
                </c:pt>
                <c:pt idx="3970">
                  <c:v>35</c:v>
                </c:pt>
                <c:pt idx="3971">
                  <c:v>27</c:v>
                </c:pt>
                <c:pt idx="3972">
                  <c:v>21</c:v>
                </c:pt>
                <c:pt idx="3973">
                  <c:v>104</c:v>
                </c:pt>
                <c:pt idx="3974">
                  <c:v>19</c:v>
                </c:pt>
                <c:pt idx="3975">
                  <c:v>97</c:v>
                </c:pt>
                <c:pt idx="3976">
                  <c:v>27</c:v>
                </c:pt>
                <c:pt idx="3977">
                  <c:v>24</c:v>
                </c:pt>
                <c:pt idx="3978">
                  <c:v>13</c:v>
                </c:pt>
                <c:pt idx="3979">
                  <c:v>46</c:v>
                </c:pt>
                <c:pt idx="3980">
                  <c:v>4</c:v>
                </c:pt>
                <c:pt idx="3981">
                  <c:v>40</c:v>
                </c:pt>
                <c:pt idx="3982">
                  <c:v>44</c:v>
                </c:pt>
                <c:pt idx="3983">
                  <c:v>35</c:v>
                </c:pt>
                <c:pt idx="3984">
                  <c:v>63</c:v>
                </c:pt>
                <c:pt idx="3985">
                  <c:v>89</c:v>
                </c:pt>
                <c:pt idx="3986">
                  <c:v>15</c:v>
                </c:pt>
                <c:pt idx="3987">
                  <c:v>46</c:v>
                </c:pt>
                <c:pt idx="3988">
                  <c:v>33</c:v>
                </c:pt>
                <c:pt idx="3989">
                  <c:v>52</c:v>
                </c:pt>
                <c:pt idx="3990">
                  <c:v>7</c:v>
                </c:pt>
                <c:pt idx="3991">
                  <c:v>28</c:v>
                </c:pt>
                <c:pt idx="3992">
                  <c:v>11</c:v>
                </c:pt>
                <c:pt idx="3993">
                  <c:v>15</c:v>
                </c:pt>
                <c:pt idx="3994">
                  <c:v>30</c:v>
                </c:pt>
                <c:pt idx="3995">
                  <c:v>27</c:v>
                </c:pt>
                <c:pt idx="3996">
                  <c:v>28</c:v>
                </c:pt>
                <c:pt idx="3997">
                  <c:v>17</c:v>
                </c:pt>
                <c:pt idx="3998">
                  <c:v>50</c:v>
                </c:pt>
                <c:pt idx="3999">
                  <c:v>26</c:v>
                </c:pt>
                <c:pt idx="4000">
                  <c:v>88</c:v>
                </c:pt>
                <c:pt idx="4001">
                  <c:v>91</c:v>
                </c:pt>
                <c:pt idx="4002">
                  <c:v>3</c:v>
                </c:pt>
                <c:pt idx="4003">
                  <c:v>28</c:v>
                </c:pt>
                <c:pt idx="4004">
                  <c:v>77</c:v>
                </c:pt>
                <c:pt idx="4005">
                  <c:v>27</c:v>
                </c:pt>
                <c:pt idx="4006">
                  <c:v>107</c:v>
                </c:pt>
                <c:pt idx="4007">
                  <c:v>96</c:v>
                </c:pt>
                <c:pt idx="4008">
                  <c:v>56</c:v>
                </c:pt>
                <c:pt idx="4009">
                  <c:v>58</c:v>
                </c:pt>
                <c:pt idx="4010">
                  <c:v>15</c:v>
                </c:pt>
                <c:pt idx="4011">
                  <c:v>20</c:v>
                </c:pt>
                <c:pt idx="4012">
                  <c:v>38</c:v>
                </c:pt>
                <c:pt idx="4013">
                  <c:v>33</c:v>
                </c:pt>
                <c:pt idx="4014">
                  <c:v>57</c:v>
                </c:pt>
                <c:pt idx="4015">
                  <c:v>25</c:v>
                </c:pt>
                <c:pt idx="4016">
                  <c:v>14</c:v>
                </c:pt>
                <c:pt idx="4017">
                  <c:v>94</c:v>
                </c:pt>
                <c:pt idx="4018">
                  <c:v>59</c:v>
                </c:pt>
                <c:pt idx="4019">
                  <c:v>36</c:v>
                </c:pt>
                <c:pt idx="4020">
                  <c:v>115</c:v>
                </c:pt>
                <c:pt idx="4021">
                  <c:v>30</c:v>
                </c:pt>
                <c:pt idx="4022">
                  <c:v>52</c:v>
                </c:pt>
                <c:pt idx="4023">
                  <c:v>27</c:v>
                </c:pt>
                <c:pt idx="4024">
                  <c:v>24</c:v>
                </c:pt>
                <c:pt idx="4025">
                  <c:v>10</c:v>
                </c:pt>
                <c:pt idx="4026">
                  <c:v>30</c:v>
                </c:pt>
                <c:pt idx="4027">
                  <c:v>71</c:v>
                </c:pt>
                <c:pt idx="4028">
                  <c:v>10</c:v>
                </c:pt>
                <c:pt idx="4029">
                  <c:v>24</c:v>
                </c:pt>
                <c:pt idx="4030">
                  <c:v>38</c:v>
                </c:pt>
                <c:pt idx="4031">
                  <c:v>26</c:v>
                </c:pt>
                <c:pt idx="4032">
                  <c:v>19</c:v>
                </c:pt>
                <c:pt idx="4033">
                  <c:v>11</c:v>
                </c:pt>
                <c:pt idx="4034">
                  <c:v>27</c:v>
                </c:pt>
                <c:pt idx="4035">
                  <c:v>34</c:v>
                </c:pt>
                <c:pt idx="4036">
                  <c:v>20</c:v>
                </c:pt>
                <c:pt idx="4037">
                  <c:v>37</c:v>
                </c:pt>
                <c:pt idx="4038">
                  <c:v>20</c:v>
                </c:pt>
                <c:pt idx="4039">
                  <c:v>10</c:v>
                </c:pt>
                <c:pt idx="4040">
                  <c:v>26</c:v>
                </c:pt>
                <c:pt idx="4041">
                  <c:v>20</c:v>
                </c:pt>
                <c:pt idx="4042">
                  <c:v>46</c:v>
                </c:pt>
                <c:pt idx="4043">
                  <c:v>76</c:v>
                </c:pt>
                <c:pt idx="4044">
                  <c:v>41</c:v>
                </c:pt>
                <c:pt idx="4045">
                  <c:v>7</c:v>
                </c:pt>
                <c:pt idx="4046">
                  <c:v>49</c:v>
                </c:pt>
                <c:pt idx="4047">
                  <c:v>26</c:v>
                </c:pt>
                <c:pt idx="4048">
                  <c:v>65</c:v>
                </c:pt>
                <c:pt idx="4049">
                  <c:v>28</c:v>
                </c:pt>
                <c:pt idx="4050">
                  <c:v>8</c:v>
                </c:pt>
                <c:pt idx="4051">
                  <c:v>3</c:v>
                </c:pt>
                <c:pt idx="4052">
                  <c:v>9</c:v>
                </c:pt>
                <c:pt idx="4053">
                  <c:v>9</c:v>
                </c:pt>
                <c:pt idx="4054">
                  <c:v>20</c:v>
                </c:pt>
                <c:pt idx="4055">
                  <c:v>57</c:v>
                </c:pt>
                <c:pt idx="4056">
                  <c:v>8</c:v>
                </c:pt>
                <c:pt idx="4057">
                  <c:v>14</c:v>
                </c:pt>
                <c:pt idx="4058">
                  <c:v>17</c:v>
                </c:pt>
                <c:pt idx="4059">
                  <c:v>100</c:v>
                </c:pt>
                <c:pt idx="4060">
                  <c:v>32</c:v>
                </c:pt>
                <c:pt idx="4061">
                  <c:v>3</c:v>
                </c:pt>
                <c:pt idx="4062">
                  <c:v>884</c:v>
                </c:pt>
                <c:pt idx="4063">
                  <c:v>0</c:v>
                </c:pt>
                <c:pt idx="4064">
                  <c:v>10</c:v>
                </c:pt>
                <c:pt idx="4065">
                  <c:v>101</c:v>
                </c:pt>
                <c:pt idx="4066">
                  <c:v>15</c:v>
                </c:pt>
                <c:pt idx="4067">
                  <c:v>1</c:v>
                </c:pt>
                <c:pt idx="4068">
                  <c:v>39</c:v>
                </c:pt>
                <c:pt idx="4069">
                  <c:v>7</c:v>
                </c:pt>
                <c:pt idx="4070">
                  <c:v>14</c:v>
                </c:pt>
                <c:pt idx="4071">
                  <c:v>11</c:v>
                </c:pt>
                <c:pt idx="4072">
                  <c:v>38</c:v>
                </c:pt>
                <c:pt idx="4073">
                  <c:v>15</c:v>
                </c:pt>
                <c:pt idx="4074">
                  <c:v>8</c:v>
                </c:pt>
                <c:pt idx="4075">
                  <c:v>1</c:v>
                </c:pt>
                <c:pt idx="4076">
                  <c:v>23</c:v>
                </c:pt>
                <c:pt idx="4077">
                  <c:v>0</c:v>
                </c:pt>
                <c:pt idx="4078">
                  <c:v>22</c:v>
                </c:pt>
                <c:pt idx="4079">
                  <c:v>0</c:v>
                </c:pt>
                <c:pt idx="4080">
                  <c:v>4</c:v>
                </c:pt>
                <c:pt idx="4081">
                  <c:v>79</c:v>
                </c:pt>
                <c:pt idx="4082">
                  <c:v>64</c:v>
                </c:pt>
                <c:pt idx="4083">
                  <c:v>4</c:v>
                </c:pt>
                <c:pt idx="4084">
                  <c:v>4</c:v>
                </c:pt>
                <c:pt idx="4085">
                  <c:v>61</c:v>
                </c:pt>
                <c:pt idx="4086">
                  <c:v>7</c:v>
                </c:pt>
                <c:pt idx="4087">
                  <c:v>1</c:v>
                </c:pt>
                <c:pt idx="4088">
                  <c:v>46</c:v>
                </c:pt>
                <c:pt idx="4089">
                  <c:v>26</c:v>
                </c:pt>
                <c:pt idx="4090">
                  <c:v>45</c:v>
                </c:pt>
                <c:pt idx="4091">
                  <c:v>7</c:v>
                </c:pt>
                <c:pt idx="4092">
                  <c:v>8</c:v>
                </c:pt>
                <c:pt idx="4093">
                  <c:v>117</c:v>
                </c:pt>
                <c:pt idx="4094">
                  <c:v>1</c:v>
                </c:pt>
                <c:pt idx="4095">
                  <c:v>4</c:v>
                </c:pt>
                <c:pt idx="4096">
                  <c:v>12</c:v>
                </c:pt>
                <c:pt idx="4097">
                  <c:v>1</c:v>
                </c:pt>
                <c:pt idx="4098">
                  <c:v>16</c:v>
                </c:pt>
                <c:pt idx="4099">
                  <c:v>12</c:v>
                </c:pt>
                <c:pt idx="4100">
                  <c:v>7</c:v>
                </c:pt>
                <c:pt idx="4101">
                  <c:v>22</c:v>
                </c:pt>
                <c:pt idx="4102">
                  <c:v>1</c:v>
                </c:pt>
                <c:pt idx="4103">
                  <c:v>0</c:v>
                </c:pt>
                <c:pt idx="4104">
                  <c:v>6</c:v>
                </c:pt>
                <c:pt idx="4105">
                  <c:v>4</c:v>
                </c:pt>
                <c:pt idx="4106">
                  <c:v>8</c:v>
                </c:pt>
                <c:pt idx="4107">
                  <c:v>3</c:v>
                </c:pt>
                <c:pt idx="4108">
                  <c:v>0</c:v>
                </c:pt>
                <c:pt idx="4109">
                  <c:v>30</c:v>
                </c:pt>
                <c:pt idx="4110">
                  <c:v>0</c:v>
                </c:pt>
                <c:pt idx="4111">
                  <c:v>12</c:v>
                </c:pt>
              </c:numCache>
            </c:numRef>
          </c:xVal>
          <c:yVal>
            <c:numRef>
              <c:f>'Scatter by state'!$B$2:$B$4113</c:f>
              <c:numCache>
                <c:formatCode>General</c:formatCode>
                <c:ptCount val="4112"/>
                <c:pt idx="0">
                  <c:v>10</c:v>
                </c:pt>
                <c:pt idx="1">
                  <c:v>1</c:v>
                </c:pt>
                <c:pt idx="2">
                  <c:v>0</c:v>
                </c:pt>
                <c:pt idx="3">
                  <c:v>151</c:v>
                </c:pt>
                <c:pt idx="4">
                  <c:v>0</c:v>
                </c:pt>
                <c:pt idx="5">
                  <c:v>70</c:v>
                </c:pt>
                <c:pt idx="6">
                  <c:v>1387</c:v>
                </c:pt>
                <c:pt idx="7">
                  <c:v>190</c:v>
                </c:pt>
                <c:pt idx="8">
                  <c:v>1867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7655</c:v>
                </c:pt>
                <c:pt idx="13">
                  <c:v>0</c:v>
                </c:pt>
                <c:pt idx="14">
                  <c:v>0</c:v>
                </c:pt>
                <c:pt idx="15">
                  <c:v>403</c:v>
                </c:pt>
                <c:pt idx="16">
                  <c:v>0</c:v>
                </c:pt>
                <c:pt idx="17">
                  <c:v>0</c:v>
                </c:pt>
                <c:pt idx="18">
                  <c:v>4712</c:v>
                </c:pt>
                <c:pt idx="19">
                  <c:v>500</c:v>
                </c:pt>
                <c:pt idx="20">
                  <c:v>0</c:v>
                </c:pt>
                <c:pt idx="21">
                  <c:v>1293</c:v>
                </c:pt>
                <c:pt idx="22">
                  <c:v>10</c:v>
                </c:pt>
                <c:pt idx="23">
                  <c:v>0</c:v>
                </c:pt>
                <c:pt idx="24">
                  <c:v>2070</c:v>
                </c:pt>
                <c:pt idx="25">
                  <c:v>338</c:v>
                </c:pt>
                <c:pt idx="26">
                  <c:v>115</c:v>
                </c:pt>
                <c:pt idx="27">
                  <c:v>0</c:v>
                </c:pt>
                <c:pt idx="28">
                  <c:v>40</c:v>
                </c:pt>
                <c:pt idx="29">
                  <c:v>92</c:v>
                </c:pt>
                <c:pt idx="30">
                  <c:v>30112</c:v>
                </c:pt>
                <c:pt idx="31">
                  <c:v>140</c:v>
                </c:pt>
                <c:pt idx="32">
                  <c:v>30</c:v>
                </c:pt>
                <c:pt idx="33">
                  <c:v>359</c:v>
                </c:pt>
                <c:pt idx="34">
                  <c:v>40</c:v>
                </c:pt>
                <c:pt idx="35">
                  <c:v>81</c:v>
                </c:pt>
                <c:pt idx="36">
                  <c:v>1785</c:v>
                </c:pt>
                <c:pt idx="37">
                  <c:v>8</c:v>
                </c:pt>
                <c:pt idx="38">
                  <c:v>0</c:v>
                </c:pt>
                <c:pt idx="39">
                  <c:v>10</c:v>
                </c:pt>
                <c:pt idx="40">
                  <c:v>100</c:v>
                </c:pt>
                <c:pt idx="41">
                  <c:v>140</c:v>
                </c:pt>
                <c:pt idx="42">
                  <c:v>0</c:v>
                </c:pt>
                <c:pt idx="43">
                  <c:v>590.02</c:v>
                </c:pt>
                <c:pt idx="44">
                  <c:v>0</c:v>
                </c:pt>
                <c:pt idx="45">
                  <c:v>131</c:v>
                </c:pt>
                <c:pt idx="46">
                  <c:v>10</c:v>
                </c:pt>
                <c:pt idx="47">
                  <c:v>0</c:v>
                </c:pt>
                <c:pt idx="48">
                  <c:v>1461</c:v>
                </c:pt>
                <c:pt idx="49">
                  <c:v>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12818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60</c:v>
                </c:pt>
                <c:pt idx="58">
                  <c:v>0</c:v>
                </c:pt>
                <c:pt idx="59">
                  <c:v>1</c:v>
                </c:pt>
                <c:pt idx="60">
                  <c:v>300</c:v>
                </c:pt>
                <c:pt idx="61">
                  <c:v>261</c:v>
                </c:pt>
                <c:pt idx="62">
                  <c:v>341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4345</c:v>
                </c:pt>
                <c:pt idx="67">
                  <c:v>90</c:v>
                </c:pt>
                <c:pt idx="68">
                  <c:v>0</c:v>
                </c:pt>
                <c:pt idx="69">
                  <c:v>350</c:v>
                </c:pt>
                <c:pt idx="70">
                  <c:v>10</c:v>
                </c:pt>
                <c:pt idx="71">
                  <c:v>690</c:v>
                </c:pt>
                <c:pt idx="72">
                  <c:v>0</c:v>
                </c:pt>
                <c:pt idx="73">
                  <c:v>1245</c:v>
                </c:pt>
                <c:pt idx="74">
                  <c:v>1</c:v>
                </c:pt>
                <c:pt idx="75">
                  <c:v>2</c:v>
                </c:pt>
                <c:pt idx="76">
                  <c:v>4</c:v>
                </c:pt>
                <c:pt idx="77">
                  <c:v>0</c:v>
                </c:pt>
                <c:pt idx="78">
                  <c:v>18</c:v>
                </c:pt>
                <c:pt idx="79">
                  <c:v>1</c:v>
                </c:pt>
                <c:pt idx="80">
                  <c:v>19824</c:v>
                </c:pt>
                <c:pt idx="81">
                  <c:v>5200</c:v>
                </c:pt>
                <c:pt idx="82">
                  <c:v>2960</c:v>
                </c:pt>
                <c:pt idx="83">
                  <c:v>3211</c:v>
                </c:pt>
                <c:pt idx="84">
                  <c:v>20552</c:v>
                </c:pt>
                <c:pt idx="85">
                  <c:v>150102</c:v>
                </c:pt>
                <c:pt idx="86">
                  <c:v>234</c:v>
                </c:pt>
                <c:pt idx="87">
                  <c:v>13296</c:v>
                </c:pt>
                <c:pt idx="88">
                  <c:v>250</c:v>
                </c:pt>
                <c:pt idx="89">
                  <c:v>6565</c:v>
                </c:pt>
                <c:pt idx="90">
                  <c:v>220</c:v>
                </c:pt>
                <c:pt idx="91">
                  <c:v>75</c:v>
                </c:pt>
                <c:pt idx="92">
                  <c:v>1076751.05</c:v>
                </c:pt>
                <c:pt idx="93">
                  <c:v>8632</c:v>
                </c:pt>
                <c:pt idx="94">
                  <c:v>3060</c:v>
                </c:pt>
                <c:pt idx="95">
                  <c:v>240</c:v>
                </c:pt>
                <c:pt idx="96">
                  <c:v>2842</c:v>
                </c:pt>
                <c:pt idx="97">
                  <c:v>57197</c:v>
                </c:pt>
                <c:pt idx="98">
                  <c:v>621</c:v>
                </c:pt>
                <c:pt idx="99">
                  <c:v>21300</c:v>
                </c:pt>
                <c:pt idx="100">
                  <c:v>250</c:v>
                </c:pt>
                <c:pt idx="101">
                  <c:v>0</c:v>
                </c:pt>
                <c:pt idx="102">
                  <c:v>10</c:v>
                </c:pt>
                <c:pt idx="103">
                  <c:v>8537</c:v>
                </c:pt>
                <c:pt idx="104">
                  <c:v>6</c:v>
                </c:pt>
                <c:pt idx="105">
                  <c:v>266</c:v>
                </c:pt>
                <c:pt idx="106">
                  <c:v>0</c:v>
                </c:pt>
                <c:pt idx="107">
                  <c:v>1</c:v>
                </c:pt>
                <c:pt idx="108">
                  <c:v>212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50</c:v>
                </c:pt>
                <c:pt idx="121">
                  <c:v>0</c:v>
                </c:pt>
                <c:pt idx="122">
                  <c:v>190</c:v>
                </c:pt>
                <c:pt idx="123">
                  <c:v>0</c:v>
                </c:pt>
                <c:pt idx="124">
                  <c:v>1060</c:v>
                </c:pt>
                <c:pt idx="125">
                  <c:v>132</c:v>
                </c:pt>
                <c:pt idx="126">
                  <c:v>1937</c:v>
                </c:pt>
                <c:pt idx="127">
                  <c:v>0</c:v>
                </c:pt>
                <c:pt idx="128">
                  <c:v>1465</c:v>
                </c:pt>
                <c:pt idx="129">
                  <c:v>25</c:v>
                </c:pt>
                <c:pt idx="130">
                  <c:v>0</c:v>
                </c:pt>
                <c:pt idx="131">
                  <c:v>0</c:v>
                </c:pt>
                <c:pt idx="132">
                  <c:v>40</c:v>
                </c:pt>
                <c:pt idx="133">
                  <c:v>116</c:v>
                </c:pt>
                <c:pt idx="134">
                  <c:v>0</c:v>
                </c:pt>
                <c:pt idx="135">
                  <c:v>210</c:v>
                </c:pt>
                <c:pt idx="136">
                  <c:v>0</c:v>
                </c:pt>
                <c:pt idx="137">
                  <c:v>0</c:v>
                </c:pt>
                <c:pt idx="138">
                  <c:v>178</c:v>
                </c:pt>
                <c:pt idx="139">
                  <c:v>0</c:v>
                </c:pt>
                <c:pt idx="140">
                  <c:v>241</c:v>
                </c:pt>
                <c:pt idx="141">
                  <c:v>2537</c:v>
                </c:pt>
                <c:pt idx="142">
                  <c:v>5</c:v>
                </c:pt>
                <c:pt idx="143">
                  <c:v>1691</c:v>
                </c:pt>
                <c:pt idx="144">
                  <c:v>15851</c:v>
                </c:pt>
                <c:pt idx="145">
                  <c:v>7793</c:v>
                </c:pt>
                <c:pt idx="146">
                  <c:v>71771</c:v>
                </c:pt>
                <c:pt idx="147">
                  <c:v>5757</c:v>
                </c:pt>
                <c:pt idx="148">
                  <c:v>1136</c:v>
                </c:pt>
                <c:pt idx="149">
                  <c:v>12879</c:v>
                </c:pt>
                <c:pt idx="150">
                  <c:v>3100</c:v>
                </c:pt>
                <c:pt idx="151">
                  <c:v>80070</c:v>
                </c:pt>
                <c:pt idx="152">
                  <c:v>28</c:v>
                </c:pt>
                <c:pt idx="153">
                  <c:v>12446</c:v>
                </c:pt>
                <c:pt idx="154">
                  <c:v>2028</c:v>
                </c:pt>
                <c:pt idx="155">
                  <c:v>40404</c:v>
                </c:pt>
                <c:pt idx="156">
                  <c:v>1</c:v>
                </c:pt>
                <c:pt idx="157">
                  <c:v>11467</c:v>
                </c:pt>
                <c:pt idx="158">
                  <c:v>6130</c:v>
                </c:pt>
                <c:pt idx="159">
                  <c:v>876</c:v>
                </c:pt>
                <c:pt idx="160">
                  <c:v>503</c:v>
                </c:pt>
                <c:pt idx="161">
                  <c:v>6019</c:v>
                </c:pt>
                <c:pt idx="162">
                  <c:v>106</c:v>
                </c:pt>
                <c:pt idx="163">
                  <c:v>1332</c:v>
                </c:pt>
                <c:pt idx="164">
                  <c:v>4920</c:v>
                </c:pt>
                <c:pt idx="165">
                  <c:v>486</c:v>
                </c:pt>
                <c:pt idx="166">
                  <c:v>1130</c:v>
                </c:pt>
                <c:pt idx="167">
                  <c:v>1705</c:v>
                </c:pt>
                <c:pt idx="168">
                  <c:v>1748</c:v>
                </c:pt>
                <c:pt idx="169">
                  <c:v>408</c:v>
                </c:pt>
                <c:pt idx="170">
                  <c:v>7873</c:v>
                </c:pt>
                <c:pt idx="171">
                  <c:v>3417</c:v>
                </c:pt>
                <c:pt idx="172">
                  <c:v>0</c:v>
                </c:pt>
                <c:pt idx="173">
                  <c:v>0</c:v>
                </c:pt>
                <c:pt idx="174">
                  <c:v>14303</c:v>
                </c:pt>
                <c:pt idx="175">
                  <c:v>4940</c:v>
                </c:pt>
                <c:pt idx="176">
                  <c:v>84947</c:v>
                </c:pt>
                <c:pt idx="177">
                  <c:v>24691</c:v>
                </c:pt>
                <c:pt idx="178">
                  <c:v>991</c:v>
                </c:pt>
                <c:pt idx="179">
                  <c:v>3317</c:v>
                </c:pt>
                <c:pt idx="180">
                  <c:v>0</c:v>
                </c:pt>
                <c:pt idx="181">
                  <c:v>17590</c:v>
                </c:pt>
                <c:pt idx="182">
                  <c:v>100</c:v>
                </c:pt>
                <c:pt idx="183">
                  <c:v>51149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15</c:v>
                </c:pt>
                <c:pt idx="188">
                  <c:v>1575</c:v>
                </c:pt>
                <c:pt idx="189">
                  <c:v>145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67</c:v>
                </c:pt>
                <c:pt idx="195">
                  <c:v>0</c:v>
                </c:pt>
                <c:pt idx="196">
                  <c:v>85</c:v>
                </c:pt>
                <c:pt idx="197">
                  <c:v>10</c:v>
                </c:pt>
                <c:pt idx="198">
                  <c:v>100</c:v>
                </c:pt>
                <c:pt idx="199">
                  <c:v>6375</c:v>
                </c:pt>
                <c:pt idx="200">
                  <c:v>350</c:v>
                </c:pt>
                <c:pt idx="201">
                  <c:v>3410</c:v>
                </c:pt>
                <c:pt idx="202">
                  <c:v>0</c:v>
                </c:pt>
                <c:pt idx="203">
                  <c:v>2484</c:v>
                </c:pt>
                <c:pt idx="204">
                  <c:v>80</c:v>
                </c:pt>
                <c:pt idx="205">
                  <c:v>125</c:v>
                </c:pt>
                <c:pt idx="206">
                  <c:v>223</c:v>
                </c:pt>
                <c:pt idx="207">
                  <c:v>506</c:v>
                </c:pt>
                <c:pt idx="208">
                  <c:v>2291</c:v>
                </c:pt>
                <c:pt idx="209">
                  <c:v>650</c:v>
                </c:pt>
                <c:pt idx="210">
                  <c:v>55</c:v>
                </c:pt>
                <c:pt idx="211">
                  <c:v>205</c:v>
                </c:pt>
                <c:pt idx="212">
                  <c:v>28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300</c:v>
                </c:pt>
                <c:pt idx="217">
                  <c:v>1</c:v>
                </c:pt>
                <c:pt idx="218">
                  <c:v>0</c:v>
                </c:pt>
                <c:pt idx="219">
                  <c:v>39</c:v>
                </c:pt>
                <c:pt idx="220">
                  <c:v>15</c:v>
                </c:pt>
                <c:pt idx="221">
                  <c:v>270</c:v>
                </c:pt>
                <c:pt idx="222">
                  <c:v>0</c:v>
                </c:pt>
                <c:pt idx="223">
                  <c:v>0</c:v>
                </c:pt>
                <c:pt idx="224">
                  <c:v>108</c:v>
                </c:pt>
                <c:pt idx="225">
                  <c:v>0</c:v>
                </c:pt>
                <c:pt idx="226">
                  <c:v>0</c:v>
                </c:pt>
                <c:pt idx="227">
                  <c:v>25</c:v>
                </c:pt>
                <c:pt idx="228">
                  <c:v>55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1101</c:v>
                </c:pt>
                <c:pt idx="233">
                  <c:v>2</c:v>
                </c:pt>
                <c:pt idx="234">
                  <c:v>0</c:v>
                </c:pt>
                <c:pt idx="235">
                  <c:v>120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2630</c:v>
                </c:pt>
                <c:pt idx="240">
                  <c:v>670</c:v>
                </c:pt>
                <c:pt idx="241">
                  <c:v>100</c:v>
                </c:pt>
                <c:pt idx="242">
                  <c:v>0</c:v>
                </c:pt>
                <c:pt idx="243">
                  <c:v>82</c:v>
                </c:pt>
                <c:pt idx="244">
                  <c:v>0</c:v>
                </c:pt>
                <c:pt idx="245">
                  <c:v>180</c:v>
                </c:pt>
                <c:pt idx="246">
                  <c:v>50</c:v>
                </c:pt>
                <c:pt idx="247">
                  <c:v>10</c:v>
                </c:pt>
                <c:pt idx="248">
                  <c:v>0</c:v>
                </c:pt>
                <c:pt idx="249">
                  <c:v>326.33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55</c:v>
                </c:pt>
                <c:pt idx="254">
                  <c:v>1571</c:v>
                </c:pt>
                <c:pt idx="255">
                  <c:v>75</c:v>
                </c:pt>
                <c:pt idx="256">
                  <c:v>435</c:v>
                </c:pt>
                <c:pt idx="257">
                  <c:v>8</c:v>
                </c:pt>
                <c:pt idx="258">
                  <c:v>788</c:v>
                </c:pt>
                <c:pt idx="259">
                  <c:v>0</c:v>
                </c:pt>
                <c:pt idx="260">
                  <c:v>1026</c:v>
                </c:pt>
                <c:pt idx="261">
                  <c:v>463</c:v>
                </c:pt>
                <c:pt idx="262">
                  <c:v>30</c:v>
                </c:pt>
                <c:pt idx="263">
                  <c:v>0</c:v>
                </c:pt>
                <c:pt idx="264">
                  <c:v>25</c:v>
                </c:pt>
                <c:pt idx="265">
                  <c:v>0</c:v>
                </c:pt>
                <c:pt idx="266">
                  <c:v>50</c:v>
                </c:pt>
                <c:pt idx="267">
                  <c:v>3</c:v>
                </c:pt>
                <c:pt idx="268">
                  <c:v>0</c:v>
                </c:pt>
                <c:pt idx="269">
                  <c:v>10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75</c:v>
                </c:pt>
                <c:pt idx="276">
                  <c:v>0</c:v>
                </c:pt>
                <c:pt idx="277">
                  <c:v>0</c:v>
                </c:pt>
                <c:pt idx="278">
                  <c:v>100</c:v>
                </c:pt>
                <c:pt idx="279">
                  <c:v>0</c:v>
                </c:pt>
                <c:pt idx="280">
                  <c:v>120</c:v>
                </c:pt>
                <c:pt idx="281">
                  <c:v>50</c:v>
                </c:pt>
                <c:pt idx="282">
                  <c:v>145</c:v>
                </c:pt>
                <c:pt idx="283">
                  <c:v>59</c:v>
                </c:pt>
                <c:pt idx="284">
                  <c:v>250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277</c:v>
                </c:pt>
                <c:pt idx="293">
                  <c:v>51</c:v>
                </c:pt>
                <c:pt idx="294">
                  <c:v>335597.31</c:v>
                </c:pt>
                <c:pt idx="295">
                  <c:v>2053</c:v>
                </c:pt>
                <c:pt idx="296">
                  <c:v>2100</c:v>
                </c:pt>
                <c:pt idx="297">
                  <c:v>42086.42</c:v>
                </c:pt>
                <c:pt idx="298">
                  <c:v>36</c:v>
                </c:pt>
                <c:pt idx="299">
                  <c:v>106</c:v>
                </c:pt>
                <c:pt idx="300">
                  <c:v>124</c:v>
                </c:pt>
                <c:pt idx="301">
                  <c:v>358</c:v>
                </c:pt>
                <c:pt idx="302">
                  <c:v>5233</c:v>
                </c:pt>
                <c:pt idx="303">
                  <c:v>885</c:v>
                </c:pt>
                <c:pt idx="304">
                  <c:v>5876</c:v>
                </c:pt>
                <c:pt idx="305">
                  <c:v>51</c:v>
                </c:pt>
                <c:pt idx="306">
                  <c:v>3155</c:v>
                </c:pt>
                <c:pt idx="307">
                  <c:v>17155</c:v>
                </c:pt>
                <c:pt idx="308">
                  <c:v>5621.38</c:v>
                </c:pt>
                <c:pt idx="309">
                  <c:v>91</c:v>
                </c:pt>
                <c:pt idx="310">
                  <c:v>1333</c:v>
                </c:pt>
                <c:pt idx="311">
                  <c:v>19</c:v>
                </c:pt>
                <c:pt idx="312">
                  <c:v>1096</c:v>
                </c:pt>
                <c:pt idx="313">
                  <c:v>1605</c:v>
                </c:pt>
                <c:pt idx="314">
                  <c:v>605</c:v>
                </c:pt>
                <c:pt idx="315">
                  <c:v>0</c:v>
                </c:pt>
                <c:pt idx="316">
                  <c:v>715</c:v>
                </c:pt>
                <c:pt idx="317">
                  <c:v>1322</c:v>
                </c:pt>
                <c:pt idx="318">
                  <c:v>280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10</c:v>
                </c:pt>
                <c:pt idx="323">
                  <c:v>116</c:v>
                </c:pt>
                <c:pt idx="324">
                  <c:v>85192</c:v>
                </c:pt>
                <c:pt idx="325">
                  <c:v>26</c:v>
                </c:pt>
                <c:pt idx="326">
                  <c:v>0</c:v>
                </c:pt>
                <c:pt idx="327">
                  <c:v>1040</c:v>
                </c:pt>
                <c:pt idx="328">
                  <c:v>0</c:v>
                </c:pt>
                <c:pt idx="329">
                  <c:v>10</c:v>
                </c:pt>
                <c:pt idx="330">
                  <c:v>452</c:v>
                </c:pt>
                <c:pt idx="331">
                  <c:v>1500</c:v>
                </c:pt>
                <c:pt idx="332">
                  <c:v>40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2059</c:v>
                </c:pt>
                <c:pt idx="338">
                  <c:v>1241</c:v>
                </c:pt>
                <c:pt idx="339">
                  <c:v>10</c:v>
                </c:pt>
                <c:pt idx="340">
                  <c:v>0</c:v>
                </c:pt>
                <c:pt idx="341">
                  <c:v>980</c:v>
                </c:pt>
                <c:pt idx="342">
                  <c:v>25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EF-064C-9939-0E8778C7E14F}"/>
            </c:ext>
          </c:extLst>
        </c:ser>
        <c:ser>
          <c:idx val="1"/>
          <c:order val="1"/>
          <c:tx>
            <c:strRef>
              <c:f>'Scatter by state'!$C$1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'Scatter by state'!$A$2:$A$4113</c:f>
              <c:numCache>
                <c:formatCode>General</c:formatCode>
                <c:ptCount val="41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81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58</c:v>
                </c:pt>
                <c:pt idx="19">
                  <c:v>1</c:v>
                </c:pt>
                <c:pt idx="20">
                  <c:v>0</c:v>
                </c:pt>
                <c:pt idx="21">
                  <c:v>28</c:v>
                </c:pt>
                <c:pt idx="22">
                  <c:v>1</c:v>
                </c:pt>
                <c:pt idx="23">
                  <c:v>0</c:v>
                </c:pt>
                <c:pt idx="24">
                  <c:v>37</c:v>
                </c:pt>
                <c:pt idx="25">
                  <c:v>9</c:v>
                </c:pt>
                <c:pt idx="26">
                  <c:v>3</c:v>
                </c:pt>
                <c:pt idx="27">
                  <c:v>0</c:v>
                </c:pt>
                <c:pt idx="28">
                  <c:v>2</c:v>
                </c:pt>
                <c:pt idx="29">
                  <c:v>6</c:v>
                </c:pt>
                <c:pt idx="30">
                  <c:v>67</c:v>
                </c:pt>
                <c:pt idx="31">
                  <c:v>5</c:v>
                </c:pt>
                <c:pt idx="32">
                  <c:v>2</c:v>
                </c:pt>
                <c:pt idx="33">
                  <c:v>10</c:v>
                </c:pt>
                <c:pt idx="34">
                  <c:v>3</c:v>
                </c:pt>
                <c:pt idx="35">
                  <c:v>4</c:v>
                </c:pt>
                <c:pt idx="36">
                  <c:v>15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6</c:v>
                </c:pt>
                <c:pt idx="42">
                  <c:v>0</c:v>
                </c:pt>
                <c:pt idx="43">
                  <c:v>13</c:v>
                </c:pt>
                <c:pt idx="44">
                  <c:v>0</c:v>
                </c:pt>
                <c:pt idx="45">
                  <c:v>8</c:v>
                </c:pt>
                <c:pt idx="46">
                  <c:v>1</c:v>
                </c:pt>
                <c:pt idx="47">
                  <c:v>0</c:v>
                </c:pt>
                <c:pt idx="48">
                  <c:v>5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39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1</c:v>
                </c:pt>
                <c:pt idx="71">
                  <c:v>9</c:v>
                </c:pt>
                <c:pt idx="72">
                  <c:v>0</c:v>
                </c:pt>
                <c:pt idx="73">
                  <c:v>25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6</c:v>
                </c:pt>
                <c:pt idx="81">
                  <c:v>4</c:v>
                </c:pt>
                <c:pt idx="82">
                  <c:v>22</c:v>
                </c:pt>
                <c:pt idx="83">
                  <c:v>15</c:v>
                </c:pt>
                <c:pt idx="84">
                  <c:v>95</c:v>
                </c:pt>
                <c:pt idx="85">
                  <c:v>161</c:v>
                </c:pt>
                <c:pt idx="86">
                  <c:v>8</c:v>
                </c:pt>
                <c:pt idx="87">
                  <c:v>76</c:v>
                </c:pt>
                <c:pt idx="88">
                  <c:v>1</c:v>
                </c:pt>
                <c:pt idx="89">
                  <c:v>101</c:v>
                </c:pt>
                <c:pt idx="90">
                  <c:v>4</c:v>
                </c:pt>
                <c:pt idx="91">
                  <c:v>1</c:v>
                </c:pt>
                <c:pt idx="92">
                  <c:v>775</c:v>
                </c:pt>
                <c:pt idx="93">
                  <c:v>90</c:v>
                </c:pt>
                <c:pt idx="94">
                  <c:v>16</c:v>
                </c:pt>
                <c:pt idx="95">
                  <c:v>6</c:v>
                </c:pt>
                <c:pt idx="96">
                  <c:v>38</c:v>
                </c:pt>
                <c:pt idx="97">
                  <c:v>355</c:v>
                </c:pt>
                <c:pt idx="98">
                  <c:v>7</c:v>
                </c:pt>
                <c:pt idx="99">
                  <c:v>400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292</c:v>
                </c:pt>
                <c:pt idx="104">
                  <c:v>2</c:v>
                </c:pt>
                <c:pt idx="105">
                  <c:v>8</c:v>
                </c:pt>
                <c:pt idx="106">
                  <c:v>0</c:v>
                </c:pt>
                <c:pt idx="107">
                  <c:v>1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18</c:v>
                </c:pt>
                <c:pt idx="125">
                  <c:v>3</c:v>
                </c:pt>
                <c:pt idx="126">
                  <c:v>40</c:v>
                </c:pt>
                <c:pt idx="127">
                  <c:v>0</c:v>
                </c:pt>
                <c:pt idx="128">
                  <c:v>24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6</c:v>
                </c:pt>
                <c:pt idx="134">
                  <c:v>0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8</c:v>
                </c:pt>
                <c:pt idx="141">
                  <c:v>34</c:v>
                </c:pt>
                <c:pt idx="142">
                  <c:v>1</c:v>
                </c:pt>
                <c:pt idx="143">
                  <c:v>38</c:v>
                </c:pt>
                <c:pt idx="144">
                  <c:v>104</c:v>
                </c:pt>
                <c:pt idx="145">
                  <c:v>86</c:v>
                </c:pt>
                <c:pt idx="146">
                  <c:v>356</c:v>
                </c:pt>
                <c:pt idx="147">
                  <c:v>45</c:v>
                </c:pt>
                <c:pt idx="148">
                  <c:v>38</c:v>
                </c:pt>
                <c:pt idx="149">
                  <c:v>35</c:v>
                </c:pt>
                <c:pt idx="150">
                  <c:v>24</c:v>
                </c:pt>
                <c:pt idx="151">
                  <c:v>100</c:v>
                </c:pt>
                <c:pt idx="152">
                  <c:v>1</c:v>
                </c:pt>
                <c:pt idx="153">
                  <c:v>122</c:v>
                </c:pt>
                <c:pt idx="154">
                  <c:v>11</c:v>
                </c:pt>
                <c:pt idx="155">
                  <c:v>248</c:v>
                </c:pt>
                <c:pt idx="156">
                  <c:v>1</c:v>
                </c:pt>
                <c:pt idx="157">
                  <c:v>19</c:v>
                </c:pt>
                <c:pt idx="158">
                  <c:v>135</c:v>
                </c:pt>
                <c:pt idx="159">
                  <c:v>9</c:v>
                </c:pt>
                <c:pt idx="160">
                  <c:v>3</c:v>
                </c:pt>
                <c:pt idx="161">
                  <c:v>7</c:v>
                </c:pt>
                <c:pt idx="162">
                  <c:v>4</c:v>
                </c:pt>
                <c:pt idx="163">
                  <c:v>44</c:v>
                </c:pt>
                <c:pt idx="164">
                  <c:v>90</c:v>
                </c:pt>
                <c:pt idx="165">
                  <c:v>8</c:v>
                </c:pt>
                <c:pt idx="166">
                  <c:v>11</c:v>
                </c:pt>
                <c:pt idx="167">
                  <c:v>41</c:v>
                </c:pt>
                <c:pt idx="168">
                  <c:v>15</c:v>
                </c:pt>
                <c:pt idx="169">
                  <c:v>9</c:v>
                </c:pt>
                <c:pt idx="170">
                  <c:v>50</c:v>
                </c:pt>
                <c:pt idx="171">
                  <c:v>34</c:v>
                </c:pt>
                <c:pt idx="172">
                  <c:v>0</c:v>
                </c:pt>
                <c:pt idx="173">
                  <c:v>0</c:v>
                </c:pt>
                <c:pt idx="174">
                  <c:v>276</c:v>
                </c:pt>
                <c:pt idx="175">
                  <c:v>16</c:v>
                </c:pt>
                <c:pt idx="176">
                  <c:v>224</c:v>
                </c:pt>
                <c:pt idx="177">
                  <c:v>140</c:v>
                </c:pt>
                <c:pt idx="178">
                  <c:v>15</c:v>
                </c:pt>
                <c:pt idx="179">
                  <c:v>37</c:v>
                </c:pt>
                <c:pt idx="180">
                  <c:v>0</c:v>
                </c:pt>
                <c:pt idx="181">
                  <c:v>46</c:v>
                </c:pt>
                <c:pt idx="182">
                  <c:v>1</c:v>
                </c:pt>
                <c:pt idx="183">
                  <c:v>323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7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59</c:v>
                </c:pt>
                <c:pt idx="200">
                  <c:v>13</c:v>
                </c:pt>
                <c:pt idx="201">
                  <c:v>22</c:v>
                </c:pt>
                <c:pt idx="202">
                  <c:v>0</c:v>
                </c:pt>
                <c:pt idx="203">
                  <c:v>52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6</c:v>
                </c:pt>
                <c:pt idx="208">
                  <c:v>35</c:v>
                </c:pt>
                <c:pt idx="209">
                  <c:v>10</c:v>
                </c:pt>
                <c:pt idx="210">
                  <c:v>2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7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27</c:v>
                </c:pt>
                <c:pt idx="240">
                  <c:v>14</c:v>
                </c:pt>
                <c:pt idx="241">
                  <c:v>2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6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</c:v>
                </c:pt>
                <c:pt idx="254">
                  <c:v>7</c:v>
                </c:pt>
                <c:pt idx="255">
                  <c:v>2</c:v>
                </c:pt>
                <c:pt idx="256">
                  <c:v>3</c:v>
                </c:pt>
                <c:pt idx="257">
                  <c:v>8</c:v>
                </c:pt>
                <c:pt idx="258">
                  <c:v>7</c:v>
                </c:pt>
                <c:pt idx="259">
                  <c:v>0</c:v>
                </c:pt>
                <c:pt idx="260">
                  <c:v>3</c:v>
                </c:pt>
                <c:pt idx="261">
                  <c:v>8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2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12</c:v>
                </c:pt>
                <c:pt idx="293">
                  <c:v>2</c:v>
                </c:pt>
                <c:pt idx="294">
                  <c:v>1501</c:v>
                </c:pt>
                <c:pt idx="295">
                  <c:v>52</c:v>
                </c:pt>
                <c:pt idx="296">
                  <c:v>23</c:v>
                </c:pt>
                <c:pt idx="297">
                  <c:v>535</c:v>
                </c:pt>
                <c:pt idx="298">
                  <c:v>3</c:v>
                </c:pt>
                <c:pt idx="299">
                  <c:v>6</c:v>
                </c:pt>
                <c:pt idx="300">
                  <c:v>3</c:v>
                </c:pt>
                <c:pt idx="301">
                  <c:v>5</c:v>
                </c:pt>
                <c:pt idx="302">
                  <c:v>17</c:v>
                </c:pt>
                <c:pt idx="303">
                  <c:v>11</c:v>
                </c:pt>
                <c:pt idx="304">
                  <c:v>70</c:v>
                </c:pt>
                <c:pt idx="305">
                  <c:v>6</c:v>
                </c:pt>
                <c:pt idx="306">
                  <c:v>43</c:v>
                </c:pt>
                <c:pt idx="307">
                  <c:v>152</c:v>
                </c:pt>
                <c:pt idx="308">
                  <c:v>59</c:v>
                </c:pt>
                <c:pt idx="309">
                  <c:v>4</c:v>
                </c:pt>
                <c:pt idx="310">
                  <c:v>10</c:v>
                </c:pt>
                <c:pt idx="311">
                  <c:v>5</c:v>
                </c:pt>
                <c:pt idx="312">
                  <c:v>58</c:v>
                </c:pt>
                <c:pt idx="313">
                  <c:v>8</c:v>
                </c:pt>
                <c:pt idx="314">
                  <c:v>3</c:v>
                </c:pt>
                <c:pt idx="315">
                  <c:v>0</c:v>
                </c:pt>
                <c:pt idx="316">
                  <c:v>11</c:v>
                </c:pt>
                <c:pt idx="317">
                  <c:v>20</c:v>
                </c:pt>
                <c:pt idx="318">
                  <c:v>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2</c:v>
                </c:pt>
                <c:pt idx="324">
                  <c:v>348</c:v>
                </c:pt>
                <c:pt idx="325">
                  <c:v>4</c:v>
                </c:pt>
                <c:pt idx="326">
                  <c:v>0</c:v>
                </c:pt>
                <c:pt idx="327">
                  <c:v>17</c:v>
                </c:pt>
                <c:pt idx="328">
                  <c:v>0</c:v>
                </c:pt>
                <c:pt idx="329">
                  <c:v>1</c:v>
                </c:pt>
                <c:pt idx="330">
                  <c:v>15</c:v>
                </c:pt>
                <c:pt idx="331">
                  <c:v>10</c:v>
                </c:pt>
                <c:pt idx="332">
                  <c:v>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46</c:v>
                </c:pt>
                <c:pt idx="338">
                  <c:v>14</c:v>
                </c:pt>
                <c:pt idx="339">
                  <c:v>1</c:v>
                </c:pt>
                <c:pt idx="340">
                  <c:v>0</c:v>
                </c:pt>
                <c:pt idx="341">
                  <c:v>17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1</c:v>
                </c:pt>
                <c:pt idx="351">
                  <c:v>10</c:v>
                </c:pt>
                <c:pt idx="352">
                  <c:v>0</c:v>
                </c:pt>
                <c:pt idx="353">
                  <c:v>7</c:v>
                </c:pt>
                <c:pt idx="354">
                  <c:v>0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10</c:v>
                </c:pt>
                <c:pt idx="359">
                  <c:v>10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26</c:v>
                </c:pt>
                <c:pt idx="365">
                  <c:v>0</c:v>
                </c:pt>
                <c:pt idx="366">
                  <c:v>7</c:v>
                </c:pt>
                <c:pt idx="367">
                  <c:v>0</c:v>
                </c:pt>
                <c:pt idx="368">
                  <c:v>2</c:v>
                </c:pt>
                <c:pt idx="369">
                  <c:v>13</c:v>
                </c:pt>
                <c:pt idx="370">
                  <c:v>4</c:v>
                </c:pt>
                <c:pt idx="371">
                  <c:v>0</c:v>
                </c:pt>
                <c:pt idx="372">
                  <c:v>12</c:v>
                </c:pt>
                <c:pt idx="373">
                  <c:v>2</c:v>
                </c:pt>
                <c:pt idx="374">
                  <c:v>10</c:v>
                </c:pt>
                <c:pt idx="375">
                  <c:v>0</c:v>
                </c:pt>
                <c:pt idx="376">
                  <c:v>5</c:v>
                </c:pt>
                <c:pt idx="377">
                  <c:v>0</c:v>
                </c:pt>
                <c:pt idx="378">
                  <c:v>5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0</c:v>
                </c:pt>
                <c:pt idx="383">
                  <c:v>3</c:v>
                </c:pt>
                <c:pt idx="384">
                  <c:v>0</c:v>
                </c:pt>
                <c:pt idx="385">
                  <c:v>19</c:v>
                </c:pt>
                <c:pt idx="386">
                  <c:v>8</c:v>
                </c:pt>
                <c:pt idx="387">
                  <c:v>6</c:v>
                </c:pt>
                <c:pt idx="388">
                  <c:v>0</c:v>
                </c:pt>
                <c:pt idx="389">
                  <c:v>18</c:v>
                </c:pt>
                <c:pt idx="390">
                  <c:v>7</c:v>
                </c:pt>
                <c:pt idx="391">
                  <c:v>0</c:v>
                </c:pt>
                <c:pt idx="392">
                  <c:v>8</c:v>
                </c:pt>
                <c:pt idx="393">
                  <c:v>1293</c:v>
                </c:pt>
                <c:pt idx="394">
                  <c:v>17</c:v>
                </c:pt>
                <c:pt idx="395">
                  <c:v>0</c:v>
                </c:pt>
                <c:pt idx="396">
                  <c:v>13</c:v>
                </c:pt>
                <c:pt idx="397">
                  <c:v>0</c:v>
                </c:pt>
                <c:pt idx="398">
                  <c:v>0</c:v>
                </c:pt>
                <c:pt idx="399">
                  <c:v>33</c:v>
                </c:pt>
                <c:pt idx="400">
                  <c:v>12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84</c:v>
                </c:pt>
                <c:pt idx="406">
                  <c:v>38</c:v>
                </c:pt>
                <c:pt idx="407">
                  <c:v>1</c:v>
                </c:pt>
                <c:pt idx="408">
                  <c:v>76</c:v>
                </c:pt>
                <c:pt idx="409">
                  <c:v>3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2</c:v>
                </c:pt>
                <c:pt idx="420">
                  <c:v>0</c:v>
                </c:pt>
                <c:pt idx="421">
                  <c:v>7</c:v>
                </c:pt>
                <c:pt idx="422">
                  <c:v>0</c:v>
                </c:pt>
                <c:pt idx="423">
                  <c:v>5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5</c:v>
                </c:pt>
                <c:pt idx="429">
                  <c:v>3</c:v>
                </c:pt>
                <c:pt idx="430">
                  <c:v>6</c:v>
                </c:pt>
                <c:pt idx="431">
                  <c:v>12</c:v>
                </c:pt>
                <c:pt idx="432">
                  <c:v>13</c:v>
                </c:pt>
                <c:pt idx="433">
                  <c:v>5</c:v>
                </c:pt>
                <c:pt idx="434">
                  <c:v>2</c:v>
                </c:pt>
                <c:pt idx="435">
                  <c:v>8</c:v>
                </c:pt>
                <c:pt idx="436">
                  <c:v>0</c:v>
                </c:pt>
                <c:pt idx="437">
                  <c:v>13</c:v>
                </c:pt>
                <c:pt idx="438">
                  <c:v>0</c:v>
                </c:pt>
                <c:pt idx="439">
                  <c:v>5</c:v>
                </c:pt>
                <c:pt idx="440">
                  <c:v>8</c:v>
                </c:pt>
                <c:pt idx="441">
                  <c:v>8</c:v>
                </c:pt>
                <c:pt idx="442">
                  <c:v>0</c:v>
                </c:pt>
                <c:pt idx="443">
                  <c:v>2</c:v>
                </c:pt>
                <c:pt idx="444">
                  <c:v>3</c:v>
                </c:pt>
                <c:pt idx="445">
                  <c:v>0</c:v>
                </c:pt>
                <c:pt idx="446">
                  <c:v>0</c:v>
                </c:pt>
                <c:pt idx="447">
                  <c:v>11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17</c:v>
                </c:pt>
                <c:pt idx="452">
                  <c:v>2</c:v>
                </c:pt>
                <c:pt idx="453">
                  <c:v>1</c:v>
                </c:pt>
                <c:pt idx="454">
                  <c:v>2</c:v>
                </c:pt>
                <c:pt idx="455">
                  <c:v>16</c:v>
                </c:pt>
                <c:pt idx="456">
                  <c:v>1</c:v>
                </c:pt>
                <c:pt idx="457">
                  <c:v>4</c:v>
                </c:pt>
                <c:pt idx="458">
                  <c:v>5</c:v>
                </c:pt>
                <c:pt idx="459">
                  <c:v>7</c:v>
                </c:pt>
                <c:pt idx="460">
                  <c:v>0</c:v>
                </c:pt>
                <c:pt idx="461">
                  <c:v>12</c:v>
                </c:pt>
                <c:pt idx="462">
                  <c:v>2</c:v>
                </c:pt>
                <c:pt idx="463">
                  <c:v>5</c:v>
                </c:pt>
                <c:pt idx="464">
                  <c:v>2</c:v>
                </c:pt>
                <c:pt idx="465">
                  <c:v>3</c:v>
                </c:pt>
                <c:pt idx="466">
                  <c:v>0</c:v>
                </c:pt>
                <c:pt idx="467">
                  <c:v>49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11</c:v>
                </c:pt>
                <c:pt idx="473">
                  <c:v>1</c:v>
                </c:pt>
                <c:pt idx="474">
                  <c:v>8</c:v>
                </c:pt>
                <c:pt idx="475">
                  <c:v>5</c:v>
                </c:pt>
                <c:pt idx="476">
                  <c:v>39</c:v>
                </c:pt>
                <c:pt idx="477">
                  <c:v>0</c:v>
                </c:pt>
                <c:pt idx="478">
                  <c:v>0</c:v>
                </c:pt>
                <c:pt idx="479">
                  <c:v>2</c:v>
                </c:pt>
                <c:pt idx="480">
                  <c:v>170</c:v>
                </c:pt>
                <c:pt idx="481">
                  <c:v>5</c:v>
                </c:pt>
                <c:pt idx="482">
                  <c:v>14</c:v>
                </c:pt>
                <c:pt idx="483">
                  <c:v>1</c:v>
                </c:pt>
                <c:pt idx="484">
                  <c:v>0</c:v>
                </c:pt>
                <c:pt idx="485">
                  <c:v>124</c:v>
                </c:pt>
                <c:pt idx="486">
                  <c:v>0</c:v>
                </c:pt>
                <c:pt idx="487">
                  <c:v>0</c:v>
                </c:pt>
                <c:pt idx="488">
                  <c:v>55</c:v>
                </c:pt>
                <c:pt idx="489">
                  <c:v>140</c:v>
                </c:pt>
                <c:pt idx="490">
                  <c:v>21</c:v>
                </c:pt>
                <c:pt idx="491">
                  <c:v>1</c:v>
                </c:pt>
                <c:pt idx="492">
                  <c:v>147</c:v>
                </c:pt>
                <c:pt idx="493">
                  <c:v>11</c:v>
                </c:pt>
                <c:pt idx="494">
                  <c:v>125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</c:v>
                </c:pt>
                <c:pt idx="504">
                  <c:v>0</c:v>
                </c:pt>
                <c:pt idx="505">
                  <c:v>1</c:v>
                </c:pt>
                <c:pt idx="506">
                  <c:v>3</c:v>
                </c:pt>
                <c:pt idx="507">
                  <c:v>22</c:v>
                </c:pt>
                <c:pt idx="508">
                  <c:v>26</c:v>
                </c:pt>
                <c:pt idx="509">
                  <c:v>4</c:v>
                </c:pt>
                <c:pt idx="510">
                  <c:v>0</c:v>
                </c:pt>
                <c:pt idx="511">
                  <c:v>4</c:v>
                </c:pt>
                <c:pt idx="512">
                  <c:v>9</c:v>
                </c:pt>
                <c:pt idx="513">
                  <c:v>5</c:v>
                </c:pt>
                <c:pt idx="514">
                  <c:v>14</c:v>
                </c:pt>
                <c:pt idx="515">
                  <c:v>1</c:v>
                </c:pt>
                <c:pt idx="516">
                  <c:v>10</c:v>
                </c:pt>
                <c:pt idx="517">
                  <c:v>3</c:v>
                </c:pt>
                <c:pt idx="518">
                  <c:v>1</c:v>
                </c:pt>
                <c:pt idx="519">
                  <c:v>0</c:v>
                </c:pt>
                <c:pt idx="520">
                  <c:v>5</c:v>
                </c:pt>
                <c:pt idx="521">
                  <c:v>2</c:v>
                </c:pt>
                <c:pt idx="522">
                  <c:v>68</c:v>
                </c:pt>
                <c:pt idx="523">
                  <c:v>3</c:v>
                </c:pt>
                <c:pt idx="524">
                  <c:v>34</c:v>
                </c:pt>
                <c:pt idx="525">
                  <c:v>0</c:v>
                </c:pt>
                <c:pt idx="526">
                  <c:v>3</c:v>
                </c:pt>
                <c:pt idx="527">
                  <c:v>0</c:v>
                </c:pt>
                <c:pt idx="528">
                  <c:v>70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2</c:v>
                </c:pt>
                <c:pt idx="533">
                  <c:v>2</c:v>
                </c:pt>
                <c:pt idx="534">
                  <c:v>34</c:v>
                </c:pt>
                <c:pt idx="535">
                  <c:v>2</c:v>
                </c:pt>
                <c:pt idx="536">
                  <c:v>0</c:v>
                </c:pt>
                <c:pt idx="537">
                  <c:v>1</c:v>
                </c:pt>
                <c:pt idx="538">
                  <c:v>8</c:v>
                </c:pt>
                <c:pt idx="539">
                  <c:v>4</c:v>
                </c:pt>
                <c:pt idx="540">
                  <c:v>28</c:v>
                </c:pt>
                <c:pt idx="541">
                  <c:v>0</c:v>
                </c:pt>
                <c:pt idx="542">
                  <c:v>6</c:v>
                </c:pt>
                <c:pt idx="543">
                  <c:v>22</c:v>
                </c:pt>
                <c:pt idx="544">
                  <c:v>0</c:v>
                </c:pt>
                <c:pt idx="545">
                  <c:v>1</c:v>
                </c:pt>
                <c:pt idx="546">
                  <c:v>20</c:v>
                </c:pt>
                <c:pt idx="547">
                  <c:v>0</c:v>
                </c:pt>
                <c:pt idx="548">
                  <c:v>1</c:v>
                </c:pt>
                <c:pt idx="549">
                  <c:v>3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5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0</c:v>
                </c:pt>
                <c:pt idx="562">
                  <c:v>9</c:v>
                </c:pt>
                <c:pt idx="563">
                  <c:v>4</c:v>
                </c:pt>
                <c:pt idx="564">
                  <c:v>4</c:v>
                </c:pt>
                <c:pt idx="565">
                  <c:v>1</c:v>
                </c:pt>
                <c:pt idx="566">
                  <c:v>1</c:v>
                </c:pt>
                <c:pt idx="567">
                  <c:v>7</c:v>
                </c:pt>
                <c:pt idx="568">
                  <c:v>5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2</c:v>
                </c:pt>
                <c:pt idx="574">
                  <c:v>0</c:v>
                </c:pt>
                <c:pt idx="575">
                  <c:v>4</c:v>
                </c:pt>
                <c:pt idx="576">
                  <c:v>7</c:v>
                </c:pt>
                <c:pt idx="577">
                  <c:v>2</c:v>
                </c:pt>
                <c:pt idx="578">
                  <c:v>1</c:v>
                </c:pt>
                <c:pt idx="579">
                  <c:v>9</c:v>
                </c:pt>
                <c:pt idx="580">
                  <c:v>2</c:v>
                </c:pt>
                <c:pt idx="581">
                  <c:v>1</c:v>
                </c:pt>
                <c:pt idx="582">
                  <c:v>7</c:v>
                </c:pt>
                <c:pt idx="583">
                  <c:v>2</c:v>
                </c:pt>
                <c:pt idx="584">
                  <c:v>8</c:v>
                </c:pt>
                <c:pt idx="585">
                  <c:v>2</c:v>
                </c:pt>
                <c:pt idx="586">
                  <c:v>2</c:v>
                </c:pt>
                <c:pt idx="587">
                  <c:v>7</c:v>
                </c:pt>
                <c:pt idx="588">
                  <c:v>2</c:v>
                </c:pt>
                <c:pt idx="589">
                  <c:v>18</c:v>
                </c:pt>
                <c:pt idx="590">
                  <c:v>9</c:v>
                </c:pt>
                <c:pt idx="591">
                  <c:v>4</c:v>
                </c:pt>
                <c:pt idx="592">
                  <c:v>7</c:v>
                </c:pt>
                <c:pt idx="593">
                  <c:v>29</c:v>
                </c:pt>
                <c:pt idx="594">
                  <c:v>12</c:v>
                </c:pt>
                <c:pt idx="595">
                  <c:v>4</c:v>
                </c:pt>
                <c:pt idx="596">
                  <c:v>28</c:v>
                </c:pt>
                <c:pt idx="597">
                  <c:v>25</c:v>
                </c:pt>
                <c:pt idx="598">
                  <c:v>28</c:v>
                </c:pt>
                <c:pt idx="599">
                  <c:v>310</c:v>
                </c:pt>
                <c:pt idx="600">
                  <c:v>15</c:v>
                </c:pt>
                <c:pt idx="601">
                  <c:v>215</c:v>
                </c:pt>
                <c:pt idx="602">
                  <c:v>3</c:v>
                </c:pt>
                <c:pt idx="603">
                  <c:v>2</c:v>
                </c:pt>
                <c:pt idx="604">
                  <c:v>26</c:v>
                </c:pt>
                <c:pt idx="605">
                  <c:v>24</c:v>
                </c:pt>
                <c:pt idx="606">
                  <c:v>96</c:v>
                </c:pt>
                <c:pt idx="607">
                  <c:v>17</c:v>
                </c:pt>
                <c:pt idx="608">
                  <c:v>94</c:v>
                </c:pt>
                <c:pt idx="609">
                  <c:v>129</c:v>
                </c:pt>
                <c:pt idx="610">
                  <c:v>1</c:v>
                </c:pt>
                <c:pt idx="611">
                  <c:v>4</c:v>
                </c:pt>
                <c:pt idx="612">
                  <c:v>3</c:v>
                </c:pt>
                <c:pt idx="613">
                  <c:v>135</c:v>
                </c:pt>
                <c:pt idx="614">
                  <c:v>10</c:v>
                </c:pt>
                <c:pt idx="615">
                  <c:v>0</c:v>
                </c:pt>
                <c:pt idx="616">
                  <c:v>6</c:v>
                </c:pt>
                <c:pt idx="617">
                  <c:v>36</c:v>
                </c:pt>
                <c:pt idx="618">
                  <c:v>336</c:v>
                </c:pt>
                <c:pt idx="619">
                  <c:v>34</c:v>
                </c:pt>
                <c:pt idx="620">
                  <c:v>10</c:v>
                </c:pt>
                <c:pt idx="621">
                  <c:v>201</c:v>
                </c:pt>
                <c:pt idx="622">
                  <c:v>296</c:v>
                </c:pt>
                <c:pt idx="623">
                  <c:v>7</c:v>
                </c:pt>
                <c:pt idx="624">
                  <c:v>7</c:v>
                </c:pt>
                <c:pt idx="625">
                  <c:v>1</c:v>
                </c:pt>
                <c:pt idx="626">
                  <c:v>114</c:v>
                </c:pt>
                <c:pt idx="627">
                  <c:v>29</c:v>
                </c:pt>
                <c:pt idx="628">
                  <c:v>890</c:v>
                </c:pt>
                <c:pt idx="629">
                  <c:v>31</c:v>
                </c:pt>
                <c:pt idx="630">
                  <c:v>21</c:v>
                </c:pt>
                <c:pt idx="631">
                  <c:v>37</c:v>
                </c:pt>
                <c:pt idx="632">
                  <c:v>7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456</c:v>
                </c:pt>
                <c:pt idx="637">
                  <c:v>369</c:v>
                </c:pt>
                <c:pt idx="638">
                  <c:v>2</c:v>
                </c:pt>
                <c:pt idx="639">
                  <c:v>0</c:v>
                </c:pt>
                <c:pt idx="640">
                  <c:v>338</c:v>
                </c:pt>
                <c:pt idx="641">
                  <c:v>4</c:v>
                </c:pt>
                <c:pt idx="642">
                  <c:v>1</c:v>
                </c:pt>
                <c:pt idx="643">
                  <c:v>28</c:v>
                </c:pt>
                <c:pt idx="644">
                  <c:v>12</c:v>
                </c:pt>
                <c:pt idx="645">
                  <c:v>16</c:v>
                </c:pt>
                <c:pt idx="646">
                  <c:v>4</c:v>
                </c:pt>
                <c:pt idx="647">
                  <c:v>4</c:v>
                </c:pt>
                <c:pt idx="648">
                  <c:v>10</c:v>
                </c:pt>
                <c:pt idx="649">
                  <c:v>0</c:v>
                </c:pt>
                <c:pt idx="650">
                  <c:v>6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44</c:v>
                </c:pt>
                <c:pt idx="655">
                  <c:v>0</c:v>
                </c:pt>
                <c:pt idx="656">
                  <c:v>3</c:v>
                </c:pt>
                <c:pt idx="657">
                  <c:v>0</c:v>
                </c:pt>
                <c:pt idx="658">
                  <c:v>52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2</c:v>
                </c:pt>
                <c:pt idx="663">
                  <c:v>9</c:v>
                </c:pt>
                <c:pt idx="664">
                  <c:v>5</c:v>
                </c:pt>
                <c:pt idx="665">
                  <c:v>57</c:v>
                </c:pt>
                <c:pt idx="666">
                  <c:v>3</c:v>
                </c:pt>
                <c:pt idx="667">
                  <c:v>1</c:v>
                </c:pt>
                <c:pt idx="668">
                  <c:v>6</c:v>
                </c:pt>
                <c:pt idx="669">
                  <c:v>48</c:v>
                </c:pt>
                <c:pt idx="670">
                  <c:v>2</c:v>
                </c:pt>
                <c:pt idx="671">
                  <c:v>4</c:v>
                </c:pt>
                <c:pt idx="672">
                  <c:v>5</c:v>
                </c:pt>
                <c:pt idx="673">
                  <c:v>79</c:v>
                </c:pt>
                <c:pt idx="674">
                  <c:v>2</c:v>
                </c:pt>
                <c:pt idx="675">
                  <c:v>11</c:v>
                </c:pt>
                <c:pt idx="676">
                  <c:v>11</c:v>
                </c:pt>
                <c:pt idx="677">
                  <c:v>1</c:v>
                </c:pt>
                <c:pt idx="678">
                  <c:v>3</c:v>
                </c:pt>
                <c:pt idx="679">
                  <c:v>5</c:v>
                </c:pt>
                <c:pt idx="680">
                  <c:v>12</c:v>
                </c:pt>
                <c:pt idx="681">
                  <c:v>2</c:v>
                </c:pt>
                <c:pt idx="682">
                  <c:v>5</c:v>
                </c:pt>
                <c:pt idx="683">
                  <c:v>21</c:v>
                </c:pt>
                <c:pt idx="684">
                  <c:v>0</c:v>
                </c:pt>
                <c:pt idx="685">
                  <c:v>45</c:v>
                </c:pt>
                <c:pt idx="686">
                  <c:v>29</c:v>
                </c:pt>
                <c:pt idx="687">
                  <c:v>2</c:v>
                </c:pt>
                <c:pt idx="688">
                  <c:v>30</c:v>
                </c:pt>
                <c:pt idx="689">
                  <c:v>8</c:v>
                </c:pt>
                <c:pt idx="690">
                  <c:v>1</c:v>
                </c:pt>
                <c:pt idx="691">
                  <c:v>14</c:v>
                </c:pt>
                <c:pt idx="692">
                  <c:v>24</c:v>
                </c:pt>
                <c:pt idx="693">
                  <c:v>2</c:v>
                </c:pt>
                <c:pt idx="694">
                  <c:v>21</c:v>
                </c:pt>
                <c:pt idx="695">
                  <c:v>7</c:v>
                </c:pt>
                <c:pt idx="696">
                  <c:v>0</c:v>
                </c:pt>
                <c:pt idx="697">
                  <c:v>4</c:v>
                </c:pt>
                <c:pt idx="698">
                  <c:v>32</c:v>
                </c:pt>
                <c:pt idx="699">
                  <c:v>4</c:v>
                </c:pt>
                <c:pt idx="700">
                  <c:v>9</c:v>
                </c:pt>
                <c:pt idx="701">
                  <c:v>17</c:v>
                </c:pt>
                <c:pt idx="702">
                  <c:v>5</c:v>
                </c:pt>
                <c:pt idx="703">
                  <c:v>53</c:v>
                </c:pt>
                <c:pt idx="704">
                  <c:v>7</c:v>
                </c:pt>
                <c:pt idx="705">
                  <c:v>72</c:v>
                </c:pt>
                <c:pt idx="706">
                  <c:v>0</c:v>
                </c:pt>
                <c:pt idx="707">
                  <c:v>2</c:v>
                </c:pt>
                <c:pt idx="708">
                  <c:v>8</c:v>
                </c:pt>
                <c:pt idx="709">
                  <c:v>2</c:v>
                </c:pt>
                <c:pt idx="710">
                  <c:v>0</c:v>
                </c:pt>
                <c:pt idx="711">
                  <c:v>3</c:v>
                </c:pt>
                <c:pt idx="712">
                  <c:v>4</c:v>
                </c:pt>
                <c:pt idx="713">
                  <c:v>3</c:v>
                </c:pt>
                <c:pt idx="714">
                  <c:v>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8</c:v>
                </c:pt>
                <c:pt idx="719">
                  <c:v>5</c:v>
                </c:pt>
                <c:pt idx="720">
                  <c:v>0</c:v>
                </c:pt>
                <c:pt idx="721">
                  <c:v>2</c:v>
                </c:pt>
                <c:pt idx="722">
                  <c:v>24</c:v>
                </c:pt>
                <c:pt idx="723">
                  <c:v>0</c:v>
                </c:pt>
                <c:pt idx="724">
                  <c:v>9</c:v>
                </c:pt>
                <c:pt idx="725">
                  <c:v>0</c:v>
                </c:pt>
                <c:pt idx="726">
                  <c:v>1</c:v>
                </c:pt>
                <c:pt idx="727">
                  <c:v>10</c:v>
                </c:pt>
                <c:pt idx="728">
                  <c:v>1</c:v>
                </c:pt>
                <c:pt idx="729">
                  <c:v>0</c:v>
                </c:pt>
                <c:pt idx="730">
                  <c:v>20</c:v>
                </c:pt>
                <c:pt idx="731">
                  <c:v>30</c:v>
                </c:pt>
                <c:pt idx="732">
                  <c:v>6</c:v>
                </c:pt>
                <c:pt idx="733">
                  <c:v>15</c:v>
                </c:pt>
                <c:pt idx="734">
                  <c:v>5</c:v>
                </c:pt>
                <c:pt idx="735">
                  <c:v>0</c:v>
                </c:pt>
                <c:pt idx="736">
                  <c:v>0</c:v>
                </c:pt>
                <c:pt idx="737">
                  <c:v>28</c:v>
                </c:pt>
                <c:pt idx="738">
                  <c:v>0</c:v>
                </c:pt>
                <c:pt idx="739">
                  <c:v>5</c:v>
                </c:pt>
                <c:pt idx="740">
                  <c:v>7</c:v>
                </c:pt>
                <c:pt idx="741">
                  <c:v>30</c:v>
                </c:pt>
                <c:pt idx="742">
                  <c:v>2</c:v>
                </c:pt>
                <c:pt idx="743">
                  <c:v>30</c:v>
                </c:pt>
                <c:pt idx="744">
                  <c:v>2</c:v>
                </c:pt>
                <c:pt idx="745">
                  <c:v>0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14</c:v>
                </c:pt>
                <c:pt idx="750">
                  <c:v>31</c:v>
                </c:pt>
                <c:pt idx="751">
                  <c:v>16</c:v>
                </c:pt>
                <c:pt idx="752">
                  <c:v>12</c:v>
                </c:pt>
                <c:pt idx="753">
                  <c:v>96</c:v>
                </c:pt>
                <c:pt idx="754">
                  <c:v>16</c:v>
                </c:pt>
                <c:pt idx="755">
                  <c:v>5</c:v>
                </c:pt>
                <c:pt idx="756">
                  <c:v>0</c:v>
                </c:pt>
                <c:pt idx="757">
                  <c:v>8</c:v>
                </c:pt>
                <c:pt idx="758">
                  <c:v>7</c:v>
                </c:pt>
                <c:pt idx="759">
                  <c:v>24</c:v>
                </c:pt>
                <c:pt idx="760">
                  <c:v>121</c:v>
                </c:pt>
                <c:pt idx="761">
                  <c:v>196</c:v>
                </c:pt>
                <c:pt idx="762">
                  <c:v>5</c:v>
                </c:pt>
                <c:pt idx="763">
                  <c:v>73</c:v>
                </c:pt>
                <c:pt idx="764">
                  <c:v>93</c:v>
                </c:pt>
                <c:pt idx="765">
                  <c:v>17</c:v>
                </c:pt>
                <c:pt idx="766">
                  <c:v>7</c:v>
                </c:pt>
                <c:pt idx="767">
                  <c:v>17</c:v>
                </c:pt>
                <c:pt idx="768">
                  <c:v>171</c:v>
                </c:pt>
                <c:pt idx="769">
                  <c:v>188</c:v>
                </c:pt>
                <c:pt idx="770">
                  <c:v>110</c:v>
                </c:pt>
                <c:pt idx="771">
                  <c:v>37</c:v>
                </c:pt>
                <c:pt idx="772">
                  <c:v>9</c:v>
                </c:pt>
                <c:pt idx="773">
                  <c:v>29</c:v>
                </c:pt>
                <c:pt idx="774">
                  <c:v>6</c:v>
                </c:pt>
                <c:pt idx="775">
                  <c:v>30</c:v>
                </c:pt>
                <c:pt idx="776">
                  <c:v>81</c:v>
                </c:pt>
                <c:pt idx="777">
                  <c:v>4</c:v>
                </c:pt>
                <c:pt idx="778">
                  <c:v>11</c:v>
                </c:pt>
                <c:pt idx="779">
                  <c:v>14</c:v>
                </c:pt>
                <c:pt idx="780">
                  <c:v>5</c:v>
                </c:pt>
                <c:pt idx="781">
                  <c:v>45</c:v>
                </c:pt>
                <c:pt idx="782">
                  <c:v>8</c:v>
                </c:pt>
                <c:pt idx="783">
                  <c:v>3</c:v>
                </c:pt>
                <c:pt idx="784">
                  <c:v>24</c:v>
                </c:pt>
                <c:pt idx="785">
                  <c:v>18</c:v>
                </c:pt>
                <c:pt idx="786">
                  <c:v>12</c:v>
                </c:pt>
                <c:pt idx="787">
                  <c:v>123</c:v>
                </c:pt>
                <c:pt idx="788">
                  <c:v>96</c:v>
                </c:pt>
                <c:pt idx="789">
                  <c:v>31</c:v>
                </c:pt>
                <c:pt idx="790">
                  <c:v>4</c:v>
                </c:pt>
                <c:pt idx="791">
                  <c:v>3</c:v>
                </c:pt>
                <c:pt idx="792">
                  <c:v>179</c:v>
                </c:pt>
                <c:pt idx="793">
                  <c:v>3</c:v>
                </c:pt>
                <c:pt idx="794">
                  <c:v>23</c:v>
                </c:pt>
                <c:pt idx="795">
                  <c:v>23</c:v>
                </c:pt>
                <c:pt idx="796">
                  <c:v>41</c:v>
                </c:pt>
                <c:pt idx="797">
                  <c:v>0</c:v>
                </c:pt>
                <c:pt idx="798">
                  <c:v>32</c:v>
                </c:pt>
                <c:pt idx="799">
                  <c:v>2</c:v>
                </c:pt>
                <c:pt idx="800">
                  <c:v>7</c:v>
                </c:pt>
                <c:pt idx="801">
                  <c:v>4</c:v>
                </c:pt>
                <c:pt idx="802">
                  <c:v>196</c:v>
                </c:pt>
                <c:pt idx="803">
                  <c:v>11</c:v>
                </c:pt>
                <c:pt idx="804">
                  <c:v>9</c:v>
                </c:pt>
                <c:pt idx="805">
                  <c:v>5</c:v>
                </c:pt>
                <c:pt idx="806">
                  <c:v>8</c:v>
                </c:pt>
                <c:pt idx="807">
                  <c:v>229</c:v>
                </c:pt>
                <c:pt idx="808">
                  <c:v>40</c:v>
                </c:pt>
                <c:pt idx="809">
                  <c:v>123</c:v>
                </c:pt>
                <c:pt idx="810">
                  <c:v>5</c:v>
                </c:pt>
                <c:pt idx="811">
                  <c:v>148</c:v>
                </c:pt>
                <c:pt idx="812">
                  <c:v>10</c:v>
                </c:pt>
                <c:pt idx="813">
                  <c:v>4</c:v>
                </c:pt>
                <c:pt idx="814">
                  <c:v>21</c:v>
                </c:pt>
                <c:pt idx="815">
                  <c:v>2</c:v>
                </c:pt>
                <c:pt idx="816">
                  <c:v>0</c:v>
                </c:pt>
                <c:pt idx="817">
                  <c:v>4</c:v>
                </c:pt>
                <c:pt idx="818">
                  <c:v>1</c:v>
                </c:pt>
                <c:pt idx="819">
                  <c:v>30</c:v>
                </c:pt>
                <c:pt idx="820">
                  <c:v>3</c:v>
                </c:pt>
                <c:pt idx="821">
                  <c:v>975</c:v>
                </c:pt>
                <c:pt idx="822">
                  <c:v>167</c:v>
                </c:pt>
                <c:pt idx="823">
                  <c:v>5</c:v>
                </c:pt>
                <c:pt idx="824">
                  <c:v>18</c:v>
                </c:pt>
                <c:pt idx="825">
                  <c:v>98</c:v>
                </c:pt>
                <c:pt idx="826">
                  <c:v>4</c:v>
                </c:pt>
                <c:pt idx="827">
                  <c:v>3</c:v>
                </c:pt>
                <c:pt idx="828">
                  <c:v>1</c:v>
                </c:pt>
                <c:pt idx="829">
                  <c:v>0</c:v>
                </c:pt>
                <c:pt idx="830">
                  <c:v>9</c:v>
                </c:pt>
                <c:pt idx="831">
                  <c:v>2</c:v>
                </c:pt>
                <c:pt idx="832">
                  <c:v>0</c:v>
                </c:pt>
                <c:pt idx="833">
                  <c:v>147</c:v>
                </c:pt>
                <c:pt idx="834">
                  <c:v>49</c:v>
                </c:pt>
                <c:pt idx="835">
                  <c:v>1</c:v>
                </c:pt>
                <c:pt idx="836">
                  <c:v>2</c:v>
                </c:pt>
                <c:pt idx="837">
                  <c:v>7</c:v>
                </c:pt>
                <c:pt idx="838">
                  <c:v>4</c:v>
                </c:pt>
                <c:pt idx="839">
                  <c:v>27</c:v>
                </c:pt>
                <c:pt idx="840">
                  <c:v>94</c:v>
                </c:pt>
                <c:pt idx="841">
                  <c:v>29</c:v>
                </c:pt>
                <c:pt idx="842">
                  <c:v>7</c:v>
                </c:pt>
                <c:pt idx="843">
                  <c:v>22</c:v>
                </c:pt>
                <c:pt idx="844">
                  <c:v>1</c:v>
                </c:pt>
                <c:pt idx="845">
                  <c:v>10</c:v>
                </c:pt>
                <c:pt idx="846">
                  <c:v>6</c:v>
                </c:pt>
                <c:pt idx="847">
                  <c:v>24</c:v>
                </c:pt>
                <c:pt idx="848">
                  <c:v>15</c:v>
                </c:pt>
                <c:pt idx="849">
                  <c:v>37</c:v>
                </c:pt>
                <c:pt idx="850">
                  <c:v>20</c:v>
                </c:pt>
                <c:pt idx="851">
                  <c:v>7</c:v>
                </c:pt>
                <c:pt idx="852">
                  <c:v>0</c:v>
                </c:pt>
                <c:pt idx="853">
                  <c:v>21</c:v>
                </c:pt>
                <c:pt idx="854">
                  <c:v>3</c:v>
                </c:pt>
                <c:pt idx="855">
                  <c:v>11</c:v>
                </c:pt>
                <c:pt idx="856">
                  <c:v>1</c:v>
                </c:pt>
                <c:pt idx="857">
                  <c:v>312</c:v>
                </c:pt>
                <c:pt idx="858">
                  <c:v>1</c:v>
                </c:pt>
                <c:pt idx="859">
                  <c:v>3</c:v>
                </c:pt>
                <c:pt idx="860">
                  <c:v>4</c:v>
                </c:pt>
                <c:pt idx="861">
                  <c:v>10</c:v>
                </c:pt>
                <c:pt idx="862">
                  <c:v>8</c:v>
                </c:pt>
                <c:pt idx="863">
                  <c:v>3</c:v>
                </c:pt>
                <c:pt idx="864">
                  <c:v>1</c:v>
                </c:pt>
                <c:pt idx="865">
                  <c:v>0</c:v>
                </c:pt>
                <c:pt idx="866">
                  <c:v>5</c:v>
                </c:pt>
                <c:pt idx="867">
                  <c:v>0</c:v>
                </c:pt>
                <c:pt idx="868">
                  <c:v>3</c:v>
                </c:pt>
                <c:pt idx="869">
                  <c:v>7</c:v>
                </c:pt>
                <c:pt idx="870">
                  <c:v>0</c:v>
                </c:pt>
                <c:pt idx="871">
                  <c:v>2</c:v>
                </c:pt>
                <c:pt idx="872">
                  <c:v>23</c:v>
                </c:pt>
                <c:pt idx="873">
                  <c:v>1</c:v>
                </c:pt>
                <c:pt idx="874">
                  <c:v>2</c:v>
                </c:pt>
                <c:pt idx="875">
                  <c:v>3</c:v>
                </c:pt>
                <c:pt idx="876">
                  <c:v>0</c:v>
                </c:pt>
                <c:pt idx="877">
                  <c:v>13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6</c:v>
                </c:pt>
                <c:pt idx="882">
                  <c:v>39</c:v>
                </c:pt>
                <c:pt idx="883">
                  <c:v>4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8</c:v>
                </c:pt>
                <c:pt idx="889">
                  <c:v>0</c:v>
                </c:pt>
                <c:pt idx="890">
                  <c:v>1</c:v>
                </c:pt>
                <c:pt idx="891">
                  <c:v>12</c:v>
                </c:pt>
                <c:pt idx="892">
                  <c:v>0</c:v>
                </c:pt>
                <c:pt idx="893">
                  <c:v>3</c:v>
                </c:pt>
                <c:pt idx="894">
                  <c:v>2</c:v>
                </c:pt>
                <c:pt idx="895">
                  <c:v>6</c:v>
                </c:pt>
                <c:pt idx="896">
                  <c:v>0</c:v>
                </c:pt>
                <c:pt idx="897">
                  <c:v>15</c:v>
                </c:pt>
                <c:pt idx="898">
                  <c:v>1</c:v>
                </c:pt>
                <c:pt idx="899">
                  <c:v>3</c:v>
                </c:pt>
                <c:pt idx="900">
                  <c:v>8</c:v>
                </c:pt>
                <c:pt idx="901">
                  <c:v>0</c:v>
                </c:pt>
                <c:pt idx="902">
                  <c:v>3</c:v>
                </c:pt>
                <c:pt idx="903">
                  <c:v>3</c:v>
                </c:pt>
                <c:pt idx="904">
                  <c:v>0</c:v>
                </c:pt>
                <c:pt idx="905">
                  <c:v>19</c:v>
                </c:pt>
                <c:pt idx="906">
                  <c:v>0</c:v>
                </c:pt>
                <c:pt idx="907">
                  <c:v>2</c:v>
                </c:pt>
                <c:pt idx="908">
                  <c:v>0</c:v>
                </c:pt>
                <c:pt idx="909">
                  <c:v>0</c:v>
                </c:pt>
                <c:pt idx="910">
                  <c:v>25</c:v>
                </c:pt>
                <c:pt idx="911">
                  <c:v>8</c:v>
                </c:pt>
                <c:pt idx="912">
                  <c:v>16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19</c:v>
                </c:pt>
                <c:pt idx="920">
                  <c:v>9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5</c:v>
                </c:pt>
                <c:pt idx="925">
                  <c:v>85</c:v>
                </c:pt>
                <c:pt idx="926">
                  <c:v>3</c:v>
                </c:pt>
                <c:pt idx="927">
                  <c:v>4</c:v>
                </c:pt>
                <c:pt idx="928">
                  <c:v>3</c:v>
                </c:pt>
                <c:pt idx="929">
                  <c:v>5</c:v>
                </c:pt>
                <c:pt idx="930">
                  <c:v>17</c:v>
                </c:pt>
                <c:pt idx="931">
                  <c:v>3</c:v>
                </c:pt>
                <c:pt idx="932">
                  <c:v>2</c:v>
                </c:pt>
                <c:pt idx="933">
                  <c:v>6</c:v>
                </c:pt>
                <c:pt idx="934">
                  <c:v>0</c:v>
                </c:pt>
                <c:pt idx="935">
                  <c:v>1</c:v>
                </c:pt>
                <c:pt idx="936">
                  <c:v>3</c:v>
                </c:pt>
                <c:pt idx="937">
                  <c:v>13</c:v>
                </c:pt>
                <c:pt idx="938">
                  <c:v>1</c:v>
                </c:pt>
                <c:pt idx="939">
                  <c:v>1</c:v>
                </c:pt>
                <c:pt idx="940">
                  <c:v>9</c:v>
                </c:pt>
                <c:pt idx="941">
                  <c:v>0</c:v>
                </c:pt>
                <c:pt idx="942">
                  <c:v>2</c:v>
                </c:pt>
                <c:pt idx="943">
                  <c:v>1</c:v>
                </c:pt>
                <c:pt idx="944">
                  <c:v>10</c:v>
                </c:pt>
                <c:pt idx="945">
                  <c:v>3</c:v>
                </c:pt>
                <c:pt idx="946">
                  <c:v>2</c:v>
                </c:pt>
                <c:pt idx="947">
                  <c:v>2</c:v>
                </c:pt>
                <c:pt idx="948">
                  <c:v>1</c:v>
                </c:pt>
                <c:pt idx="949">
                  <c:v>14</c:v>
                </c:pt>
                <c:pt idx="950">
                  <c:v>0</c:v>
                </c:pt>
                <c:pt idx="951">
                  <c:v>0</c:v>
                </c:pt>
                <c:pt idx="952">
                  <c:v>4</c:v>
                </c:pt>
                <c:pt idx="953">
                  <c:v>3</c:v>
                </c:pt>
                <c:pt idx="954">
                  <c:v>0</c:v>
                </c:pt>
                <c:pt idx="955">
                  <c:v>5</c:v>
                </c:pt>
                <c:pt idx="956">
                  <c:v>47</c:v>
                </c:pt>
                <c:pt idx="957">
                  <c:v>0</c:v>
                </c:pt>
                <c:pt idx="958">
                  <c:v>10</c:v>
                </c:pt>
                <c:pt idx="959">
                  <c:v>11</c:v>
                </c:pt>
                <c:pt idx="960">
                  <c:v>2</c:v>
                </c:pt>
                <c:pt idx="961">
                  <c:v>2</c:v>
                </c:pt>
                <c:pt idx="962">
                  <c:v>22</c:v>
                </c:pt>
                <c:pt idx="963">
                  <c:v>8</c:v>
                </c:pt>
                <c:pt idx="964">
                  <c:v>6</c:v>
                </c:pt>
                <c:pt idx="965">
                  <c:v>1</c:v>
                </c:pt>
                <c:pt idx="966">
                  <c:v>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3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6</c:v>
                </c:pt>
                <c:pt idx="977">
                  <c:v>1</c:v>
                </c:pt>
                <c:pt idx="978">
                  <c:v>2</c:v>
                </c:pt>
                <c:pt idx="979">
                  <c:v>0</c:v>
                </c:pt>
                <c:pt idx="980">
                  <c:v>3</c:v>
                </c:pt>
                <c:pt idx="981">
                  <c:v>3</c:v>
                </c:pt>
                <c:pt idx="982">
                  <c:v>0</c:v>
                </c:pt>
                <c:pt idx="983">
                  <c:v>6</c:v>
                </c:pt>
                <c:pt idx="984">
                  <c:v>0</c:v>
                </c:pt>
                <c:pt idx="985">
                  <c:v>19</c:v>
                </c:pt>
                <c:pt idx="986">
                  <c:v>1</c:v>
                </c:pt>
                <c:pt idx="987">
                  <c:v>2</c:v>
                </c:pt>
                <c:pt idx="988">
                  <c:v>0</c:v>
                </c:pt>
                <c:pt idx="989">
                  <c:v>11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3</c:v>
                </c:pt>
                <c:pt idx="994">
                  <c:v>1</c:v>
                </c:pt>
                <c:pt idx="995">
                  <c:v>15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11</c:v>
                </c:pt>
                <c:pt idx="1002">
                  <c:v>0</c:v>
                </c:pt>
                <c:pt idx="1003">
                  <c:v>1</c:v>
                </c:pt>
                <c:pt idx="1004">
                  <c:v>6</c:v>
                </c:pt>
                <c:pt idx="1005">
                  <c:v>7</c:v>
                </c:pt>
                <c:pt idx="1006">
                  <c:v>0</c:v>
                </c:pt>
                <c:pt idx="1007">
                  <c:v>16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12</c:v>
                </c:pt>
                <c:pt idx="1012">
                  <c:v>1</c:v>
                </c:pt>
                <c:pt idx="1013">
                  <c:v>3</c:v>
                </c:pt>
                <c:pt idx="1014">
                  <c:v>1</c:v>
                </c:pt>
                <c:pt idx="1015">
                  <c:v>4</c:v>
                </c:pt>
                <c:pt idx="1016">
                  <c:v>1</c:v>
                </c:pt>
                <c:pt idx="1017">
                  <c:v>3</c:v>
                </c:pt>
                <c:pt idx="1018">
                  <c:v>1</c:v>
                </c:pt>
                <c:pt idx="1019">
                  <c:v>0</c:v>
                </c:pt>
                <c:pt idx="1020">
                  <c:v>12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92</c:v>
                </c:pt>
                <c:pt idx="1027">
                  <c:v>0</c:v>
                </c:pt>
                <c:pt idx="1028">
                  <c:v>3</c:v>
                </c:pt>
                <c:pt idx="1029">
                  <c:v>10</c:v>
                </c:pt>
                <c:pt idx="1030">
                  <c:v>7</c:v>
                </c:pt>
                <c:pt idx="1031">
                  <c:v>3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9</c:v>
                </c:pt>
                <c:pt idx="1036">
                  <c:v>2</c:v>
                </c:pt>
                <c:pt idx="1037">
                  <c:v>1</c:v>
                </c:pt>
                <c:pt idx="1038">
                  <c:v>2</c:v>
                </c:pt>
                <c:pt idx="1039">
                  <c:v>11</c:v>
                </c:pt>
                <c:pt idx="1040">
                  <c:v>0</c:v>
                </c:pt>
                <c:pt idx="1041">
                  <c:v>0</c:v>
                </c:pt>
                <c:pt idx="1042">
                  <c:v>9</c:v>
                </c:pt>
                <c:pt idx="1043">
                  <c:v>0</c:v>
                </c:pt>
                <c:pt idx="1044">
                  <c:v>4</c:v>
                </c:pt>
                <c:pt idx="1045">
                  <c:v>1</c:v>
                </c:pt>
                <c:pt idx="1046">
                  <c:v>2</c:v>
                </c:pt>
                <c:pt idx="1047">
                  <c:v>0</c:v>
                </c:pt>
                <c:pt idx="1048">
                  <c:v>1</c:v>
                </c:pt>
                <c:pt idx="1049">
                  <c:v>17</c:v>
                </c:pt>
                <c:pt idx="1050">
                  <c:v>2</c:v>
                </c:pt>
                <c:pt idx="1051">
                  <c:v>3</c:v>
                </c:pt>
                <c:pt idx="1052">
                  <c:v>41</c:v>
                </c:pt>
                <c:pt idx="1053">
                  <c:v>2</c:v>
                </c:pt>
                <c:pt idx="1054">
                  <c:v>3</c:v>
                </c:pt>
                <c:pt idx="1055">
                  <c:v>8</c:v>
                </c:pt>
                <c:pt idx="1056">
                  <c:v>0</c:v>
                </c:pt>
                <c:pt idx="1057">
                  <c:v>1</c:v>
                </c:pt>
                <c:pt idx="1058">
                  <c:v>3</c:v>
                </c:pt>
                <c:pt idx="1059">
                  <c:v>4</c:v>
                </c:pt>
                <c:pt idx="1060">
                  <c:v>9</c:v>
                </c:pt>
                <c:pt idx="1061">
                  <c:v>16</c:v>
                </c:pt>
                <c:pt idx="1062">
                  <c:v>1</c:v>
                </c:pt>
                <c:pt idx="1063">
                  <c:v>7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15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39</c:v>
                </c:pt>
                <c:pt idx="1077">
                  <c:v>103</c:v>
                </c:pt>
                <c:pt idx="1078">
                  <c:v>0</c:v>
                </c:pt>
                <c:pt idx="1079">
                  <c:v>39</c:v>
                </c:pt>
                <c:pt idx="1080">
                  <c:v>15</c:v>
                </c:pt>
                <c:pt idx="1081">
                  <c:v>22</c:v>
                </c:pt>
                <c:pt idx="1082">
                  <c:v>92</c:v>
                </c:pt>
                <c:pt idx="1083">
                  <c:v>25</c:v>
                </c:pt>
                <c:pt idx="1084">
                  <c:v>19</c:v>
                </c:pt>
                <c:pt idx="1085">
                  <c:v>19</c:v>
                </c:pt>
                <c:pt idx="1086">
                  <c:v>13</c:v>
                </c:pt>
                <c:pt idx="1087">
                  <c:v>124</c:v>
                </c:pt>
                <c:pt idx="1088">
                  <c:v>4</c:v>
                </c:pt>
                <c:pt idx="1089">
                  <c:v>10</c:v>
                </c:pt>
                <c:pt idx="1090">
                  <c:v>15</c:v>
                </c:pt>
                <c:pt idx="1091">
                  <c:v>38</c:v>
                </c:pt>
                <c:pt idx="1092">
                  <c:v>152</c:v>
                </c:pt>
                <c:pt idx="1093">
                  <c:v>24</c:v>
                </c:pt>
                <c:pt idx="1094">
                  <c:v>76</c:v>
                </c:pt>
                <c:pt idx="1095">
                  <c:v>185</c:v>
                </c:pt>
                <c:pt idx="1096">
                  <c:v>33</c:v>
                </c:pt>
                <c:pt idx="1097">
                  <c:v>108</c:v>
                </c:pt>
                <c:pt idx="1098">
                  <c:v>29</c:v>
                </c:pt>
                <c:pt idx="1099">
                  <c:v>24</c:v>
                </c:pt>
                <c:pt idx="1100">
                  <c:v>4</c:v>
                </c:pt>
                <c:pt idx="1101">
                  <c:v>4</c:v>
                </c:pt>
                <c:pt idx="1102">
                  <c:v>15</c:v>
                </c:pt>
                <c:pt idx="1103">
                  <c:v>4</c:v>
                </c:pt>
                <c:pt idx="1104">
                  <c:v>139</c:v>
                </c:pt>
                <c:pt idx="1105">
                  <c:v>2</c:v>
                </c:pt>
                <c:pt idx="1106">
                  <c:v>18</c:v>
                </c:pt>
                <c:pt idx="1107">
                  <c:v>81</c:v>
                </c:pt>
                <c:pt idx="1108">
                  <c:v>86</c:v>
                </c:pt>
                <c:pt idx="1109">
                  <c:v>140</c:v>
                </c:pt>
                <c:pt idx="1110">
                  <c:v>37</c:v>
                </c:pt>
                <c:pt idx="1111">
                  <c:v>6</c:v>
                </c:pt>
                <c:pt idx="1112">
                  <c:v>113</c:v>
                </c:pt>
                <c:pt idx="1113">
                  <c:v>37</c:v>
                </c:pt>
                <c:pt idx="1114">
                  <c:v>18</c:v>
                </c:pt>
                <c:pt idx="1115">
                  <c:v>75</c:v>
                </c:pt>
                <c:pt idx="1116">
                  <c:v>52</c:v>
                </c:pt>
                <c:pt idx="1117">
                  <c:v>122</c:v>
                </c:pt>
                <c:pt idx="1118">
                  <c:v>8</c:v>
                </c:pt>
                <c:pt idx="1119">
                  <c:v>8</c:v>
                </c:pt>
                <c:pt idx="1120">
                  <c:v>96</c:v>
                </c:pt>
                <c:pt idx="1121">
                  <c:v>9</c:v>
                </c:pt>
                <c:pt idx="1122">
                  <c:v>2</c:v>
                </c:pt>
                <c:pt idx="1123">
                  <c:v>26</c:v>
                </c:pt>
                <c:pt idx="1124">
                  <c:v>23</c:v>
                </c:pt>
                <c:pt idx="1125">
                  <c:v>0</c:v>
                </c:pt>
                <c:pt idx="1126">
                  <c:v>140</c:v>
                </c:pt>
                <c:pt idx="1127">
                  <c:v>0</c:v>
                </c:pt>
                <c:pt idx="1128">
                  <c:v>6</c:v>
                </c:pt>
                <c:pt idx="1129">
                  <c:v>100</c:v>
                </c:pt>
                <c:pt idx="1130">
                  <c:v>0</c:v>
                </c:pt>
                <c:pt idx="1131">
                  <c:v>4</c:v>
                </c:pt>
                <c:pt idx="1132">
                  <c:v>8</c:v>
                </c:pt>
                <c:pt idx="1133">
                  <c:v>0</c:v>
                </c:pt>
                <c:pt idx="1134">
                  <c:v>16</c:v>
                </c:pt>
                <c:pt idx="1135">
                  <c:v>2</c:v>
                </c:pt>
                <c:pt idx="1136">
                  <c:v>48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17</c:v>
                </c:pt>
                <c:pt idx="1141">
                  <c:v>0</c:v>
                </c:pt>
                <c:pt idx="1142">
                  <c:v>11</c:v>
                </c:pt>
                <c:pt idx="1143">
                  <c:v>95</c:v>
                </c:pt>
                <c:pt idx="1144">
                  <c:v>13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</c:v>
                </c:pt>
                <c:pt idx="1152">
                  <c:v>24</c:v>
                </c:pt>
                <c:pt idx="1153">
                  <c:v>25</c:v>
                </c:pt>
                <c:pt idx="1154">
                  <c:v>3</c:v>
                </c:pt>
                <c:pt idx="1155">
                  <c:v>41</c:v>
                </c:pt>
                <c:pt idx="1156">
                  <c:v>2</c:v>
                </c:pt>
                <c:pt idx="1157">
                  <c:v>4</c:v>
                </c:pt>
                <c:pt idx="1158">
                  <c:v>99</c:v>
                </c:pt>
                <c:pt idx="1159">
                  <c:v>4</c:v>
                </c:pt>
                <c:pt idx="1160">
                  <c:v>4</c:v>
                </c:pt>
                <c:pt idx="1161">
                  <c:v>38</c:v>
                </c:pt>
                <c:pt idx="1162">
                  <c:v>285</c:v>
                </c:pt>
                <c:pt idx="1163">
                  <c:v>1</c:v>
                </c:pt>
                <c:pt idx="1164">
                  <c:v>42</c:v>
                </c:pt>
                <c:pt idx="1165">
                  <c:v>26</c:v>
                </c:pt>
                <c:pt idx="1166">
                  <c:v>2</c:v>
                </c:pt>
                <c:pt idx="1167">
                  <c:v>4</c:v>
                </c:pt>
                <c:pt idx="1168">
                  <c:v>6</c:v>
                </c:pt>
                <c:pt idx="1169">
                  <c:v>70</c:v>
                </c:pt>
                <c:pt idx="1170">
                  <c:v>9</c:v>
                </c:pt>
                <c:pt idx="1171">
                  <c:v>8</c:v>
                </c:pt>
                <c:pt idx="1172">
                  <c:v>105</c:v>
                </c:pt>
                <c:pt idx="1173">
                  <c:v>12</c:v>
                </c:pt>
                <c:pt idx="1174">
                  <c:v>0</c:v>
                </c:pt>
                <c:pt idx="1175">
                  <c:v>16</c:v>
                </c:pt>
                <c:pt idx="1176">
                  <c:v>7</c:v>
                </c:pt>
                <c:pt idx="1177">
                  <c:v>4</c:v>
                </c:pt>
                <c:pt idx="1178">
                  <c:v>1</c:v>
                </c:pt>
                <c:pt idx="1179">
                  <c:v>28</c:v>
                </c:pt>
                <c:pt idx="1180">
                  <c:v>1</c:v>
                </c:pt>
                <c:pt idx="1181">
                  <c:v>1</c:v>
                </c:pt>
                <c:pt idx="1182">
                  <c:v>5</c:v>
                </c:pt>
                <c:pt idx="1183">
                  <c:v>3</c:v>
                </c:pt>
                <c:pt idx="1184">
                  <c:v>2</c:v>
                </c:pt>
                <c:pt idx="1185">
                  <c:v>0</c:v>
                </c:pt>
                <c:pt idx="1186">
                  <c:v>0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3</c:v>
                </c:pt>
                <c:pt idx="1191">
                  <c:v>7</c:v>
                </c:pt>
                <c:pt idx="1192">
                  <c:v>25</c:v>
                </c:pt>
                <c:pt idx="1193">
                  <c:v>10</c:v>
                </c:pt>
                <c:pt idx="1194">
                  <c:v>3</c:v>
                </c:pt>
                <c:pt idx="1195">
                  <c:v>5</c:v>
                </c:pt>
                <c:pt idx="1196">
                  <c:v>5</c:v>
                </c:pt>
                <c:pt idx="1197">
                  <c:v>27</c:v>
                </c:pt>
                <c:pt idx="1198">
                  <c:v>2</c:v>
                </c:pt>
                <c:pt idx="1199">
                  <c:v>236</c:v>
                </c:pt>
                <c:pt idx="1200">
                  <c:v>1</c:v>
                </c:pt>
                <c:pt idx="1201">
                  <c:v>12</c:v>
                </c:pt>
                <c:pt idx="1202">
                  <c:v>4</c:v>
                </c:pt>
                <c:pt idx="1203">
                  <c:v>3</c:v>
                </c:pt>
                <c:pt idx="1204">
                  <c:v>99</c:v>
                </c:pt>
                <c:pt idx="1205">
                  <c:v>3</c:v>
                </c:pt>
                <c:pt idx="1206">
                  <c:v>3</c:v>
                </c:pt>
                <c:pt idx="1207">
                  <c:v>22</c:v>
                </c:pt>
                <c:pt idx="1208">
                  <c:v>4</c:v>
                </c:pt>
                <c:pt idx="1209">
                  <c:v>534</c:v>
                </c:pt>
                <c:pt idx="1210">
                  <c:v>12</c:v>
                </c:pt>
                <c:pt idx="1211">
                  <c:v>56</c:v>
                </c:pt>
                <c:pt idx="1212">
                  <c:v>11</c:v>
                </c:pt>
                <c:pt idx="1213">
                  <c:v>0</c:v>
                </c:pt>
                <c:pt idx="1214">
                  <c:v>12</c:v>
                </c:pt>
                <c:pt idx="1215">
                  <c:v>5</c:v>
                </c:pt>
                <c:pt idx="1216">
                  <c:v>24</c:v>
                </c:pt>
                <c:pt idx="1217">
                  <c:v>89</c:v>
                </c:pt>
                <c:pt idx="1218">
                  <c:v>1</c:v>
                </c:pt>
                <c:pt idx="1219">
                  <c:v>55</c:v>
                </c:pt>
                <c:pt idx="1220">
                  <c:v>2</c:v>
                </c:pt>
                <c:pt idx="1221">
                  <c:v>0</c:v>
                </c:pt>
                <c:pt idx="1222">
                  <c:v>4</c:v>
                </c:pt>
                <c:pt idx="1223">
                  <c:v>6</c:v>
                </c:pt>
                <c:pt idx="1224">
                  <c:v>4</c:v>
                </c:pt>
                <c:pt idx="1225">
                  <c:v>4</c:v>
                </c:pt>
                <c:pt idx="1226">
                  <c:v>2</c:v>
                </c:pt>
                <c:pt idx="1227">
                  <c:v>5</c:v>
                </c:pt>
                <c:pt idx="1228">
                  <c:v>83</c:v>
                </c:pt>
                <c:pt idx="1229">
                  <c:v>57</c:v>
                </c:pt>
                <c:pt idx="1230">
                  <c:v>311</c:v>
                </c:pt>
                <c:pt idx="1231">
                  <c:v>2</c:v>
                </c:pt>
                <c:pt idx="1232">
                  <c:v>16</c:v>
                </c:pt>
                <c:pt idx="1233">
                  <c:v>9</c:v>
                </c:pt>
                <c:pt idx="1234">
                  <c:v>1</c:v>
                </c:pt>
                <c:pt idx="1235">
                  <c:v>12</c:v>
                </c:pt>
                <c:pt idx="1236">
                  <c:v>0</c:v>
                </c:pt>
                <c:pt idx="1237">
                  <c:v>20</c:v>
                </c:pt>
                <c:pt idx="1238">
                  <c:v>16</c:v>
                </c:pt>
                <c:pt idx="1239">
                  <c:v>33</c:v>
                </c:pt>
                <c:pt idx="1240">
                  <c:v>2</c:v>
                </c:pt>
                <c:pt idx="1241">
                  <c:v>6</c:v>
                </c:pt>
                <c:pt idx="1242">
                  <c:v>0</c:v>
                </c:pt>
                <c:pt idx="1243">
                  <c:v>3</c:v>
                </c:pt>
                <c:pt idx="1244">
                  <c:v>0</c:v>
                </c:pt>
                <c:pt idx="1245">
                  <c:v>3</c:v>
                </c:pt>
                <c:pt idx="1246">
                  <c:v>13</c:v>
                </c:pt>
                <c:pt idx="1247">
                  <c:v>6</c:v>
                </c:pt>
                <c:pt idx="1248">
                  <c:v>1</c:v>
                </c:pt>
                <c:pt idx="1249">
                  <c:v>0</c:v>
                </c:pt>
                <c:pt idx="1250">
                  <c:v>5</c:v>
                </c:pt>
                <c:pt idx="1251">
                  <c:v>0</c:v>
                </c:pt>
                <c:pt idx="1252">
                  <c:v>36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9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4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0</c:v>
                </c:pt>
                <c:pt idx="1266">
                  <c:v>2</c:v>
                </c:pt>
                <c:pt idx="1267">
                  <c:v>4</c:v>
                </c:pt>
                <c:pt idx="1268">
                  <c:v>2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2</c:v>
                </c:pt>
                <c:pt idx="1273">
                  <c:v>7</c:v>
                </c:pt>
                <c:pt idx="1274">
                  <c:v>5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2</c:v>
                </c:pt>
                <c:pt idx="1279">
                  <c:v>0</c:v>
                </c:pt>
                <c:pt idx="1280">
                  <c:v>0</c:v>
                </c:pt>
                <c:pt idx="1281">
                  <c:v>28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4</c:v>
                </c:pt>
                <c:pt idx="1287">
                  <c:v>12</c:v>
                </c:pt>
                <c:pt idx="1288">
                  <c:v>0</c:v>
                </c:pt>
                <c:pt idx="1289">
                  <c:v>33</c:v>
                </c:pt>
                <c:pt idx="1290">
                  <c:v>0</c:v>
                </c:pt>
                <c:pt idx="1291">
                  <c:v>4</c:v>
                </c:pt>
                <c:pt idx="1292">
                  <c:v>0</c:v>
                </c:pt>
                <c:pt idx="1293">
                  <c:v>11</c:v>
                </c:pt>
                <c:pt idx="1294">
                  <c:v>1</c:v>
                </c:pt>
                <c:pt idx="1295">
                  <c:v>5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6</c:v>
                </c:pt>
                <c:pt idx="1300">
                  <c:v>8</c:v>
                </c:pt>
                <c:pt idx="1301">
                  <c:v>1</c:v>
                </c:pt>
                <c:pt idx="1302">
                  <c:v>0</c:v>
                </c:pt>
                <c:pt idx="1303">
                  <c:v>2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19</c:v>
                </c:pt>
                <c:pt idx="1308">
                  <c:v>27</c:v>
                </c:pt>
                <c:pt idx="1309">
                  <c:v>7</c:v>
                </c:pt>
                <c:pt idx="1310">
                  <c:v>14</c:v>
                </c:pt>
                <c:pt idx="1311">
                  <c:v>5</c:v>
                </c:pt>
                <c:pt idx="1312">
                  <c:v>30</c:v>
                </c:pt>
                <c:pt idx="1313">
                  <c:v>1</c:v>
                </c:pt>
                <c:pt idx="1314">
                  <c:v>0</c:v>
                </c:pt>
                <c:pt idx="1315">
                  <c:v>60</c:v>
                </c:pt>
                <c:pt idx="1316">
                  <c:v>84</c:v>
                </c:pt>
                <c:pt idx="1317">
                  <c:v>47</c:v>
                </c:pt>
                <c:pt idx="1318">
                  <c:v>66</c:v>
                </c:pt>
                <c:pt idx="1319">
                  <c:v>171</c:v>
                </c:pt>
                <c:pt idx="1320">
                  <c:v>29</c:v>
                </c:pt>
                <c:pt idx="1321">
                  <c:v>9</c:v>
                </c:pt>
                <c:pt idx="1322">
                  <c:v>27</c:v>
                </c:pt>
                <c:pt idx="1323">
                  <c:v>2</c:v>
                </c:pt>
                <c:pt idx="1324">
                  <c:v>3</c:v>
                </c:pt>
                <c:pt idx="1325">
                  <c:v>4</c:v>
                </c:pt>
                <c:pt idx="1326">
                  <c:v>2</c:v>
                </c:pt>
                <c:pt idx="1327">
                  <c:v>20</c:v>
                </c:pt>
                <c:pt idx="1328">
                  <c:v>3</c:v>
                </c:pt>
                <c:pt idx="1329">
                  <c:v>4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14</c:v>
                </c:pt>
                <c:pt idx="1334">
                  <c:v>1</c:v>
                </c:pt>
                <c:pt idx="1335">
                  <c:v>118</c:v>
                </c:pt>
                <c:pt idx="1336">
                  <c:v>2</c:v>
                </c:pt>
                <c:pt idx="1337">
                  <c:v>1</c:v>
                </c:pt>
                <c:pt idx="1338">
                  <c:v>3</c:v>
                </c:pt>
                <c:pt idx="1339">
                  <c:v>1</c:v>
                </c:pt>
                <c:pt idx="1340">
                  <c:v>3</c:v>
                </c:pt>
                <c:pt idx="1341">
                  <c:v>38</c:v>
                </c:pt>
                <c:pt idx="1342">
                  <c:v>52</c:v>
                </c:pt>
                <c:pt idx="1343">
                  <c:v>2</c:v>
                </c:pt>
                <c:pt idx="1344">
                  <c:v>0</c:v>
                </c:pt>
                <c:pt idx="1345">
                  <c:v>4</c:v>
                </c:pt>
                <c:pt idx="1346">
                  <c:v>4</c:v>
                </c:pt>
                <c:pt idx="1347">
                  <c:v>18</c:v>
                </c:pt>
                <c:pt idx="1348">
                  <c:v>0</c:v>
                </c:pt>
                <c:pt idx="1349">
                  <c:v>22</c:v>
                </c:pt>
                <c:pt idx="1350">
                  <c:v>49</c:v>
                </c:pt>
                <c:pt idx="1351">
                  <c:v>19</c:v>
                </c:pt>
                <c:pt idx="1352">
                  <c:v>4</c:v>
                </c:pt>
                <c:pt idx="1353">
                  <c:v>4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14</c:v>
                </c:pt>
                <c:pt idx="1358">
                  <c:v>8</c:v>
                </c:pt>
                <c:pt idx="1359">
                  <c:v>0</c:v>
                </c:pt>
                <c:pt idx="1360">
                  <c:v>15</c:v>
                </c:pt>
                <c:pt idx="1361">
                  <c:v>33</c:v>
                </c:pt>
                <c:pt idx="1362">
                  <c:v>2</c:v>
                </c:pt>
                <c:pt idx="1363">
                  <c:v>6</c:v>
                </c:pt>
                <c:pt idx="1364">
                  <c:v>2</c:v>
                </c:pt>
                <c:pt idx="1365">
                  <c:v>0</c:v>
                </c:pt>
                <c:pt idx="1366">
                  <c:v>4</c:v>
                </c:pt>
                <c:pt idx="1367">
                  <c:v>1</c:v>
                </c:pt>
                <c:pt idx="1368">
                  <c:v>3</c:v>
                </c:pt>
                <c:pt idx="1369">
                  <c:v>4</c:v>
                </c:pt>
                <c:pt idx="1370">
                  <c:v>0</c:v>
                </c:pt>
                <c:pt idx="1371">
                  <c:v>4</c:v>
                </c:pt>
                <c:pt idx="1372">
                  <c:v>3</c:v>
                </c:pt>
                <c:pt idx="1373">
                  <c:v>34</c:v>
                </c:pt>
                <c:pt idx="1374">
                  <c:v>2</c:v>
                </c:pt>
                <c:pt idx="1375">
                  <c:v>33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13</c:v>
                </c:pt>
                <c:pt idx="1380">
                  <c:v>2</c:v>
                </c:pt>
                <c:pt idx="1381">
                  <c:v>36</c:v>
                </c:pt>
                <c:pt idx="1382">
                  <c:v>1</c:v>
                </c:pt>
                <c:pt idx="1383">
                  <c:v>15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39</c:v>
                </c:pt>
                <c:pt idx="1391">
                  <c:v>0</c:v>
                </c:pt>
                <c:pt idx="1392">
                  <c:v>0</c:v>
                </c:pt>
                <c:pt idx="1393">
                  <c:v>3</c:v>
                </c:pt>
                <c:pt idx="1394">
                  <c:v>1</c:v>
                </c:pt>
                <c:pt idx="1395">
                  <c:v>13</c:v>
                </c:pt>
                <c:pt idx="1396">
                  <c:v>0</c:v>
                </c:pt>
                <c:pt idx="1397">
                  <c:v>6</c:v>
                </c:pt>
                <c:pt idx="1398">
                  <c:v>0</c:v>
                </c:pt>
                <c:pt idx="1399">
                  <c:v>14</c:v>
                </c:pt>
                <c:pt idx="1400">
                  <c:v>5</c:v>
                </c:pt>
                <c:pt idx="1401">
                  <c:v>6</c:v>
                </c:pt>
                <c:pt idx="1402">
                  <c:v>15</c:v>
                </c:pt>
                <c:pt idx="1403">
                  <c:v>0</c:v>
                </c:pt>
                <c:pt idx="1404">
                  <c:v>1</c:v>
                </c:pt>
                <c:pt idx="1405">
                  <c:v>9</c:v>
                </c:pt>
                <c:pt idx="1406">
                  <c:v>3</c:v>
                </c:pt>
                <c:pt idx="1407">
                  <c:v>3</c:v>
                </c:pt>
                <c:pt idx="1408">
                  <c:v>1</c:v>
                </c:pt>
                <c:pt idx="1409">
                  <c:v>3</c:v>
                </c:pt>
                <c:pt idx="1410">
                  <c:v>0</c:v>
                </c:pt>
                <c:pt idx="1411">
                  <c:v>2</c:v>
                </c:pt>
                <c:pt idx="1412">
                  <c:v>10</c:v>
                </c:pt>
                <c:pt idx="1413">
                  <c:v>60</c:v>
                </c:pt>
                <c:pt idx="1414">
                  <c:v>5</c:v>
                </c:pt>
                <c:pt idx="1415">
                  <c:v>9</c:v>
                </c:pt>
                <c:pt idx="1416">
                  <c:v>13</c:v>
                </c:pt>
                <c:pt idx="1417">
                  <c:v>0</c:v>
                </c:pt>
                <c:pt idx="1418">
                  <c:v>8</c:v>
                </c:pt>
                <c:pt idx="1419">
                  <c:v>3</c:v>
                </c:pt>
                <c:pt idx="1420">
                  <c:v>3</c:v>
                </c:pt>
                <c:pt idx="1421">
                  <c:v>0</c:v>
                </c:pt>
                <c:pt idx="1422">
                  <c:v>6</c:v>
                </c:pt>
                <c:pt idx="1423">
                  <c:v>4</c:v>
                </c:pt>
                <c:pt idx="1424">
                  <c:v>1</c:v>
                </c:pt>
                <c:pt idx="1425">
                  <c:v>29</c:v>
                </c:pt>
                <c:pt idx="1426">
                  <c:v>0</c:v>
                </c:pt>
                <c:pt idx="1427">
                  <c:v>4</c:v>
                </c:pt>
                <c:pt idx="1428">
                  <c:v>5</c:v>
                </c:pt>
                <c:pt idx="1429">
                  <c:v>4</c:v>
                </c:pt>
                <c:pt idx="1430">
                  <c:v>5</c:v>
                </c:pt>
                <c:pt idx="1431">
                  <c:v>1</c:v>
                </c:pt>
                <c:pt idx="1432">
                  <c:v>1</c:v>
                </c:pt>
                <c:pt idx="1433">
                  <c:v>0</c:v>
                </c:pt>
                <c:pt idx="1434">
                  <c:v>14</c:v>
                </c:pt>
                <c:pt idx="1435">
                  <c:v>3</c:v>
                </c:pt>
                <c:pt idx="1436">
                  <c:v>10</c:v>
                </c:pt>
                <c:pt idx="1437">
                  <c:v>17</c:v>
                </c:pt>
                <c:pt idx="1438">
                  <c:v>2</c:v>
                </c:pt>
                <c:pt idx="1439">
                  <c:v>0</c:v>
                </c:pt>
                <c:pt idx="1440">
                  <c:v>4</c:v>
                </c:pt>
                <c:pt idx="1441">
                  <c:v>12</c:v>
                </c:pt>
                <c:pt idx="1442">
                  <c:v>3</c:v>
                </c:pt>
                <c:pt idx="1443">
                  <c:v>12</c:v>
                </c:pt>
                <c:pt idx="1444">
                  <c:v>0</c:v>
                </c:pt>
                <c:pt idx="1445">
                  <c:v>7</c:v>
                </c:pt>
                <c:pt idx="1446">
                  <c:v>2</c:v>
                </c:pt>
                <c:pt idx="1447">
                  <c:v>1</c:v>
                </c:pt>
                <c:pt idx="1448">
                  <c:v>4</c:v>
                </c:pt>
                <c:pt idx="1449">
                  <c:v>4</c:v>
                </c:pt>
                <c:pt idx="1450">
                  <c:v>17</c:v>
                </c:pt>
                <c:pt idx="1451">
                  <c:v>7</c:v>
                </c:pt>
                <c:pt idx="1452">
                  <c:v>2</c:v>
                </c:pt>
                <c:pt idx="1453">
                  <c:v>5</c:v>
                </c:pt>
                <c:pt idx="1454">
                  <c:v>1</c:v>
                </c:pt>
                <c:pt idx="1455">
                  <c:v>1</c:v>
                </c:pt>
                <c:pt idx="1456">
                  <c:v>14</c:v>
                </c:pt>
                <c:pt idx="1457">
                  <c:v>26</c:v>
                </c:pt>
                <c:pt idx="1458">
                  <c:v>2</c:v>
                </c:pt>
                <c:pt idx="1459">
                  <c:v>1</c:v>
                </c:pt>
                <c:pt idx="1460">
                  <c:v>3</c:v>
                </c:pt>
                <c:pt idx="1461">
                  <c:v>7</c:v>
                </c:pt>
                <c:pt idx="1462">
                  <c:v>9</c:v>
                </c:pt>
                <c:pt idx="1463">
                  <c:v>20</c:v>
                </c:pt>
                <c:pt idx="1464">
                  <c:v>6</c:v>
                </c:pt>
                <c:pt idx="1465">
                  <c:v>13</c:v>
                </c:pt>
                <c:pt idx="1466">
                  <c:v>1</c:v>
                </c:pt>
                <c:pt idx="1467">
                  <c:v>202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2</c:v>
                </c:pt>
                <c:pt idx="1472">
                  <c:v>13</c:v>
                </c:pt>
                <c:pt idx="1473">
                  <c:v>9</c:v>
                </c:pt>
                <c:pt idx="1474">
                  <c:v>2</c:v>
                </c:pt>
                <c:pt idx="1475">
                  <c:v>0</c:v>
                </c:pt>
                <c:pt idx="1476">
                  <c:v>35</c:v>
                </c:pt>
                <c:pt idx="1477">
                  <c:v>2</c:v>
                </c:pt>
                <c:pt idx="1478">
                  <c:v>3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3</c:v>
                </c:pt>
                <c:pt idx="1484">
                  <c:v>11</c:v>
                </c:pt>
                <c:pt idx="1485">
                  <c:v>6</c:v>
                </c:pt>
                <c:pt idx="1486">
                  <c:v>0</c:v>
                </c:pt>
                <c:pt idx="1487">
                  <c:v>67</c:v>
                </c:pt>
                <c:pt idx="1488">
                  <c:v>23</c:v>
                </c:pt>
                <c:pt idx="1489">
                  <c:v>72</c:v>
                </c:pt>
                <c:pt idx="1490">
                  <c:v>2</c:v>
                </c:pt>
                <c:pt idx="1491">
                  <c:v>15</c:v>
                </c:pt>
                <c:pt idx="1492">
                  <c:v>1</c:v>
                </c:pt>
                <c:pt idx="1493">
                  <c:v>2</c:v>
                </c:pt>
                <c:pt idx="1494">
                  <c:v>7</c:v>
                </c:pt>
                <c:pt idx="1495">
                  <c:v>16</c:v>
                </c:pt>
                <c:pt idx="1496">
                  <c:v>117</c:v>
                </c:pt>
                <c:pt idx="1497">
                  <c:v>2</c:v>
                </c:pt>
                <c:pt idx="1498">
                  <c:v>7</c:v>
                </c:pt>
                <c:pt idx="1499">
                  <c:v>3</c:v>
                </c:pt>
                <c:pt idx="1500">
                  <c:v>20</c:v>
                </c:pt>
                <c:pt idx="1501">
                  <c:v>50</c:v>
                </c:pt>
                <c:pt idx="1502">
                  <c:v>2</c:v>
                </c:pt>
                <c:pt idx="1503">
                  <c:v>3</c:v>
                </c:pt>
                <c:pt idx="1504">
                  <c:v>27</c:v>
                </c:pt>
                <c:pt idx="1505">
                  <c:v>7</c:v>
                </c:pt>
                <c:pt idx="1506">
                  <c:v>5</c:v>
                </c:pt>
                <c:pt idx="1507">
                  <c:v>0</c:v>
                </c:pt>
                <c:pt idx="1508">
                  <c:v>3</c:v>
                </c:pt>
                <c:pt idx="1509">
                  <c:v>6</c:v>
                </c:pt>
                <c:pt idx="1510">
                  <c:v>9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45</c:v>
                </c:pt>
                <c:pt idx="1515">
                  <c:v>9</c:v>
                </c:pt>
                <c:pt idx="1516">
                  <c:v>9</c:v>
                </c:pt>
                <c:pt idx="1517">
                  <c:v>21</c:v>
                </c:pt>
                <c:pt idx="1518">
                  <c:v>17</c:v>
                </c:pt>
                <c:pt idx="1519">
                  <c:v>1</c:v>
                </c:pt>
                <c:pt idx="1520">
                  <c:v>1</c:v>
                </c:pt>
                <c:pt idx="1521">
                  <c:v>14</c:v>
                </c:pt>
                <c:pt idx="1522">
                  <c:v>42</c:v>
                </c:pt>
                <c:pt idx="1523">
                  <c:v>27</c:v>
                </c:pt>
                <c:pt idx="1524">
                  <c:v>5</c:v>
                </c:pt>
                <c:pt idx="1525">
                  <c:v>13</c:v>
                </c:pt>
                <c:pt idx="1526">
                  <c:v>12</c:v>
                </c:pt>
                <c:pt idx="1527">
                  <c:v>90</c:v>
                </c:pt>
                <c:pt idx="1528">
                  <c:v>2</c:v>
                </c:pt>
                <c:pt idx="1529">
                  <c:v>5</c:v>
                </c:pt>
                <c:pt idx="1530">
                  <c:v>31</c:v>
                </c:pt>
                <c:pt idx="1531">
                  <c:v>4</c:v>
                </c:pt>
                <c:pt idx="1532">
                  <c:v>29</c:v>
                </c:pt>
                <c:pt idx="1533">
                  <c:v>2</c:v>
                </c:pt>
                <c:pt idx="1534">
                  <c:v>114</c:v>
                </c:pt>
                <c:pt idx="1535">
                  <c:v>1</c:v>
                </c:pt>
                <c:pt idx="1536">
                  <c:v>76</c:v>
                </c:pt>
                <c:pt idx="1537">
                  <c:v>9</c:v>
                </c:pt>
                <c:pt idx="1538">
                  <c:v>37</c:v>
                </c:pt>
                <c:pt idx="1539">
                  <c:v>0</c:v>
                </c:pt>
                <c:pt idx="1540">
                  <c:v>1</c:v>
                </c:pt>
                <c:pt idx="1541">
                  <c:v>10</c:v>
                </c:pt>
                <c:pt idx="1542">
                  <c:v>1</c:v>
                </c:pt>
                <c:pt idx="1543">
                  <c:v>2</c:v>
                </c:pt>
                <c:pt idx="1544">
                  <c:v>1</c:v>
                </c:pt>
                <c:pt idx="1545">
                  <c:v>10</c:v>
                </c:pt>
                <c:pt idx="1546">
                  <c:v>9</c:v>
                </c:pt>
                <c:pt idx="1547">
                  <c:v>19</c:v>
                </c:pt>
                <c:pt idx="1548">
                  <c:v>0</c:v>
                </c:pt>
                <c:pt idx="1549">
                  <c:v>4</c:v>
                </c:pt>
                <c:pt idx="1550">
                  <c:v>8</c:v>
                </c:pt>
                <c:pt idx="1551">
                  <c:v>24</c:v>
                </c:pt>
                <c:pt idx="1552">
                  <c:v>0</c:v>
                </c:pt>
                <c:pt idx="1553">
                  <c:v>39</c:v>
                </c:pt>
                <c:pt idx="1554">
                  <c:v>6</c:v>
                </c:pt>
                <c:pt idx="1555">
                  <c:v>4</c:v>
                </c:pt>
                <c:pt idx="1556">
                  <c:v>3</c:v>
                </c:pt>
                <c:pt idx="1557">
                  <c:v>53</c:v>
                </c:pt>
                <c:pt idx="1558">
                  <c:v>1</c:v>
                </c:pt>
                <c:pt idx="1559">
                  <c:v>2</c:v>
                </c:pt>
                <c:pt idx="1560">
                  <c:v>25</c:v>
                </c:pt>
                <c:pt idx="1561">
                  <c:v>6</c:v>
                </c:pt>
                <c:pt idx="1562">
                  <c:v>0</c:v>
                </c:pt>
                <c:pt idx="1563">
                  <c:v>12</c:v>
                </c:pt>
                <c:pt idx="1564">
                  <c:v>0</c:v>
                </c:pt>
                <c:pt idx="1565">
                  <c:v>36</c:v>
                </c:pt>
                <c:pt idx="1566">
                  <c:v>0</c:v>
                </c:pt>
                <c:pt idx="1567">
                  <c:v>2</c:v>
                </c:pt>
                <c:pt idx="1568">
                  <c:v>1</c:v>
                </c:pt>
                <c:pt idx="1569">
                  <c:v>59</c:v>
                </c:pt>
                <c:pt idx="1570">
                  <c:v>1</c:v>
                </c:pt>
                <c:pt idx="1571">
                  <c:v>31</c:v>
                </c:pt>
                <c:pt idx="1572">
                  <c:v>18</c:v>
                </c:pt>
                <c:pt idx="1573">
                  <c:v>10</c:v>
                </c:pt>
                <c:pt idx="1574">
                  <c:v>0</c:v>
                </c:pt>
                <c:pt idx="1575">
                  <c:v>14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0</c:v>
                </c:pt>
                <c:pt idx="1580">
                  <c:v>2</c:v>
                </c:pt>
                <c:pt idx="1581">
                  <c:v>0</c:v>
                </c:pt>
                <c:pt idx="1582">
                  <c:v>12</c:v>
                </c:pt>
                <c:pt idx="1583">
                  <c:v>1</c:v>
                </c:pt>
                <c:pt idx="1584">
                  <c:v>8</c:v>
                </c:pt>
                <c:pt idx="1585">
                  <c:v>2</c:v>
                </c:pt>
                <c:pt idx="1586">
                  <c:v>31</c:v>
                </c:pt>
                <c:pt idx="1587">
                  <c:v>5</c:v>
                </c:pt>
                <c:pt idx="1588">
                  <c:v>1</c:v>
                </c:pt>
                <c:pt idx="1589">
                  <c:v>12</c:v>
                </c:pt>
                <c:pt idx="1590">
                  <c:v>4</c:v>
                </c:pt>
                <c:pt idx="1591">
                  <c:v>0</c:v>
                </c:pt>
                <c:pt idx="1592">
                  <c:v>7</c:v>
                </c:pt>
                <c:pt idx="1593">
                  <c:v>2</c:v>
                </c:pt>
                <c:pt idx="1594">
                  <c:v>1</c:v>
                </c:pt>
                <c:pt idx="1595">
                  <c:v>4</c:v>
                </c:pt>
                <c:pt idx="1596">
                  <c:v>6</c:v>
                </c:pt>
                <c:pt idx="1597">
                  <c:v>8</c:v>
                </c:pt>
                <c:pt idx="1598">
                  <c:v>14</c:v>
                </c:pt>
                <c:pt idx="1599">
                  <c:v>0</c:v>
                </c:pt>
                <c:pt idx="1600">
                  <c:v>4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4</c:v>
                </c:pt>
                <c:pt idx="1608">
                  <c:v>0</c:v>
                </c:pt>
                <c:pt idx="1609">
                  <c:v>0</c:v>
                </c:pt>
                <c:pt idx="1610">
                  <c:v>2</c:v>
                </c:pt>
                <c:pt idx="1611">
                  <c:v>24</c:v>
                </c:pt>
                <c:pt idx="1612">
                  <c:v>1</c:v>
                </c:pt>
                <c:pt idx="1613">
                  <c:v>2</c:v>
                </c:pt>
                <c:pt idx="1614">
                  <c:v>1</c:v>
                </c:pt>
                <c:pt idx="1615">
                  <c:v>37</c:v>
                </c:pt>
                <c:pt idx="1616">
                  <c:v>5</c:v>
                </c:pt>
                <c:pt idx="1617">
                  <c:v>4</c:v>
                </c:pt>
                <c:pt idx="1618">
                  <c:v>16</c:v>
                </c:pt>
                <c:pt idx="1619">
                  <c:v>9</c:v>
                </c:pt>
                <c:pt idx="1620">
                  <c:v>0</c:v>
                </c:pt>
                <c:pt idx="1621">
                  <c:v>40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9</c:v>
                </c:pt>
                <c:pt idx="1626">
                  <c:v>34</c:v>
                </c:pt>
                <c:pt idx="1627">
                  <c:v>23</c:v>
                </c:pt>
                <c:pt idx="1628">
                  <c:v>19</c:v>
                </c:pt>
                <c:pt idx="1629">
                  <c:v>50</c:v>
                </c:pt>
                <c:pt idx="1630">
                  <c:v>12</c:v>
                </c:pt>
                <c:pt idx="1631">
                  <c:v>8</c:v>
                </c:pt>
                <c:pt idx="1632">
                  <c:v>9</c:v>
                </c:pt>
                <c:pt idx="1633">
                  <c:v>43</c:v>
                </c:pt>
                <c:pt idx="1634">
                  <c:v>28</c:v>
                </c:pt>
                <c:pt idx="1635">
                  <c:v>4</c:v>
                </c:pt>
                <c:pt idx="1636">
                  <c:v>24</c:v>
                </c:pt>
                <c:pt idx="1637">
                  <c:v>2</c:v>
                </c:pt>
                <c:pt idx="1638">
                  <c:v>2</c:v>
                </c:pt>
                <c:pt idx="1639">
                  <c:v>20</c:v>
                </c:pt>
                <c:pt idx="1640">
                  <c:v>1</c:v>
                </c:pt>
                <c:pt idx="1641">
                  <c:v>1</c:v>
                </c:pt>
                <c:pt idx="1642">
                  <c:v>4</c:v>
                </c:pt>
                <c:pt idx="1643">
                  <c:v>1</c:v>
                </c:pt>
                <c:pt idx="1644">
                  <c:v>1</c:v>
                </c:pt>
                <c:pt idx="1645">
                  <c:v>13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14</c:v>
                </c:pt>
                <c:pt idx="1651">
                  <c:v>2</c:v>
                </c:pt>
                <c:pt idx="1652">
                  <c:v>5</c:v>
                </c:pt>
                <c:pt idx="1653">
                  <c:v>14</c:v>
                </c:pt>
                <c:pt idx="1654">
                  <c:v>9</c:v>
                </c:pt>
                <c:pt idx="1655">
                  <c:v>8</c:v>
                </c:pt>
                <c:pt idx="1656">
                  <c:v>7</c:v>
                </c:pt>
                <c:pt idx="1657">
                  <c:v>0</c:v>
                </c:pt>
                <c:pt idx="1658">
                  <c:v>84</c:v>
                </c:pt>
                <c:pt idx="1659">
                  <c:v>11</c:v>
                </c:pt>
                <c:pt idx="1660">
                  <c:v>1</c:v>
                </c:pt>
                <c:pt idx="1661">
                  <c:v>4</c:v>
                </c:pt>
                <c:pt idx="1662">
                  <c:v>10</c:v>
                </c:pt>
                <c:pt idx="1663">
                  <c:v>16</c:v>
                </c:pt>
                <c:pt idx="1664">
                  <c:v>2</c:v>
                </c:pt>
                <c:pt idx="1665">
                  <c:v>5</c:v>
                </c:pt>
                <c:pt idx="1666">
                  <c:v>1</c:v>
                </c:pt>
                <c:pt idx="1667">
                  <c:v>31</c:v>
                </c:pt>
                <c:pt idx="1668">
                  <c:v>0</c:v>
                </c:pt>
                <c:pt idx="1669">
                  <c:v>2</c:v>
                </c:pt>
                <c:pt idx="1670">
                  <c:v>7</c:v>
                </c:pt>
                <c:pt idx="1671">
                  <c:v>16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3</c:v>
                </c:pt>
                <c:pt idx="1676">
                  <c:v>36</c:v>
                </c:pt>
                <c:pt idx="1677">
                  <c:v>1</c:v>
                </c:pt>
                <c:pt idx="1678">
                  <c:v>7</c:v>
                </c:pt>
                <c:pt idx="1679">
                  <c:v>27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0</c:v>
                </c:pt>
                <c:pt idx="1687">
                  <c:v>6</c:v>
                </c:pt>
                <c:pt idx="1688">
                  <c:v>17</c:v>
                </c:pt>
                <c:pt idx="1689">
                  <c:v>40</c:v>
                </c:pt>
                <c:pt idx="1690">
                  <c:v>3</c:v>
                </c:pt>
                <c:pt idx="1691">
                  <c:v>1</c:v>
                </c:pt>
                <c:pt idx="1692">
                  <c:v>2</c:v>
                </c:pt>
                <c:pt idx="1693">
                  <c:v>7</c:v>
                </c:pt>
                <c:pt idx="1694">
                  <c:v>14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12</c:v>
                </c:pt>
                <c:pt idx="1699">
                  <c:v>12</c:v>
                </c:pt>
                <c:pt idx="1700">
                  <c:v>23</c:v>
                </c:pt>
                <c:pt idx="1701">
                  <c:v>0</c:v>
                </c:pt>
                <c:pt idx="1702">
                  <c:v>10</c:v>
                </c:pt>
                <c:pt idx="1703">
                  <c:v>5</c:v>
                </c:pt>
                <c:pt idx="1704">
                  <c:v>1</c:v>
                </c:pt>
                <c:pt idx="1705">
                  <c:v>2</c:v>
                </c:pt>
                <c:pt idx="1706">
                  <c:v>2</c:v>
                </c:pt>
                <c:pt idx="1707">
                  <c:v>0</c:v>
                </c:pt>
                <c:pt idx="1708">
                  <c:v>13</c:v>
                </c:pt>
                <c:pt idx="1709">
                  <c:v>0</c:v>
                </c:pt>
                <c:pt idx="1710">
                  <c:v>1</c:v>
                </c:pt>
                <c:pt idx="1711">
                  <c:v>5</c:v>
                </c:pt>
                <c:pt idx="1712">
                  <c:v>2</c:v>
                </c:pt>
                <c:pt idx="1713">
                  <c:v>0</c:v>
                </c:pt>
                <c:pt idx="1714">
                  <c:v>32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0</c:v>
                </c:pt>
                <c:pt idx="1719">
                  <c:v>0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16</c:v>
                </c:pt>
                <c:pt idx="1724">
                  <c:v>12</c:v>
                </c:pt>
                <c:pt idx="1725">
                  <c:v>4</c:v>
                </c:pt>
                <c:pt idx="1726">
                  <c:v>2</c:v>
                </c:pt>
                <c:pt idx="1727">
                  <c:v>3</c:v>
                </c:pt>
                <c:pt idx="1728">
                  <c:v>0</c:v>
                </c:pt>
                <c:pt idx="1729">
                  <c:v>3</c:v>
                </c:pt>
                <c:pt idx="1730">
                  <c:v>4</c:v>
                </c:pt>
                <c:pt idx="1731">
                  <c:v>2</c:v>
                </c:pt>
                <c:pt idx="1732">
                  <c:v>10</c:v>
                </c:pt>
                <c:pt idx="1733">
                  <c:v>11</c:v>
                </c:pt>
                <c:pt idx="1734">
                  <c:v>6</c:v>
                </c:pt>
                <c:pt idx="1735">
                  <c:v>2</c:v>
                </c:pt>
                <c:pt idx="1736">
                  <c:v>6</c:v>
                </c:pt>
                <c:pt idx="1737">
                  <c:v>8</c:v>
                </c:pt>
                <c:pt idx="1738">
                  <c:v>37</c:v>
                </c:pt>
                <c:pt idx="1739">
                  <c:v>11</c:v>
                </c:pt>
                <c:pt idx="1740">
                  <c:v>0</c:v>
                </c:pt>
                <c:pt idx="1741">
                  <c:v>10</c:v>
                </c:pt>
                <c:pt idx="1742">
                  <c:v>6</c:v>
                </c:pt>
                <c:pt idx="1743">
                  <c:v>8</c:v>
                </c:pt>
                <c:pt idx="1744">
                  <c:v>6</c:v>
                </c:pt>
                <c:pt idx="1745">
                  <c:v>7</c:v>
                </c:pt>
                <c:pt idx="1746">
                  <c:v>7</c:v>
                </c:pt>
                <c:pt idx="1747">
                  <c:v>5</c:v>
                </c:pt>
                <c:pt idx="1748">
                  <c:v>46</c:v>
                </c:pt>
                <c:pt idx="1749">
                  <c:v>10</c:v>
                </c:pt>
                <c:pt idx="1750">
                  <c:v>19</c:v>
                </c:pt>
                <c:pt idx="1751">
                  <c:v>13</c:v>
                </c:pt>
                <c:pt idx="1752">
                  <c:v>13</c:v>
                </c:pt>
                <c:pt idx="1753">
                  <c:v>4</c:v>
                </c:pt>
                <c:pt idx="1754">
                  <c:v>0</c:v>
                </c:pt>
                <c:pt idx="1755">
                  <c:v>3</c:v>
                </c:pt>
                <c:pt idx="1756">
                  <c:v>1</c:v>
                </c:pt>
                <c:pt idx="1757">
                  <c:v>9</c:v>
                </c:pt>
                <c:pt idx="1758">
                  <c:v>1</c:v>
                </c:pt>
                <c:pt idx="1759">
                  <c:v>1</c:v>
                </c:pt>
                <c:pt idx="1760">
                  <c:v>4</c:v>
                </c:pt>
                <c:pt idx="1761">
                  <c:v>17</c:v>
                </c:pt>
                <c:pt idx="1762">
                  <c:v>0</c:v>
                </c:pt>
                <c:pt idx="1763">
                  <c:v>12</c:v>
                </c:pt>
                <c:pt idx="1764">
                  <c:v>14</c:v>
                </c:pt>
                <c:pt idx="1765">
                  <c:v>1</c:v>
                </c:pt>
                <c:pt idx="1766">
                  <c:v>14</c:v>
                </c:pt>
                <c:pt idx="1767">
                  <c:v>4</c:v>
                </c:pt>
                <c:pt idx="1768">
                  <c:v>2</c:v>
                </c:pt>
                <c:pt idx="1769">
                  <c:v>1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4</c:v>
                </c:pt>
                <c:pt idx="1774">
                  <c:v>3</c:v>
                </c:pt>
                <c:pt idx="1775">
                  <c:v>38</c:v>
                </c:pt>
                <c:pt idx="1776">
                  <c:v>4</c:v>
                </c:pt>
                <c:pt idx="1777">
                  <c:v>0</c:v>
                </c:pt>
                <c:pt idx="1778">
                  <c:v>2</c:v>
                </c:pt>
                <c:pt idx="1779">
                  <c:v>0</c:v>
                </c:pt>
                <c:pt idx="1780">
                  <c:v>1</c:v>
                </c:pt>
                <c:pt idx="1781">
                  <c:v>7</c:v>
                </c:pt>
                <c:pt idx="1782">
                  <c:v>2</c:v>
                </c:pt>
                <c:pt idx="1783">
                  <c:v>4</c:v>
                </c:pt>
                <c:pt idx="1784">
                  <c:v>4</c:v>
                </c:pt>
                <c:pt idx="1785">
                  <c:v>3</c:v>
                </c:pt>
                <c:pt idx="1786">
                  <c:v>2</c:v>
                </c:pt>
                <c:pt idx="1787">
                  <c:v>197</c:v>
                </c:pt>
                <c:pt idx="1788">
                  <c:v>0</c:v>
                </c:pt>
                <c:pt idx="1789">
                  <c:v>1</c:v>
                </c:pt>
                <c:pt idx="1790">
                  <c:v>4</c:v>
                </c:pt>
                <c:pt idx="1791">
                  <c:v>0</c:v>
                </c:pt>
                <c:pt idx="1792">
                  <c:v>7</c:v>
                </c:pt>
                <c:pt idx="1793">
                  <c:v>11</c:v>
                </c:pt>
                <c:pt idx="1794">
                  <c:v>0</c:v>
                </c:pt>
                <c:pt idx="1795">
                  <c:v>6</c:v>
                </c:pt>
                <c:pt idx="1796">
                  <c:v>0</c:v>
                </c:pt>
                <c:pt idx="1797">
                  <c:v>7</c:v>
                </c:pt>
                <c:pt idx="1798">
                  <c:v>94</c:v>
                </c:pt>
                <c:pt idx="1799">
                  <c:v>2</c:v>
                </c:pt>
                <c:pt idx="1800">
                  <c:v>25</c:v>
                </c:pt>
                <c:pt idx="1801">
                  <c:v>17</c:v>
                </c:pt>
                <c:pt idx="1802">
                  <c:v>2</c:v>
                </c:pt>
                <c:pt idx="1803">
                  <c:v>4</c:v>
                </c:pt>
                <c:pt idx="1804">
                  <c:v>5</c:v>
                </c:pt>
                <c:pt idx="1805">
                  <c:v>2</c:v>
                </c:pt>
                <c:pt idx="1806">
                  <c:v>2</c:v>
                </c:pt>
                <c:pt idx="1807">
                  <c:v>3</c:v>
                </c:pt>
                <c:pt idx="1808">
                  <c:v>0</c:v>
                </c:pt>
                <c:pt idx="1809">
                  <c:v>4</c:v>
                </c:pt>
                <c:pt idx="1810">
                  <c:v>1</c:v>
                </c:pt>
                <c:pt idx="1811">
                  <c:v>12</c:v>
                </c:pt>
                <c:pt idx="1812">
                  <c:v>4</c:v>
                </c:pt>
                <c:pt idx="1813">
                  <c:v>91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13</c:v>
                </c:pt>
                <c:pt idx="1818">
                  <c:v>2</c:v>
                </c:pt>
                <c:pt idx="1819">
                  <c:v>0</c:v>
                </c:pt>
                <c:pt idx="1820">
                  <c:v>21</c:v>
                </c:pt>
                <c:pt idx="1821">
                  <c:v>9</c:v>
                </c:pt>
                <c:pt idx="1822">
                  <c:v>6</c:v>
                </c:pt>
                <c:pt idx="1823">
                  <c:v>4</c:v>
                </c:pt>
                <c:pt idx="1824">
                  <c:v>7</c:v>
                </c:pt>
                <c:pt idx="1825">
                  <c:v>5</c:v>
                </c:pt>
                <c:pt idx="1826">
                  <c:v>0</c:v>
                </c:pt>
                <c:pt idx="1827">
                  <c:v>3</c:v>
                </c:pt>
                <c:pt idx="1828">
                  <c:v>9</c:v>
                </c:pt>
                <c:pt idx="1829">
                  <c:v>6</c:v>
                </c:pt>
                <c:pt idx="1830">
                  <c:v>4</c:v>
                </c:pt>
                <c:pt idx="1831">
                  <c:v>1</c:v>
                </c:pt>
                <c:pt idx="1832">
                  <c:v>17</c:v>
                </c:pt>
                <c:pt idx="1833">
                  <c:v>1</c:v>
                </c:pt>
                <c:pt idx="1834">
                  <c:v>13</c:v>
                </c:pt>
                <c:pt idx="1835">
                  <c:v>6</c:v>
                </c:pt>
                <c:pt idx="1836">
                  <c:v>0</c:v>
                </c:pt>
                <c:pt idx="1837">
                  <c:v>2</c:v>
                </c:pt>
                <c:pt idx="1838">
                  <c:v>2</c:v>
                </c:pt>
                <c:pt idx="1839">
                  <c:v>21</c:v>
                </c:pt>
                <c:pt idx="1840">
                  <c:v>13</c:v>
                </c:pt>
                <c:pt idx="1841">
                  <c:v>0</c:v>
                </c:pt>
                <c:pt idx="1842">
                  <c:v>6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12</c:v>
                </c:pt>
                <c:pt idx="1847">
                  <c:v>2</c:v>
                </c:pt>
                <c:pt idx="1848">
                  <c:v>6</c:v>
                </c:pt>
                <c:pt idx="1849">
                  <c:v>1</c:v>
                </c:pt>
                <c:pt idx="1850">
                  <c:v>1</c:v>
                </c:pt>
                <c:pt idx="1851">
                  <c:v>5</c:v>
                </c:pt>
                <c:pt idx="1852">
                  <c:v>0</c:v>
                </c:pt>
                <c:pt idx="1853">
                  <c:v>3</c:v>
                </c:pt>
                <c:pt idx="1854">
                  <c:v>8</c:v>
                </c:pt>
                <c:pt idx="1855">
                  <c:v>3</c:v>
                </c:pt>
                <c:pt idx="1856">
                  <c:v>8</c:v>
                </c:pt>
                <c:pt idx="1857">
                  <c:v>1</c:v>
                </c:pt>
                <c:pt idx="1858">
                  <c:v>4</c:v>
                </c:pt>
                <c:pt idx="1859">
                  <c:v>8</c:v>
                </c:pt>
                <c:pt idx="1860">
                  <c:v>1</c:v>
                </c:pt>
                <c:pt idx="1861">
                  <c:v>5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0</c:v>
                </c:pt>
                <c:pt idx="1866">
                  <c:v>0</c:v>
                </c:pt>
                <c:pt idx="1867">
                  <c:v>6</c:v>
                </c:pt>
                <c:pt idx="1868">
                  <c:v>6</c:v>
                </c:pt>
                <c:pt idx="1869">
                  <c:v>14</c:v>
                </c:pt>
                <c:pt idx="1870">
                  <c:v>6</c:v>
                </c:pt>
                <c:pt idx="1871">
                  <c:v>33</c:v>
                </c:pt>
                <c:pt idx="1872">
                  <c:v>4</c:v>
                </c:pt>
                <c:pt idx="1873">
                  <c:v>1</c:v>
                </c:pt>
                <c:pt idx="1874">
                  <c:v>0</c:v>
                </c:pt>
                <c:pt idx="1875">
                  <c:v>6</c:v>
                </c:pt>
                <c:pt idx="1876">
                  <c:v>6</c:v>
                </c:pt>
                <c:pt idx="1877">
                  <c:v>1</c:v>
                </c:pt>
                <c:pt idx="1878">
                  <c:v>3</c:v>
                </c:pt>
                <c:pt idx="1879">
                  <c:v>182</c:v>
                </c:pt>
                <c:pt idx="1880">
                  <c:v>79</c:v>
                </c:pt>
                <c:pt idx="1881">
                  <c:v>35</c:v>
                </c:pt>
                <c:pt idx="1882">
                  <c:v>150</c:v>
                </c:pt>
                <c:pt idx="1883">
                  <c:v>284</c:v>
                </c:pt>
                <c:pt idx="1884">
                  <c:v>47</c:v>
                </c:pt>
                <c:pt idx="1885">
                  <c:v>58</c:v>
                </c:pt>
                <c:pt idx="1886">
                  <c:v>57</c:v>
                </c:pt>
                <c:pt idx="1887">
                  <c:v>12</c:v>
                </c:pt>
                <c:pt idx="1888">
                  <c:v>20</c:v>
                </c:pt>
                <c:pt idx="1889">
                  <c:v>19</c:v>
                </c:pt>
                <c:pt idx="1890">
                  <c:v>75</c:v>
                </c:pt>
                <c:pt idx="1891">
                  <c:v>827</c:v>
                </c:pt>
                <c:pt idx="1892">
                  <c:v>51</c:v>
                </c:pt>
                <c:pt idx="1893">
                  <c:v>41</c:v>
                </c:pt>
                <c:pt idx="1894">
                  <c:v>98</c:v>
                </c:pt>
                <c:pt idx="1895">
                  <c:v>70</c:v>
                </c:pt>
                <c:pt idx="1896">
                  <c:v>36</c:v>
                </c:pt>
                <c:pt idx="1897">
                  <c:v>342</c:v>
                </c:pt>
                <c:pt idx="1898">
                  <c:v>22</c:v>
                </c:pt>
                <c:pt idx="1899">
                  <c:v>25</c:v>
                </c:pt>
                <c:pt idx="1900">
                  <c:v>101</c:v>
                </c:pt>
                <c:pt idx="1901">
                  <c:v>8</c:v>
                </c:pt>
                <c:pt idx="1902">
                  <c:v>23</c:v>
                </c:pt>
                <c:pt idx="1903">
                  <c:v>574</c:v>
                </c:pt>
                <c:pt idx="1904">
                  <c:v>14</c:v>
                </c:pt>
                <c:pt idx="1905">
                  <c:v>19</c:v>
                </c:pt>
                <c:pt idx="1906">
                  <c:v>150</c:v>
                </c:pt>
                <c:pt idx="1907">
                  <c:v>71</c:v>
                </c:pt>
                <c:pt idx="1908">
                  <c:v>117</c:v>
                </c:pt>
                <c:pt idx="1909">
                  <c:v>53</c:v>
                </c:pt>
                <c:pt idx="1910">
                  <c:v>1</c:v>
                </c:pt>
                <c:pt idx="1911">
                  <c:v>89</c:v>
                </c:pt>
                <c:pt idx="1912">
                  <c:v>64</c:v>
                </c:pt>
                <c:pt idx="1913">
                  <c:v>68</c:v>
                </c:pt>
                <c:pt idx="1914">
                  <c:v>28</c:v>
                </c:pt>
                <c:pt idx="1915">
                  <c:v>44</c:v>
                </c:pt>
                <c:pt idx="1916">
                  <c:v>253</c:v>
                </c:pt>
                <c:pt idx="1917">
                  <c:v>66</c:v>
                </c:pt>
                <c:pt idx="1918">
                  <c:v>217</c:v>
                </c:pt>
                <c:pt idx="1919">
                  <c:v>16</c:v>
                </c:pt>
                <c:pt idx="1920">
                  <c:v>19</c:v>
                </c:pt>
                <c:pt idx="1921">
                  <c:v>169</c:v>
                </c:pt>
                <c:pt idx="1922">
                  <c:v>263</c:v>
                </c:pt>
                <c:pt idx="1923">
                  <c:v>15</c:v>
                </c:pt>
                <c:pt idx="1924">
                  <c:v>61</c:v>
                </c:pt>
                <c:pt idx="1925">
                  <c:v>45</c:v>
                </c:pt>
                <c:pt idx="1926">
                  <c:v>70</c:v>
                </c:pt>
                <c:pt idx="1927">
                  <c:v>38</c:v>
                </c:pt>
                <c:pt idx="1928">
                  <c:v>87</c:v>
                </c:pt>
                <c:pt idx="1929">
                  <c:v>22</c:v>
                </c:pt>
                <c:pt idx="1930">
                  <c:v>119</c:v>
                </c:pt>
                <c:pt idx="1931">
                  <c:v>52</c:v>
                </c:pt>
                <c:pt idx="1932">
                  <c:v>117</c:v>
                </c:pt>
                <c:pt idx="1933">
                  <c:v>52</c:v>
                </c:pt>
                <c:pt idx="1934">
                  <c:v>86</c:v>
                </c:pt>
                <c:pt idx="1935">
                  <c:v>174</c:v>
                </c:pt>
                <c:pt idx="1936">
                  <c:v>69</c:v>
                </c:pt>
                <c:pt idx="1937">
                  <c:v>75</c:v>
                </c:pt>
                <c:pt idx="1938">
                  <c:v>33</c:v>
                </c:pt>
                <c:pt idx="1939">
                  <c:v>108</c:v>
                </c:pt>
                <c:pt idx="1940">
                  <c:v>23</c:v>
                </c:pt>
                <c:pt idx="1941">
                  <c:v>48</c:v>
                </c:pt>
                <c:pt idx="1942">
                  <c:v>64</c:v>
                </c:pt>
                <c:pt idx="1943">
                  <c:v>24</c:v>
                </c:pt>
                <c:pt idx="1944">
                  <c:v>57</c:v>
                </c:pt>
                <c:pt idx="1945">
                  <c:v>26</c:v>
                </c:pt>
                <c:pt idx="1946">
                  <c:v>20</c:v>
                </c:pt>
                <c:pt idx="1947">
                  <c:v>36</c:v>
                </c:pt>
                <c:pt idx="1948">
                  <c:v>178</c:v>
                </c:pt>
                <c:pt idx="1949">
                  <c:v>17</c:v>
                </c:pt>
                <c:pt idx="1950">
                  <c:v>32</c:v>
                </c:pt>
                <c:pt idx="1951">
                  <c:v>41</c:v>
                </c:pt>
                <c:pt idx="1952">
                  <c:v>18</c:v>
                </c:pt>
                <c:pt idx="1953">
                  <c:v>29</c:v>
                </c:pt>
                <c:pt idx="1954">
                  <c:v>47</c:v>
                </c:pt>
                <c:pt idx="1955">
                  <c:v>15</c:v>
                </c:pt>
                <c:pt idx="1956">
                  <c:v>26</c:v>
                </c:pt>
                <c:pt idx="1957">
                  <c:v>35</c:v>
                </c:pt>
                <c:pt idx="1958">
                  <c:v>41</c:v>
                </c:pt>
                <c:pt idx="1959">
                  <c:v>47</c:v>
                </c:pt>
                <c:pt idx="1960">
                  <c:v>28</c:v>
                </c:pt>
                <c:pt idx="1961">
                  <c:v>100</c:v>
                </c:pt>
                <c:pt idx="1962">
                  <c:v>13</c:v>
                </c:pt>
                <c:pt idx="1963">
                  <c:v>7</c:v>
                </c:pt>
                <c:pt idx="1964">
                  <c:v>21</c:v>
                </c:pt>
                <c:pt idx="1965">
                  <c:v>17</c:v>
                </c:pt>
                <c:pt idx="1966">
                  <c:v>25</c:v>
                </c:pt>
                <c:pt idx="1967">
                  <c:v>60</c:v>
                </c:pt>
                <c:pt idx="1968">
                  <c:v>56</c:v>
                </c:pt>
                <c:pt idx="1969">
                  <c:v>16</c:v>
                </c:pt>
                <c:pt idx="1970">
                  <c:v>46</c:v>
                </c:pt>
                <c:pt idx="1971">
                  <c:v>43</c:v>
                </c:pt>
                <c:pt idx="1972">
                  <c:v>15</c:v>
                </c:pt>
                <c:pt idx="1973">
                  <c:v>12</c:v>
                </c:pt>
                <c:pt idx="1974">
                  <c:v>21</c:v>
                </c:pt>
                <c:pt idx="1975">
                  <c:v>34</c:v>
                </c:pt>
                <c:pt idx="1976">
                  <c:v>8</c:v>
                </c:pt>
                <c:pt idx="1977">
                  <c:v>60</c:v>
                </c:pt>
                <c:pt idx="1978">
                  <c:v>39</c:v>
                </c:pt>
                <c:pt idx="1979">
                  <c:v>26</c:v>
                </c:pt>
                <c:pt idx="1980">
                  <c:v>35</c:v>
                </c:pt>
                <c:pt idx="1981">
                  <c:v>65</c:v>
                </c:pt>
                <c:pt idx="1982">
                  <c:v>49</c:v>
                </c:pt>
                <c:pt idx="1983">
                  <c:v>10</c:v>
                </c:pt>
                <c:pt idx="1984">
                  <c:v>60</c:v>
                </c:pt>
                <c:pt idx="1985">
                  <c:v>27</c:v>
                </c:pt>
                <c:pt idx="1986">
                  <c:v>69</c:v>
                </c:pt>
                <c:pt idx="1987">
                  <c:v>47</c:v>
                </c:pt>
                <c:pt idx="1988">
                  <c:v>47</c:v>
                </c:pt>
                <c:pt idx="1989">
                  <c:v>26</c:v>
                </c:pt>
                <c:pt idx="1990">
                  <c:v>53</c:v>
                </c:pt>
                <c:pt idx="1991">
                  <c:v>81</c:v>
                </c:pt>
                <c:pt idx="1992">
                  <c:v>78</c:v>
                </c:pt>
                <c:pt idx="1993">
                  <c:v>35</c:v>
                </c:pt>
                <c:pt idx="1994">
                  <c:v>22</c:v>
                </c:pt>
                <c:pt idx="1995">
                  <c:v>57</c:v>
                </c:pt>
                <c:pt idx="1996">
                  <c:v>27</c:v>
                </c:pt>
                <c:pt idx="1997">
                  <c:v>39</c:v>
                </c:pt>
                <c:pt idx="1998">
                  <c:v>37</c:v>
                </c:pt>
                <c:pt idx="1999">
                  <c:v>137</c:v>
                </c:pt>
                <c:pt idx="2000">
                  <c:v>376</c:v>
                </c:pt>
                <c:pt idx="2001">
                  <c:v>202</c:v>
                </c:pt>
                <c:pt idx="2002">
                  <c:v>328</c:v>
                </c:pt>
                <c:pt idx="2003">
                  <c:v>84</c:v>
                </c:pt>
                <c:pt idx="2004">
                  <c:v>96</c:v>
                </c:pt>
                <c:pt idx="2005">
                  <c:v>223</c:v>
                </c:pt>
                <c:pt idx="2006">
                  <c:v>62</c:v>
                </c:pt>
                <c:pt idx="2007">
                  <c:v>146</c:v>
                </c:pt>
                <c:pt idx="2008">
                  <c:v>235</c:v>
                </c:pt>
                <c:pt idx="2009">
                  <c:v>437</c:v>
                </c:pt>
                <c:pt idx="2010">
                  <c:v>77</c:v>
                </c:pt>
                <c:pt idx="2011">
                  <c:v>108</c:v>
                </c:pt>
                <c:pt idx="2012">
                  <c:v>7</c:v>
                </c:pt>
                <c:pt idx="2013">
                  <c:v>314</c:v>
                </c:pt>
                <c:pt idx="2014">
                  <c:v>188</c:v>
                </c:pt>
                <c:pt idx="2015">
                  <c:v>275</c:v>
                </c:pt>
                <c:pt idx="2016">
                  <c:v>560</c:v>
                </c:pt>
                <c:pt idx="2017">
                  <c:v>688</c:v>
                </c:pt>
                <c:pt idx="2018">
                  <c:v>942</c:v>
                </c:pt>
                <c:pt idx="2019">
                  <c:v>88</c:v>
                </c:pt>
                <c:pt idx="2020">
                  <c:v>220</c:v>
                </c:pt>
                <c:pt idx="2021">
                  <c:v>145</c:v>
                </c:pt>
                <c:pt idx="2022">
                  <c:v>963</c:v>
                </c:pt>
                <c:pt idx="2023">
                  <c:v>91</c:v>
                </c:pt>
                <c:pt idx="2024">
                  <c:v>58</c:v>
                </c:pt>
                <c:pt idx="2025">
                  <c:v>36</c:v>
                </c:pt>
                <c:pt idx="2026">
                  <c:v>165</c:v>
                </c:pt>
                <c:pt idx="2027">
                  <c:v>111</c:v>
                </c:pt>
                <c:pt idx="2028">
                  <c:v>1596</c:v>
                </c:pt>
                <c:pt idx="2029">
                  <c:v>61</c:v>
                </c:pt>
                <c:pt idx="2030">
                  <c:v>287</c:v>
                </c:pt>
                <c:pt idx="2031">
                  <c:v>65</c:v>
                </c:pt>
                <c:pt idx="2032">
                  <c:v>118</c:v>
                </c:pt>
                <c:pt idx="2033">
                  <c:v>113</c:v>
                </c:pt>
                <c:pt idx="2034">
                  <c:v>332</c:v>
                </c:pt>
                <c:pt idx="2035">
                  <c:v>62</c:v>
                </c:pt>
                <c:pt idx="2036">
                  <c:v>951</c:v>
                </c:pt>
                <c:pt idx="2037">
                  <c:v>415</c:v>
                </c:pt>
                <c:pt idx="2038">
                  <c:v>305</c:v>
                </c:pt>
                <c:pt idx="2039">
                  <c:v>2139</c:v>
                </c:pt>
                <c:pt idx="2040">
                  <c:v>79</c:v>
                </c:pt>
                <c:pt idx="2041">
                  <c:v>179</c:v>
                </c:pt>
                <c:pt idx="2042">
                  <c:v>202</c:v>
                </c:pt>
                <c:pt idx="2043">
                  <c:v>760</c:v>
                </c:pt>
                <c:pt idx="2044">
                  <c:v>563</c:v>
                </c:pt>
                <c:pt idx="2045">
                  <c:v>135</c:v>
                </c:pt>
                <c:pt idx="2046">
                  <c:v>290</c:v>
                </c:pt>
                <c:pt idx="2047">
                  <c:v>447</c:v>
                </c:pt>
                <c:pt idx="2048">
                  <c:v>232</c:v>
                </c:pt>
                <c:pt idx="2049">
                  <c:v>168</c:v>
                </c:pt>
                <c:pt idx="2050">
                  <c:v>128</c:v>
                </c:pt>
                <c:pt idx="2051">
                  <c:v>493</c:v>
                </c:pt>
                <c:pt idx="2052">
                  <c:v>131</c:v>
                </c:pt>
                <c:pt idx="2053">
                  <c:v>50</c:v>
                </c:pt>
                <c:pt idx="2054">
                  <c:v>665</c:v>
                </c:pt>
                <c:pt idx="2055">
                  <c:v>129</c:v>
                </c:pt>
                <c:pt idx="2056">
                  <c:v>142</c:v>
                </c:pt>
                <c:pt idx="2057">
                  <c:v>2436</c:v>
                </c:pt>
                <c:pt idx="2058">
                  <c:v>244</c:v>
                </c:pt>
                <c:pt idx="2059">
                  <c:v>298</c:v>
                </c:pt>
                <c:pt idx="2060">
                  <c:v>251</c:v>
                </c:pt>
                <c:pt idx="2061">
                  <c:v>108</c:v>
                </c:pt>
                <c:pt idx="2062">
                  <c:v>82</c:v>
                </c:pt>
                <c:pt idx="2063">
                  <c:v>74</c:v>
                </c:pt>
                <c:pt idx="2064">
                  <c:v>189</c:v>
                </c:pt>
                <c:pt idx="2065">
                  <c:v>80</c:v>
                </c:pt>
                <c:pt idx="2066">
                  <c:v>576</c:v>
                </c:pt>
                <c:pt idx="2067">
                  <c:v>202</c:v>
                </c:pt>
                <c:pt idx="2068">
                  <c:v>238</c:v>
                </c:pt>
                <c:pt idx="2069">
                  <c:v>36</c:v>
                </c:pt>
                <c:pt idx="2070">
                  <c:v>150</c:v>
                </c:pt>
                <c:pt idx="2071">
                  <c:v>146</c:v>
                </c:pt>
                <c:pt idx="2072">
                  <c:v>222</c:v>
                </c:pt>
                <c:pt idx="2073">
                  <c:v>120</c:v>
                </c:pt>
                <c:pt idx="2074">
                  <c:v>126</c:v>
                </c:pt>
                <c:pt idx="2075">
                  <c:v>158</c:v>
                </c:pt>
                <c:pt idx="2076">
                  <c:v>316</c:v>
                </c:pt>
                <c:pt idx="2077">
                  <c:v>284</c:v>
                </c:pt>
                <c:pt idx="2078">
                  <c:v>51</c:v>
                </c:pt>
                <c:pt idx="2079">
                  <c:v>158</c:v>
                </c:pt>
                <c:pt idx="2080">
                  <c:v>337</c:v>
                </c:pt>
                <c:pt idx="2081">
                  <c:v>186</c:v>
                </c:pt>
                <c:pt idx="2082">
                  <c:v>58</c:v>
                </c:pt>
                <c:pt idx="2083">
                  <c:v>82</c:v>
                </c:pt>
                <c:pt idx="2084">
                  <c:v>736</c:v>
                </c:pt>
                <c:pt idx="2085">
                  <c:v>1151</c:v>
                </c:pt>
                <c:pt idx="2086">
                  <c:v>34</c:v>
                </c:pt>
                <c:pt idx="2087">
                  <c:v>498</c:v>
                </c:pt>
                <c:pt idx="2088">
                  <c:v>167</c:v>
                </c:pt>
                <c:pt idx="2089">
                  <c:v>340</c:v>
                </c:pt>
                <c:pt idx="2090">
                  <c:v>438</c:v>
                </c:pt>
                <c:pt idx="2091">
                  <c:v>555</c:v>
                </c:pt>
                <c:pt idx="2092">
                  <c:v>266</c:v>
                </c:pt>
                <c:pt idx="2093">
                  <c:v>69</c:v>
                </c:pt>
                <c:pt idx="2094">
                  <c:v>80</c:v>
                </c:pt>
                <c:pt idx="2095">
                  <c:v>493</c:v>
                </c:pt>
                <c:pt idx="2096">
                  <c:v>31</c:v>
                </c:pt>
                <c:pt idx="2097">
                  <c:v>236</c:v>
                </c:pt>
                <c:pt idx="2098">
                  <c:v>89</c:v>
                </c:pt>
                <c:pt idx="2099">
                  <c:v>299</c:v>
                </c:pt>
                <c:pt idx="2100">
                  <c:v>55</c:v>
                </c:pt>
                <c:pt idx="2101">
                  <c:v>325</c:v>
                </c:pt>
                <c:pt idx="2102">
                  <c:v>524</c:v>
                </c:pt>
                <c:pt idx="2103">
                  <c:v>285</c:v>
                </c:pt>
                <c:pt idx="2104">
                  <c:v>179</c:v>
                </c:pt>
                <c:pt idx="2105">
                  <c:v>188</c:v>
                </c:pt>
                <c:pt idx="2106">
                  <c:v>379</c:v>
                </c:pt>
                <c:pt idx="2107">
                  <c:v>119</c:v>
                </c:pt>
                <c:pt idx="2108">
                  <c:v>167</c:v>
                </c:pt>
                <c:pt idx="2109">
                  <c:v>221</c:v>
                </c:pt>
                <c:pt idx="2110">
                  <c:v>964</c:v>
                </c:pt>
                <c:pt idx="2111">
                  <c:v>286</c:v>
                </c:pt>
                <c:pt idx="2112">
                  <c:v>613</c:v>
                </c:pt>
                <c:pt idx="2113">
                  <c:v>29</c:v>
                </c:pt>
                <c:pt idx="2114">
                  <c:v>165</c:v>
                </c:pt>
                <c:pt idx="2115">
                  <c:v>97</c:v>
                </c:pt>
                <c:pt idx="2116">
                  <c:v>303</c:v>
                </c:pt>
                <c:pt idx="2117">
                  <c:v>267</c:v>
                </c:pt>
                <c:pt idx="2118">
                  <c:v>302</c:v>
                </c:pt>
                <c:pt idx="2119">
                  <c:v>87</c:v>
                </c:pt>
                <c:pt idx="2120">
                  <c:v>354</c:v>
                </c:pt>
                <c:pt idx="2121">
                  <c:v>86</c:v>
                </c:pt>
                <c:pt idx="2122">
                  <c:v>26</c:v>
                </c:pt>
                <c:pt idx="2123">
                  <c:v>113</c:v>
                </c:pt>
                <c:pt idx="2124">
                  <c:v>65</c:v>
                </c:pt>
                <c:pt idx="2125">
                  <c:v>134</c:v>
                </c:pt>
                <c:pt idx="2126">
                  <c:v>119</c:v>
                </c:pt>
                <c:pt idx="2127">
                  <c:v>159</c:v>
                </c:pt>
                <c:pt idx="2128">
                  <c:v>167</c:v>
                </c:pt>
                <c:pt idx="2129">
                  <c:v>43</c:v>
                </c:pt>
                <c:pt idx="2130">
                  <c:v>1062</c:v>
                </c:pt>
                <c:pt idx="2131">
                  <c:v>9</c:v>
                </c:pt>
                <c:pt idx="2132">
                  <c:v>89</c:v>
                </c:pt>
                <c:pt idx="2133">
                  <c:v>174</c:v>
                </c:pt>
                <c:pt idx="2134">
                  <c:v>14</c:v>
                </c:pt>
                <c:pt idx="2135">
                  <c:v>48</c:v>
                </c:pt>
                <c:pt idx="2136">
                  <c:v>133</c:v>
                </c:pt>
                <c:pt idx="2137">
                  <c:v>83</c:v>
                </c:pt>
                <c:pt idx="2138">
                  <c:v>149</c:v>
                </c:pt>
                <c:pt idx="2139">
                  <c:v>49</c:v>
                </c:pt>
                <c:pt idx="2140">
                  <c:v>251</c:v>
                </c:pt>
                <c:pt idx="2141">
                  <c:v>22</c:v>
                </c:pt>
                <c:pt idx="2142">
                  <c:v>48</c:v>
                </c:pt>
                <c:pt idx="2143">
                  <c:v>383</c:v>
                </c:pt>
                <c:pt idx="2144">
                  <c:v>237</c:v>
                </c:pt>
                <c:pt idx="2145">
                  <c:v>13</c:v>
                </c:pt>
                <c:pt idx="2146">
                  <c:v>562</c:v>
                </c:pt>
                <c:pt idx="2147">
                  <c:v>71</c:v>
                </c:pt>
                <c:pt idx="2148">
                  <c:v>1510</c:v>
                </c:pt>
                <c:pt idx="2149">
                  <c:v>14</c:v>
                </c:pt>
                <c:pt idx="2150">
                  <c:v>193</c:v>
                </c:pt>
                <c:pt idx="2151">
                  <c:v>206</c:v>
                </c:pt>
                <c:pt idx="2152">
                  <c:v>351</c:v>
                </c:pt>
                <c:pt idx="2153">
                  <c:v>50</c:v>
                </c:pt>
                <c:pt idx="2154">
                  <c:v>184</c:v>
                </c:pt>
                <c:pt idx="2155">
                  <c:v>196</c:v>
                </c:pt>
                <c:pt idx="2156">
                  <c:v>229</c:v>
                </c:pt>
                <c:pt idx="2157">
                  <c:v>67</c:v>
                </c:pt>
                <c:pt idx="2158">
                  <c:v>95</c:v>
                </c:pt>
                <c:pt idx="2159">
                  <c:v>62</c:v>
                </c:pt>
                <c:pt idx="2160">
                  <c:v>73</c:v>
                </c:pt>
                <c:pt idx="2161">
                  <c:v>43</c:v>
                </c:pt>
                <c:pt idx="2162">
                  <c:v>70</c:v>
                </c:pt>
                <c:pt idx="2163">
                  <c:v>271</c:v>
                </c:pt>
                <c:pt idx="2164">
                  <c:v>55</c:v>
                </c:pt>
                <c:pt idx="2165">
                  <c:v>35</c:v>
                </c:pt>
                <c:pt idx="2166">
                  <c:v>22</c:v>
                </c:pt>
                <c:pt idx="2167">
                  <c:v>38</c:v>
                </c:pt>
                <c:pt idx="2168">
                  <c:v>15</c:v>
                </c:pt>
                <c:pt idx="2169">
                  <c:v>7</c:v>
                </c:pt>
                <c:pt idx="2170">
                  <c:v>241</c:v>
                </c:pt>
                <c:pt idx="2171">
                  <c:v>55</c:v>
                </c:pt>
                <c:pt idx="2172">
                  <c:v>171</c:v>
                </c:pt>
                <c:pt idx="2173">
                  <c:v>208</c:v>
                </c:pt>
                <c:pt idx="2174">
                  <c:v>21</c:v>
                </c:pt>
                <c:pt idx="2175">
                  <c:v>25</c:v>
                </c:pt>
                <c:pt idx="2176">
                  <c:v>52</c:v>
                </c:pt>
                <c:pt idx="2177">
                  <c:v>104</c:v>
                </c:pt>
                <c:pt idx="2178">
                  <c:v>73</c:v>
                </c:pt>
                <c:pt idx="2179">
                  <c:v>34</c:v>
                </c:pt>
                <c:pt idx="2180">
                  <c:v>56</c:v>
                </c:pt>
                <c:pt idx="2181">
                  <c:v>31</c:v>
                </c:pt>
                <c:pt idx="2182">
                  <c:v>84</c:v>
                </c:pt>
                <c:pt idx="2183">
                  <c:v>130</c:v>
                </c:pt>
                <c:pt idx="2184">
                  <c:v>12</c:v>
                </c:pt>
                <c:pt idx="2185">
                  <c:v>23</c:v>
                </c:pt>
                <c:pt idx="2186">
                  <c:v>158</c:v>
                </c:pt>
                <c:pt idx="2187">
                  <c:v>30</c:v>
                </c:pt>
                <c:pt idx="2188">
                  <c:v>18</c:v>
                </c:pt>
                <c:pt idx="2189">
                  <c:v>29</c:v>
                </c:pt>
                <c:pt idx="2190">
                  <c:v>31</c:v>
                </c:pt>
                <c:pt idx="2191">
                  <c:v>173</c:v>
                </c:pt>
                <c:pt idx="2192">
                  <c:v>17</c:v>
                </c:pt>
                <c:pt idx="2193">
                  <c:v>48</c:v>
                </c:pt>
                <c:pt idx="2194">
                  <c:v>59</c:v>
                </c:pt>
                <c:pt idx="2195">
                  <c:v>39</c:v>
                </c:pt>
                <c:pt idx="2196">
                  <c:v>59</c:v>
                </c:pt>
                <c:pt idx="2197">
                  <c:v>60</c:v>
                </c:pt>
                <c:pt idx="2198">
                  <c:v>20</c:v>
                </c:pt>
                <c:pt idx="2199">
                  <c:v>2</c:v>
                </c:pt>
                <c:pt idx="2200">
                  <c:v>315</c:v>
                </c:pt>
                <c:pt idx="2201">
                  <c:v>2174</c:v>
                </c:pt>
                <c:pt idx="2202">
                  <c:v>152</c:v>
                </c:pt>
                <c:pt idx="2203">
                  <c:v>1021</c:v>
                </c:pt>
                <c:pt idx="2204">
                  <c:v>237</c:v>
                </c:pt>
                <c:pt idx="2205">
                  <c:v>27</c:v>
                </c:pt>
                <c:pt idx="2206">
                  <c:v>17</c:v>
                </c:pt>
                <c:pt idx="2207">
                  <c:v>27</c:v>
                </c:pt>
                <c:pt idx="2208">
                  <c:v>82</c:v>
                </c:pt>
                <c:pt idx="2209">
                  <c:v>48</c:v>
                </c:pt>
                <c:pt idx="2210">
                  <c:v>105</c:v>
                </c:pt>
                <c:pt idx="2211">
                  <c:v>28</c:v>
                </c:pt>
                <c:pt idx="2212">
                  <c:v>1107</c:v>
                </c:pt>
                <c:pt idx="2213">
                  <c:v>1013</c:v>
                </c:pt>
                <c:pt idx="2214">
                  <c:v>274</c:v>
                </c:pt>
                <c:pt idx="2215">
                  <c:v>87</c:v>
                </c:pt>
                <c:pt idx="2216">
                  <c:v>99</c:v>
                </c:pt>
                <c:pt idx="2217">
                  <c:v>276</c:v>
                </c:pt>
                <c:pt idx="2218">
                  <c:v>21</c:v>
                </c:pt>
                <c:pt idx="2219">
                  <c:v>41</c:v>
                </c:pt>
                <c:pt idx="2220">
                  <c:v>119</c:v>
                </c:pt>
                <c:pt idx="2221">
                  <c:v>153</c:v>
                </c:pt>
                <c:pt idx="2222">
                  <c:v>100</c:v>
                </c:pt>
                <c:pt idx="2223">
                  <c:v>143</c:v>
                </c:pt>
                <c:pt idx="2224">
                  <c:v>140</c:v>
                </c:pt>
                <c:pt idx="2225">
                  <c:v>35</c:v>
                </c:pt>
                <c:pt idx="2226">
                  <c:v>149</c:v>
                </c:pt>
                <c:pt idx="2227">
                  <c:v>130</c:v>
                </c:pt>
                <c:pt idx="2228">
                  <c:v>120</c:v>
                </c:pt>
                <c:pt idx="2229">
                  <c:v>265</c:v>
                </c:pt>
                <c:pt idx="2230">
                  <c:v>71</c:v>
                </c:pt>
                <c:pt idx="2231">
                  <c:v>13</c:v>
                </c:pt>
                <c:pt idx="2232">
                  <c:v>169</c:v>
                </c:pt>
                <c:pt idx="2233">
                  <c:v>57</c:v>
                </c:pt>
                <c:pt idx="2234">
                  <c:v>229</c:v>
                </c:pt>
                <c:pt idx="2235">
                  <c:v>108</c:v>
                </c:pt>
                <c:pt idx="2236">
                  <c:v>108</c:v>
                </c:pt>
                <c:pt idx="2237">
                  <c:v>41</c:v>
                </c:pt>
                <c:pt idx="2238">
                  <c:v>139</c:v>
                </c:pt>
                <c:pt idx="2239">
                  <c:v>19</c:v>
                </c:pt>
                <c:pt idx="2240">
                  <c:v>94</c:v>
                </c:pt>
                <c:pt idx="2241">
                  <c:v>23</c:v>
                </c:pt>
                <c:pt idx="2242">
                  <c:v>15</c:v>
                </c:pt>
                <c:pt idx="2243">
                  <c:v>62</c:v>
                </c:pt>
                <c:pt idx="2244">
                  <c:v>74</c:v>
                </c:pt>
                <c:pt idx="2245">
                  <c:v>97</c:v>
                </c:pt>
                <c:pt idx="2246">
                  <c:v>55</c:v>
                </c:pt>
                <c:pt idx="2247">
                  <c:v>44</c:v>
                </c:pt>
                <c:pt idx="2248">
                  <c:v>110</c:v>
                </c:pt>
                <c:pt idx="2249">
                  <c:v>59</c:v>
                </c:pt>
                <c:pt idx="2250">
                  <c:v>62</c:v>
                </c:pt>
                <c:pt idx="2251">
                  <c:v>105</c:v>
                </c:pt>
                <c:pt idx="2252">
                  <c:v>26</c:v>
                </c:pt>
                <c:pt idx="2253">
                  <c:v>49</c:v>
                </c:pt>
                <c:pt idx="2254">
                  <c:v>68</c:v>
                </c:pt>
                <c:pt idx="2255">
                  <c:v>22</c:v>
                </c:pt>
                <c:pt idx="2256">
                  <c:v>18</c:v>
                </c:pt>
                <c:pt idx="2257">
                  <c:v>19</c:v>
                </c:pt>
                <c:pt idx="2258">
                  <c:v>99</c:v>
                </c:pt>
                <c:pt idx="2259">
                  <c:v>27</c:v>
                </c:pt>
                <c:pt idx="2260">
                  <c:v>25</c:v>
                </c:pt>
                <c:pt idx="2261">
                  <c:v>14</c:v>
                </c:pt>
                <c:pt idx="2262">
                  <c:v>35</c:v>
                </c:pt>
                <c:pt idx="2263">
                  <c:v>10</c:v>
                </c:pt>
                <c:pt idx="2264">
                  <c:v>29</c:v>
                </c:pt>
                <c:pt idx="2265">
                  <c:v>44</c:v>
                </c:pt>
                <c:pt idx="2266">
                  <c:v>17</c:v>
                </c:pt>
                <c:pt idx="2267">
                  <c:v>34</c:v>
                </c:pt>
                <c:pt idx="2268">
                  <c:v>14</c:v>
                </c:pt>
                <c:pt idx="2269">
                  <c:v>156</c:v>
                </c:pt>
                <c:pt idx="2270">
                  <c:v>128</c:v>
                </c:pt>
                <c:pt idx="2271">
                  <c:v>60</c:v>
                </c:pt>
                <c:pt idx="2272">
                  <c:v>32</c:v>
                </c:pt>
                <c:pt idx="2273">
                  <c:v>53</c:v>
                </c:pt>
                <c:pt idx="2274">
                  <c:v>184</c:v>
                </c:pt>
                <c:pt idx="2275">
                  <c:v>90</c:v>
                </c:pt>
                <c:pt idx="2276">
                  <c:v>71</c:v>
                </c:pt>
                <c:pt idx="2277">
                  <c:v>87</c:v>
                </c:pt>
                <c:pt idx="2278">
                  <c:v>28</c:v>
                </c:pt>
                <c:pt idx="2279">
                  <c:v>56</c:v>
                </c:pt>
                <c:pt idx="2280">
                  <c:v>51</c:v>
                </c:pt>
                <c:pt idx="2281">
                  <c:v>75</c:v>
                </c:pt>
                <c:pt idx="2282">
                  <c:v>38</c:v>
                </c:pt>
                <c:pt idx="2283">
                  <c:v>18</c:v>
                </c:pt>
                <c:pt idx="2284">
                  <c:v>54</c:v>
                </c:pt>
                <c:pt idx="2285">
                  <c:v>71</c:v>
                </c:pt>
                <c:pt idx="2286">
                  <c:v>57</c:v>
                </c:pt>
                <c:pt idx="2287">
                  <c:v>43</c:v>
                </c:pt>
                <c:pt idx="2288">
                  <c:v>52</c:v>
                </c:pt>
                <c:pt idx="2289">
                  <c:v>27</c:v>
                </c:pt>
                <c:pt idx="2290">
                  <c:v>12</c:v>
                </c:pt>
                <c:pt idx="2291">
                  <c:v>33</c:v>
                </c:pt>
                <c:pt idx="2292">
                  <c:v>96</c:v>
                </c:pt>
                <c:pt idx="2293">
                  <c:v>28</c:v>
                </c:pt>
                <c:pt idx="2294">
                  <c:v>43</c:v>
                </c:pt>
                <c:pt idx="2295">
                  <c:v>205</c:v>
                </c:pt>
                <c:pt idx="2296">
                  <c:v>23</c:v>
                </c:pt>
                <c:pt idx="2297">
                  <c:v>19</c:v>
                </c:pt>
                <c:pt idx="2298">
                  <c:v>14</c:v>
                </c:pt>
                <c:pt idx="2299">
                  <c:v>38</c:v>
                </c:pt>
                <c:pt idx="2300">
                  <c:v>78</c:v>
                </c:pt>
                <c:pt idx="2301">
                  <c:v>69</c:v>
                </c:pt>
                <c:pt idx="2302">
                  <c:v>33</c:v>
                </c:pt>
                <c:pt idx="2303">
                  <c:v>54</c:v>
                </c:pt>
                <c:pt idx="2304">
                  <c:v>99</c:v>
                </c:pt>
                <c:pt idx="2305">
                  <c:v>49</c:v>
                </c:pt>
                <c:pt idx="2306">
                  <c:v>11</c:v>
                </c:pt>
                <c:pt idx="2307">
                  <c:v>38</c:v>
                </c:pt>
                <c:pt idx="2308">
                  <c:v>16</c:v>
                </c:pt>
                <c:pt idx="2309">
                  <c:v>32</c:v>
                </c:pt>
                <c:pt idx="2310">
                  <c:v>20</c:v>
                </c:pt>
                <c:pt idx="2311">
                  <c:v>154</c:v>
                </c:pt>
                <c:pt idx="2312">
                  <c:v>41</c:v>
                </c:pt>
                <c:pt idx="2313">
                  <c:v>75</c:v>
                </c:pt>
                <c:pt idx="2314">
                  <c:v>40</c:v>
                </c:pt>
                <c:pt idx="2315">
                  <c:v>46</c:v>
                </c:pt>
                <c:pt idx="2316">
                  <c:v>62</c:v>
                </c:pt>
                <c:pt idx="2317">
                  <c:v>61</c:v>
                </c:pt>
                <c:pt idx="2318">
                  <c:v>96</c:v>
                </c:pt>
                <c:pt idx="2319">
                  <c:v>190</c:v>
                </c:pt>
                <c:pt idx="2320">
                  <c:v>94</c:v>
                </c:pt>
                <c:pt idx="2321">
                  <c:v>39</c:v>
                </c:pt>
                <c:pt idx="2322">
                  <c:v>127</c:v>
                </c:pt>
                <c:pt idx="2323">
                  <c:v>159</c:v>
                </c:pt>
                <c:pt idx="2324">
                  <c:v>177</c:v>
                </c:pt>
                <c:pt idx="2325">
                  <c:v>47</c:v>
                </c:pt>
                <c:pt idx="2326">
                  <c:v>1</c:v>
                </c:pt>
                <c:pt idx="2327">
                  <c:v>16</c:v>
                </c:pt>
                <c:pt idx="2328">
                  <c:v>115</c:v>
                </c:pt>
                <c:pt idx="2329">
                  <c:v>133</c:v>
                </c:pt>
                <c:pt idx="2330">
                  <c:v>70</c:v>
                </c:pt>
                <c:pt idx="2331">
                  <c:v>62</c:v>
                </c:pt>
                <c:pt idx="2332">
                  <c:v>10</c:v>
                </c:pt>
                <c:pt idx="2333">
                  <c:v>499</c:v>
                </c:pt>
                <c:pt idx="2334">
                  <c:v>47</c:v>
                </c:pt>
                <c:pt idx="2335">
                  <c:v>28</c:v>
                </c:pt>
                <c:pt idx="2336">
                  <c:v>24</c:v>
                </c:pt>
                <c:pt idx="2337">
                  <c:v>76</c:v>
                </c:pt>
                <c:pt idx="2338">
                  <c:v>98</c:v>
                </c:pt>
                <c:pt idx="2339">
                  <c:v>30</c:v>
                </c:pt>
                <c:pt idx="2340">
                  <c:v>478</c:v>
                </c:pt>
                <c:pt idx="2341">
                  <c:v>74</c:v>
                </c:pt>
                <c:pt idx="2342">
                  <c:v>131</c:v>
                </c:pt>
                <c:pt idx="2343">
                  <c:v>61</c:v>
                </c:pt>
                <c:pt idx="2344">
                  <c:v>1071</c:v>
                </c:pt>
                <c:pt idx="2345">
                  <c:v>122</c:v>
                </c:pt>
                <c:pt idx="2346">
                  <c:v>111</c:v>
                </c:pt>
                <c:pt idx="2347">
                  <c:v>255</c:v>
                </c:pt>
                <c:pt idx="2348">
                  <c:v>141</c:v>
                </c:pt>
                <c:pt idx="2349">
                  <c:v>159</c:v>
                </c:pt>
                <c:pt idx="2350">
                  <c:v>99</c:v>
                </c:pt>
                <c:pt idx="2351">
                  <c:v>96</c:v>
                </c:pt>
                <c:pt idx="2352">
                  <c:v>27</c:v>
                </c:pt>
                <c:pt idx="2353">
                  <c:v>166</c:v>
                </c:pt>
                <c:pt idx="2354">
                  <c:v>76</c:v>
                </c:pt>
                <c:pt idx="2355">
                  <c:v>211</c:v>
                </c:pt>
                <c:pt idx="2356">
                  <c:v>21</c:v>
                </c:pt>
                <c:pt idx="2357">
                  <c:v>61</c:v>
                </c:pt>
                <c:pt idx="2358">
                  <c:v>30</c:v>
                </c:pt>
                <c:pt idx="2359">
                  <c:v>375</c:v>
                </c:pt>
                <c:pt idx="2360">
                  <c:v>111</c:v>
                </c:pt>
                <c:pt idx="2361">
                  <c:v>123</c:v>
                </c:pt>
                <c:pt idx="2362">
                  <c:v>70</c:v>
                </c:pt>
                <c:pt idx="2363">
                  <c:v>85</c:v>
                </c:pt>
                <c:pt idx="2364">
                  <c:v>86</c:v>
                </c:pt>
                <c:pt idx="2365">
                  <c:v>13</c:v>
                </c:pt>
                <c:pt idx="2366">
                  <c:v>33</c:v>
                </c:pt>
                <c:pt idx="2367">
                  <c:v>15</c:v>
                </c:pt>
                <c:pt idx="2368">
                  <c:v>273</c:v>
                </c:pt>
                <c:pt idx="2369">
                  <c:v>714</c:v>
                </c:pt>
                <c:pt idx="2370">
                  <c:v>170</c:v>
                </c:pt>
                <c:pt idx="2371">
                  <c:v>512</c:v>
                </c:pt>
                <c:pt idx="2372">
                  <c:v>314</c:v>
                </c:pt>
                <c:pt idx="2373">
                  <c:v>167</c:v>
                </c:pt>
                <c:pt idx="2374">
                  <c:v>9</c:v>
                </c:pt>
                <c:pt idx="2375">
                  <c:v>103</c:v>
                </c:pt>
                <c:pt idx="2376">
                  <c:v>111</c:v>
                </c:pt>
                <c:pt idx="2377">
                  <c:v>271</c:v>
                </c:pt>
                <c:pt idx="2378">
                  <c:v>101</c:v>
                </c:pt>
                <c:pt idx="2379">
                  <c:v>57</c:v>
                </c:pt>
                <c:pt idx="2380">
                  <c:v>62</c:v>
                </c:pt>
                <c:pt idx="2381">
                  <c:v>32</c:v>
                </c:pt>
                <c:pt idx="2382">
                  <c:v>141</c:v>
                </c:pt>
                <c:pt idx="2383">
                  <c:v>75</c:v>
                </c:pt>
                <c:pt idx="2384">
                  <c:v>46</c:v>
                </c:pt>
                <c:pt idx="2385">
                  <c:v>103</c:v>
                </c:pt>
                <c:pt idx="2386">
                  <c:v>6</c:v>
                </c:pt>
                <c:pt idx="2387">
                  <c:v>83</c:v>
                </c:pt>
                <c:pt idx="2388">
                  <c:v>108</c:v>
                </c:pt>
                <c:pt idx="2389">
                  <c:v>25</c:v>
                </c:pt>
                <c:pt idx="2390">
                  <c:v>549</c:v>
                </c:pt>
                <c:pt idx="2391">
                  <c:v>222</c:v>
                </c:pt>
                <c:pt idx="2392">
                  <c:v>183</c:v>
                </c:pt>
                <c:pt idx="2393">
                  <c:v>89</c:v>
                </c:pt>
                <c:pt idx="2394">
                  <c:v>253</c:v>
                </c:pt>
                <c:pt idx="2395">
                  <c:v>140</c:v>
                </c:pt>
                <c:pt idx="2396">
                  <c:v>103</c:v>
                </c:pt>
                <c:pt idx="2397">
                  <c:v>138</c:v>
                </c:pt>
                <c:pt idx="2398">
                  <c:v>191</c:v>
                </c:pt>
                <c:pt idx="2399">
                  <c:v>45</c:v>
                </c:pt>
                <c:pt idx="2400">
                  <c:v>17</c:v>
                </c:pt>
                <c:pt idx="2401">
                  <c:v>31</c:v>
                </c:pt>
                <c:pt idx="2402">
                  <c:v>50</c:v>
                </c:pt>
                <c:pt idx="2403">
                  <c:v>59</c:v>
                </c:pt>
                <c:pt idx="2404">
                  <c:v>81</c:v>
                </c:pt>
                <c:pt idx="2405">
                  <c:v>508</c:v>
                </c:pt>
                <c:pt idx="2406">
                  <c:v>74</c:v>
                </c:pt>
                <c:pt idx="2407">
                  <c:v>141</c:v>
                </c:pt>
                <c:pt idx="2408">
                  <c:v>711</c:v>
                </c:pt>
                <c:pt idx="2409">
                  <c:v>141</c:v>
                </c:pt>
                <c:pt idx="2410">
                  <c:v>109</c:v>
                </c:pt>
                <c:pt idx="2411">
                  <c:v>361</c:v>
                </c:pt>
                <c:pt idx="2412">
                  <c:v>176</c:v>
                </c:pt>
                <c:pt idx="2413">
                  <c:v>670</c:v>
                </c:pt>
                <c:pt idx="2414">
                  <c:v>96</c:v>
                </c:pt>
                <c:pt idx="2415">
                  <c:v>74</c:v>
                </c:pt>
                <c:pt idx="2416">
                  <c:v>52</c:v>
                </c:pt>
                <c:pt idx="2417">
                  <c:v>105</c:v>
                </c:pt>
                <c:pt idx="2418">
                  <c:v>41</c:v>
                </c:pt>
                <c:pt idx="2419">
                  <c:v>34</c:v>
                </c:pt>
                <c:pt idx="2420">
                  <c:v>66</c:v>
                </c:pt>
                <c:pt idx="2421">
                  <c:v>50</c:v>
                </c:pt>
                <c:pt idx="2422">
                  <c:v>159</c:v>
                </c:pt>
                <c:pt idx="2423">
                  <c:v>182</c:v>
                </c:pt>
                <c:pt idx="2424">
                  <c:v>206</c:v>
                </c:pt>
                <c:pt idx="2425">
                  <c:v>169</c:v>
                </c:pt>
                <c:pt idx="2426">
                  <c:v>31</c:v>
                </c:pt>
                <c:pt idx="2427">
                  <c:v>28</c:v>
                </c:pt>
                <c:pt idx="2428">
                  <c:v>54</c:v>
                </c:pt>
                <c:pt idx="2429">
                  <c:v>467</c:v>
                </c:pt>
                <c:pt idx="2430">
                  <c:v>389</c:v>
                </c:pt>
                <c:pt idx="2431">
                  <c:v>68</c:v>
                </c:pt>
                <c:pt idx="2432">
                  <c:v>413</c:v>
                </c:pt>
                <c:pt idx="2433">
                  <c:v>190</c:v>
                </c:pt>
                <c:pt idx="2434">
                  <c:v>189</c:v>
                </c:pt>
                <c:pt idx="2435">
                  <c:v>130</c:v>
                </c:pt>
                <c:pt idx="2436">
                  <c:v>74</c:v>
                </c:pt>
                <c:pt idx="2437">
                  <c:v>274</c:v>
                </c:pt>
                <c:pt idx="2438">
                  <c:v>22</c:v>
                </c:pt>
                <c:pt idx="2439">
                  <c:v>31</c:v>
                </c:pt>
                <c:pt idx="2440">
                  <c:v>63</c:v>
                </c:pt>
                <c:pt idx="2441">
                  <c:v>20</c:v>
                </c:pt>
                <c:pt idx="2442">
                  <c:v>25</c:v>
                </c:pt>
                <c:pt idx="2443">
                  <c:v>61</c:v>
                </c:pt>
                <c:pt idx="2444">
                  <c:v>52</c:v>
                </c:pt>
                <c:pt idx="2445">
                  <c:v>86</c:v>
                </c:pt>
                <c:pt idx="2446">
                  <c:v>42</c:v>
                </c:pt>
                <c:pt idx="2447">
                  <c:v>52</c:v>
                </c:pt>
                <c:pt idx="2448">
                  <c:v>120</c:v>
                </c:pt>
                <c:pt idx="2449">
                  <c:v>22</c:v>
                </c:pt>
                <c:pt idx="2450">
                  <c:v>64</c:v>
                </c:pt>
                <c:pt idx="2451">
                  <c:v>23</c:v>
                </c:pt>
                <c:pt idx="2452">
                  <c:v>238</c:v>
                </c:pt>
                <c:pt idx="2453">
                  <c:v>33</c:v>
                </c:pt>
                <c:pt idx="2454">
                  <c:v>32</c:v>
                </c:pt>
                <c:pt idx="2455">
                  <c:v>24</c:v>
                </c:pt>
                <c:pt idx="2456">
                  <c:v>29</c:v>
                </c:pt>
                <c:pt idx="2457">
                  <c:v>50</c:v>
                </c:pt>
                <c:pt idx="2458">
                  <c:v>108</c:v>
                </c:pt>
                <c:pt idx="2459">
                  <c:v>139</c:v>
                </c:pt>
                <c:pt idx="2460">
                  <c:v>7</c:v>
                </c:pt>
                <c:pt idx="2461">
                  <c:v>149</c:v>
                </c:pt>
                <c:pt idx="2462">
                  <c:v>31</c:v>
                </c:pt>
                <c:pt idx="2463">
                  <c:v>26</c:v>
                </c:pt>
                <c:pt idx="2464">
                  <c:v>172</c:v>
                </c:pt>
                <c:pt idx="2465">
                  <c:v>78</c:v>
                </c:pt>
                <c:pt idx="2466">
                  <c:v>120</c:v>
                </c:pt>
                <c:pt idx="2467">
                  <c:v>227</c:v>
                </c:pt>
                <c:pt idx="2468">
                  <c:v>42</c:v>
                </c:pt>
                <c:pt idx="2469">
                  <c:v>64</c:v>
                </c:pt>
                <c:pt idx="2470">
                  <c:v>121</c:v>
                </c:pt>
                <c:pt idx="2471">
                  <c:v>87</c:v>
                </c:pt>
                <c:pt idx="2472">
                  <c:v>65</c:v>
                </c:pt>
                <c:pt idx="2473">
                  <c:v>49</c:v>
                </c:pt>
                <c:pt idx="2474">
                  <c:v>19</c:v>
                </c:pt>
                <c:pt idx="2475">
                  <c:v>81</c:v>
                </c:pt>
                <c:pt idx="2476">
                  <c:v>264</c:v>
                </c:pt>
                <c:pt idx="2477">
                  <c:v>25</c:v>
                </c:pt>
                <c:pt idx="2478">
                  <c:v>5</c:v>
                </c:pt>
                <c:pt idx="2479">
                  <c:v>144</c:v>
                </c:pt>
                <c:pt idx="2480">
                  <c:v>92</c:v>
                </c:pt>
                <c:pt idx="2481">
                  <c:v>147</c:v>
                </c:pt>
                <c:pt idx="2482">
                  <c:v>90</c:v>
                </c:pt>
                <c:pt idx="2483">
                  <c:v>87</c:v>
                </c:pt>
                <c:pt idx="2484">
                  <c:v>406</c:v>
                </c:pt>
                <c:pt idx="2485">
                  <c:v>20</c:v>
                </c:pt>
                <c:pt idx="2486">
                  <c:v>70</c:v>
                </c:pt>
                <c:pt idx="2487">
                  <c:v>16</c:v>
                </c:pt>
                <c:pt idx="2488">
                  <c:v>52</c:v>
                </c:pt>
                <c:pt idx="2489">
                  <c:v>66</c:v>
                </c:pt>
                <c:pt idx="2490">
                  <c:v>109</c:v>
                </c:pt>
                <c:pt idx="2491">
                  <c:v>168</c:v>
                </c:pt>
                <c:pt idx="2492">
                  <c:v>31</c:v>
                </c:pt>
                <c:pt idx="2493">
                  <c:v>133</c:v>
                </c:pt>
                <c:pt idx="2494">
                  <c:v>151</c:v>
                </c:pt>
                <c:pt idx="2495">
                  <c:v>5</c:v>
                </c:pt>
                <c:pt idx="2496">
                  <c:v>73</c:v>
                </c:pt>
                <c:pt idx="2497">
                  <c:v>148</c:v>
                </c:pt>
                <c:pt idx="2498">
                  <c:v>93</c:v>
                </c:pt>
                <c:pt idx="2499">
                  <c:v>63</c:v>
                </c:pt>
                <c:pt idx="2500">
                  <c:v>134</c:v>
                </c:pt>
                <c:pt idx="2501">
                  <c:v>14</c:v>
                </c:pt>
                <c:pt idx="2502">
                  <c:v>78</c:v>
                </c:pt>
                <c:pt idx="2503">
                  <c:v>112</c:v>
                </c:pt>
                <c:pt idx="2504">
                  <c:v>34</c:v>
                </c:pt>
                <c:pt idx="2505">
                  <c:v>19</c:v>
                </c:pt>
                <c:pt idx="2506">
                  <c:v>13</c:v>
                </c:pt>
                <c:pt idx="2507">
                  <c:v>104</c:v>
                </c:pt>
                <c:pt idx="2508">
                  <c:v>52</c:v>
                </c:pt>
                <c:pt idx="2509">
                  <c:v>17</c:v>
                </c:pt>
                <c:pt idx="2510">
                  <c:v>82</c:v>
                </c:pt>
                <c:pt idx="2511">
                  <c:v>73</c:v>
                </c:pt>
                <c:pt idx="2512">
                  <c:v>158</c:v>
                </c:pt>
                <c:pt idx="2513">
                  <c:v>65</c:v>
                </c:pt>
                <c:pt idx="2514">
                  <c:v>184</c:v>
                </c:pt>
                <c:pt idx="2515">
                  <c:v>34</c:v>
                </c:pt>
                <c:pt idx="2516">
                  <c:v>240</c:v>
                </c:pt>
                <c:pt idx="2517">
                  <c:v>113</c:v>
                </c:pt>
                <c:pt idx="2518">
                  <c:v>66</c:v>
                </c:pt>
                <c:pt idx="2519">
                  <c:v>340</c:v>
                </c:pt>
                <c:pt idx="2520">
                  <c:v>150</c:v>
                </c:pt>
                <c:pt idx="2521">
                  <c:v>25</c:v>
                </c:pt>
                <c:pt idx="2522">
                  <c:v>234</c:v>
                </c:pt>
                <c:pt idx="2523">
                  <c:v>2602</c:v>
                </c:pt>
                <c:pt idx="2524">
                  <c:v>248</c:v>
                </c:pt>
                <c:pt idx="2525">
                  <c:v>600</c:v>
                </c:pt>
                <c:pt idx="2526">
                  <c:v>293</c:v>
                </c:pt>
                <c:pt idx="2527">
                  <c:v>321</c:v>
                </c:pt>
                <c:pt idx="2528">
                  <c:v>81</c:v>
                </c:pt>
                <c:pt idx="2529">
                  <c:v>343</c:v>
                </c:pt>
                <c:pt idx="2530">
                  <c:v>336</c:v>
                </c:pt>
                <c:pt idx="2531">
                  <c:v>47</c:v>
                </c:pt>
                <c:pt idx="2532">
                  <c:v>76</c:v>
                </c:pt>
                <c:pt idx="2533">
                  <c:v>441</c:v>
                </c:pt>
                <c:pt idx="2534">
                  <c:v>916</c:v>
                </c:pt>
                <c:pt idx="2535">
                  <c:v>369</c:v>
                </c:pt>
                <c:pt idx="2536">
                  <c:v>71</c:v>
                </c:pt>
                <c:pt idx="2537">
                  <c:v>635</c:v>
                </c:pt>
                <c:pt idx="2538">
                  <c:v>885</c:v>
                </c:pt>
                <c:pt idx="2539">
                  <c:v>329</c:v>
                </c:pt>
                <c:pt idx="2540">
                  <c:v>71</c:v>
                </c:pt>
                <c:pt idx="2541">
                  <c:v>269</c:v>
                </c:pt>
                <c:pt idx="2542">
                  <c:v>345</c:v>
                </c:pt>
                <c:pt idx="2543">
                  <c:v>43</c:v>
                </c:pt>
                <c:pt idx="2544">
                  <c:v>33</c:v>
                </c:pt>
                <c:pt idx="2545">
                  <c:v>211</c:v>
                </c:pt>
                <c:pt idx="2546">
                  <c:v>196</c:v>
                </c:pt>
                <c:pt idx="2547">
                  <c:v>405</c:v>
                </c:pt>
                <c:pt idx="2548">
                  <c:v>206</c:v>
                </c:pt>
                <c:pt idx="2549">
                  <c:v>335</c:v>
                </c:pt>
                <c:pt idx="2550">
                  <c:v>215</c:v>
                </c:pt>
                <c:pt idx="2551">
                  <c:v>176</c:v>
                </c:pt>
                <c:pt idx="2552">
                  <c:v>555</c:v>
                </c:pt>
                <c:pt idx="2553">
                  <c:v>116</c:v>
                </c:pt>
                <c:pt idx="2554">
                  <c:v>615</c:v>
                </c:pt>
                <c:pt idx="2555">
                  <c:v>236</c:v>
                </c:pt>
                <c:pt idx="2556">
                  <c:v>145</c:v>
                </c:pt>
                <c:pt idx="2557">
                  <c:v>167</c:v>
                </c:pt>
                <c:pt idx="2558">
                  <c:v>235</c:v>
                </c:pt>
                <c:pt idx="2559">
                  <c:v>452</c:v>
                </c:pt>
                <c:pt idx="2560">
                  <c:v>241</c:v>
                </c:pt>
                <c:pt idx="2561">
                  <c:v>28</c:v>
                </c:pt>
                <c:pt idx="2562">
                  <c:v>140</c:v>
                </c:pt>
                <c:pt idx="2563">
                  <c:v>280</c:v>
                </c:pt>
                <c:pt idx="2564">
                  <c:v>70</c:v>
                </c:pt>
                <c:pt idx="2565">
                  <c:v>160</c:v>
                </c:pt>
                <c:pt idx="2566">
                  <c:v>141</c:v>
                </c:pt>
                <c:pt idx="2567">
                  <c:v>874</c:v>
                </c:pt>
                <c:pt idx="2568">
                  <c:v>73</c:v>
                </c:pt>
                <c:pt idx="2569">
                  <c:v>294</c:v>
                </c:pt>
                <c:pt idx="2570">
                  <c:v>740</c:v>
                </c:pt>
                <c:pt idx="2571">
                  <c:v>369</c:v>
                </c:pt>
                <c:pt idx="2572">
                  <c:v>110</c:v>
                </c:pt>
                <c:pt idx="2573">
                  <c:v>455</c:v>
                </c:pt>
                <c:pt idx="2574">
                  <c:v>224</c:v>
                </c:pt>
                <c:pt idx="2575">
                  <c:v>46</c:v>
                </c:pt>
                <c:pt idx="2576">
                  <c:v>284</c:v>
                </c:pt>
                <c:pt idx="2577">
                  <c:v>98</c:v>
                </c:pt>
                <c:pt idx="2578">
                  <c:v>56</c:v>
                </c:pt>
                <c:pt idx="2579">
                  <c:v>32</c:v>
                </c:pt>
                <c:pt idx="2580">
                  <c:v>30</c:v>
                </c:pt>
                <c:pt idx="2581">
                  <c:v>70</c:v>
                </c:pt>
                <c:pt idx="2582">
                  <c:v>44</c:v>
                </c:pt>
                <c:pt idx="2583">
                  <c:v>92</c:v>
                </c:pt>
                <c:pt idx="2584">
                  <c:v>205</c:v>
                </c:pt>
                <c:pt idx="2585">
                  <c:v>23</c:v>
                </c:pt>
                <c:pt idx="2586">
                  <c:v>4</c:v>
                </c:pt>
                <c:pt idx="2587">
                  <c:v>112</c:v>
                </c:pt>
                <c:pt idx="2588">
                  <c:v>27</c:v>
                </c:pt>
                <c:pt idx="2589">
                  <c:v>11</c:v>
                </c:pt>
                <c:pt idx="2590">
                  <c:v>26</c:v>
                </c:pt>
                <c:pt idx="2591">
                  <c:v>77</c:v>
                </c:pt>
                <c:pt idx="2592">
                  <c:v>136</c:v>
                </c:pt>
                <c:pt idx="2593">
                  <c:v>157</c:v>
                </c:pt>
                <c:pt idx="2594">
                  <c:v>158</c:v>
                </c:pt>
                <c:pt idx="2595">
                  <c:v>27</c:v>
                </c:pt>
                <c:pt idx="2596">
                  <c:v>23</c:v>
                </c:pt>
                <c:pt idx="2597">
                  <c:v>17</c:v>
                </c:pt>
                <c:pt idx="2598">
                  <c:v>37</c:v>
                </c:pt>
                <c:pt idx="2599">
                  <c:v>65</c:v>
                </c:pt>
                <c:pt idx="2600">
                  <c:v>18</c:v>
                </c:pt>
                <c:pt idx="2601">
                  <c:v>25</c:v>
                </c:pt>
                <c:pt idx="2602">
                  <c:v>104</c:v>
                </c:pt>
                <c:pt idx="2603">
                  <c:v>108</c:v>
                </c:pt>
                <c:pt idx="2604">
                  <c:v>38</c:v>
                </c:pt>
                <c:pt idx="2605">
                  <c:v>88</c:v>
                </c:pt>
                <c:pt idx="2606">
                  <c:v>82</c:v>
                </c:pt>
                <c:pt idx="2607">
                  <c:v>126</c:v>
                </c:pt>
                <c:pt idx="2608">
                  <c:v>133</c:v>
                </c:pt>
                <c:pt idx="2609">
                  <c:v>47</c:v>
                </c:pt>
                <c:pt idx="2610">
                  <c:v>58</c:v>
                </c:pt>
                <c:pt idx="2611">
                  <c:v>32</c:v>
                </c:pt>
                <c:pt idx="2612">
                  <c:v>37</c:v>
                </c:pt>
                <c:pt idx="2613">
                  <c:v>87</c:v>
                </c:pt>
                <c:pt idx="2614">
                  <c:v>15</c:v>
                </c:pt>
                <c:pt idx="2615">
                  <c:v>27</c:v>
                </c:pt>
                <c:pt idx="2616">
                  <c:v>19</c:v>
                </c:pt>
                <c:pt idx="2617">
                  <c:v>17</c:v>
                </c:pt>
                <c:pt idx="2618">
                  <c:v>26</c:v>
                </c:pt>
                <c:pt idx="2619">
                  <c:v>28</c:v>
                </c:pt>
                <c:pt idx="2620">
                  <c:v>37</c:v>
                </c:pt>
                <c:pt idx="2621">
                  <c:v>128</c:v>
                </c:pt>
                <c:pt idx="2622">
                  <c:v>10</c:v>
                </c:pt>
                <c:pt idx="2623">
                  <c:v>83</c:v>
                </c:pt>
                <c:pt idx="2624">
                  <c:v>46</c:v>
                </c:pt>
                <c:pt idx="2625">
                  <c:v>90</c:v>
                </c:pt>
                <c:pt idx="2626">
                  <c:v>81</c:v>
                </c:pt>
                <c:pt idx="2627">
                  <c:v>32</c:v>
                </c:pt>
                <c:pt idx="2628">
                  <c:v>20</c:v>
                </c:pt>
                <c:pt idx="2629">
                  <c:v>70</c:v>
                </c:pt>
                <c:pt idx="2630">
                  <c:v>168</c:v>
                </c:pt>
                <c:pt idx="2631">
                  <c:v>34</c:v>
                </c:pt>
                <c:pt idx="2632">
                  <c:v>48</c:v>
                </c:pt>
                <c:pt idx="2633">
                  <c:v>48</c:v>
                </c:pt>
                <c:pt idx="2634">
                  <c:v>221</c:v>
                </c:pt>
                <c:pt idx="2635">
                  <c:v>107</c:v>
                </c:pt>
                <c:pt idx="2636">
                  <c:v>45</c:v>
                </c:pt>
                <c:pt idx="2637">
                  <c:v>36</c:v>
                </c:pt>
                <c:pt idx="2638">
                  <c:v>101</c:v>
                </c:pt>
                <c:pt idx="2639">
                  <c:v>62</c:v>
                </c:pt>
                <c:pt idx="2640">
                  <c:v>32</c:v>
                </c:pt>
                <c:pt idx="2641">
                  <c:v>89</c:v>
                </c:pt>
                <c:pt idx="2642">
                  <c:v>93</c:v>
                </c:pt>
                <c:pt idx="2643">
                  <c:v>98</c:v>
                </c:pt>
                <c:pt idx="2644">
                  <c:v>82</c:v>
                </c:pt>
                <c:pt idx="2645">
                  <c:v>116</c:v>
                </c:pt>
                <c:pt idx="2646">
                  <c:v>52</c:v>
                </c:pt>
                <c:pt idx="2647">
                  <c:v>23</c:v>
                </c:pt>
                <c:pt idx="2648">
                  <c:v>77</c:v>
                </c:pt>
                <c:pt idx="2649">
                  <c:v>49</c:v>
                </c:pt>
                <c:pt idx="2650">
                  <c:v>59</c:v>
                </c:pt>
                <c:pt idx="2651">
                  <c:v>113</c:v>
                </c:pt>
                <c:pt idx="2652">
                  <c:v>34</c:v>
                </c:pt>
                <c:pt idx="2653">
                  <c:v>42</c:v>
                </c:pt>
                <c:pt idx="2654">
                  <c:v>42</c:v>
                </c:pt>
                <c:pt idx="2655">
                  <c:v>49</c:v>
                </c:pt>
                <c:pt idx="2656">
                  <c:v>56</c:v>
                </c:pt>
                <c:pt idx="2657">
                  <c:v>25</c:v>
                </c:pt>
                <c:pt idx="2658">
                  <c:v>52</c:v>
                </c:pt>
                <c:pt idx="2659">
                  <c:v>34</c:v>
                </c:pt>
                <c:pt idx="2660">
                  <c:v>67</c:v>
                </c:pt>
                <c:pt idx="2661">
                  <c:v>70</c:v>
                </c:pt>
                <c:pt idx="2662">
                  <c:v>89</c:v>
                </c:pt>
                <c:pt idx="2663">
                  <c:v>107</c:v>
                </c:pt>
                <c:pt idx="2664">
                  <c:v>159</c:v>
                </c:pt>
                <c:pt idx="2665">
                  <c:v>181</c:v>
                </c:pt>
                <c:pt idx="2666">
                  <c:v>131</c:v>
                </c:pt>
                <c:pt idx="2667">
                  <c:v>125</c:v>
                </c:pt>
                <c:pt idx="2668">
                  <c:v>61</c:v>
                </c:pt>
                <c:pt idx="2669">
                  <c:v>90</c:v>
                </c:pt>
                <c:pt idx="2670">
                  <c:v>35</c:v>
                </c:pt>
                <c:pt idx="2671">
                  <c:v>90</c:v>
                </c:pt>
                <c:pt idx="2672">
                  <c:v>4</c:v>
                </c:pt>
                <c:pt idx="2673">
                  <c:v>120</c:v>
                </c:pt>
                <c:pt idx="2674">
                  <c:v>14</c:v>
                </c:pt>
                <c:pt idx="2675">
                  <c:v>27</c:v>
                </c:pt>
                <c:pt idx="2676">
                  <c:v>49</c:v>
                </c:pt>
                <c:pt idx="2677">
                  <c:v>102</c:v>
                </c:pt>
                <c:pt idx="2678">
                  <c:v>3</c:v>
                </c:pt>
                <c:pt idx="2679">
                  <c:v>25</c:v>
                </c:pt>
                <c:pt idx="2680">
                  <c:v>118</c:v>
                </c:pt>
                <c:pt idx="2681">
                  <c:v>57</c:v>
                </c:pt>
                <c:pt idx="2682">
                  <c:v>11</c:v>
                </c:pt>
                <c:pt idx="2683">
                  <c:v>33</c:v>
                </c:pt>
                <c:pt idx="2684">
                  <c:v>40</c:v>
                </c:pt>
                <c:pt idx="2685">
                  <c:v>50</c:v>
                </c:pt>
                <c:pt idx="2686">
                  <c:v>38</c:v>
                </c:pt>
                <c:pt idx="2687">
                  <c:v>96</c:v>
                </c:pt>
                <c:pt idx="2688">
                  <c:v>48</c:v>
                </c:pt>
                <c:pt idx="2689">
                  <c:v>33</c:v>
                </c:pt>
                <c:pt idx="2690">
                  <c:v>226</c:v>
                </c:pt>
                <c:pt idx="2691">
                  <c:v>14</c:v>
                </c:pt>
                <c:pt idx="2692">
                  <c:v>20</c:v>
                </c:pt>
                <c:pt idx="2693">
                  <c:v>25</c:v>
                </c:pt>
                <c:pt idx="2694">
                  <c:v>90</c:v>
                </c:pt>
                <c:pt idx="2695">
                  <c:v>11</c:v>
                </c:pt>
                <c:pt idx="2696">
                  <c:v>55</c:v>
                </c:pt>
                <c:pt idx="2697">
                  <c:v>30</c:v>
                </c:pt>
                <c:pt idx="2698">
                  <c:v>28</c:v>
                </c:pt>
                <c:pt idx="2699">
                  <c:v>45</c:v>
                </c:pt>
                <c:pt idx="2700">
                  <c:v>13</c:v>
                </c:pt>
                <c:pt idx="2701">
                  <c:v>40</c:v>
                </c:pt>
                <c:pt idx="2702">
                  <c:v>21</c:v>
                </c:pt>
                <c:pt idx="2703">
                  <c:v>134</c:v>
                </c:pt>
                <c:pt idx="2704">
                  <c:v>20</c:v>
                </c:pt>
                <c:pt idx="2705">
                  <c:v>19</c:v>
                </c:pt>
                <c:pt idx="2706">
                  <c:v>209</c:v>
                </c:pt>
                <c:pt idx="2707">
                  <c:v>38</c:v>
                </c:pt>
                <c:pt idx="2708">
                  <c:v>24</c:v>
                </c:pt>
                <c:pt idx="2709">
                  <c:v>8</c:v>
                </c:pt>
                <c:pt idx="2710">
                  <c:v>179</c:v>
                </c:pt>
                <c:pt idx="2711">
                  <c:v>26</c:v>
                </c:pt>
                <c:pt idx="2712">
                  <c:v>131</c:v>
                </c:pt>
                <c:pt idx="2713">
                  <c:v>14</c:v>
                </c:pt>
                <c:pt idx="2714">
                  <c:v>174</c:v>
                </c:pt>
                <c:pt idx="2715">
                  <c:v>191</c:v>
                </c:pt>
                <c:pt idx="2716">
                  <c:v>38</c:v>
                </c:pt>
                <c:pt idx="2717">
                  <c:v>22</c:v>
                </c:pt>
                <c:pt idx="2718">
                  <c:v>149</c:v>
                </c:pt>
                <c:pt idx="2719">
                  <c:v>56</c:v>
                </c:pt>
                <c:pt idx="2720">
                  <c:v>19</c:v>
                </c:pt>
                <c:pt idx="2721">
                  <c:v>70</c:v>
                </c:pt>
                <c:pt idx="2722">
                  <c:v>81</c:v>
                </c:pt>
                <c:pt idx="2723">
                  <c:v>32</c:v>
                </c:pt>
                <c:pt idx="2724">
                  <c:v>26</c:v>
                </c:pt>
                <c:pt idx="2725">
                  <c:v>105</c:v>
                </c:pt>
                <c:pt idx="2726">
                  <c:v>29</c:v>
                </c:pt>
                <c:pt idx="2727">
                  <c:v>8</c:v>
                </c:pt>
                <c:pt idx="2728">
                  <c:v>89</c:v>
                </c:pt>
                <c:pt idx="2729">
                  <c:v>44</c:v>
                </c:pt>
                <c:pt idx="2730">
                  <c:v>246</c:v>
                </c:pt>
                <c:pt idx="2731">
                  <c:v>120</c:v>
                </c:pt>
                <c:pt idx="2732">
                  <c:v>26</c:v>
                </c:pt>
                <c:pt idx="2733">
                  <c:v>45</c:v>
                </c:pt>
                <c:pt idx="2734">
                  <c:v>20</c:v>
                </c:pt>
                <c:pt idx="2735">
                  <c:v>47</c:v>
                </c:pt>
                <c:pt idx="2736">
                  <c:v>13</c:v>
                </c:pt>
                <c:pt idx="2737">
                  <c:v>183</c:v>
                </c:pt>
                <c:pt idx="2738">
                  <c:v>21</c:v>
                </c:pt>
                <c:pt idx="2739">
                  <c:v>42</c:v>
                </c:pt>
                <c:pt idx="2740">
                  <c:v>54</c:v>
                </c:pt>
                <c:pt idx="2741">
                  <c:v>38</c:v>
                </c:pt>
                <c:pt idx="2742">
                  <c:v>64</c:v>
                </c:pt>
                <c:pt idx="2743">
                  <c:v>13</c:v>
                </c:pt>
                <c:pt idx="2744">
                  <c:v>33</c:v>
                </c:pt>
                <c:pt idx="2745">
                  <c:v>52</c:v>
                </c:pt>
                <c:pt idx="2746">
                  <c:v>107</c:v>
                </c:pt>
                <c:pt idx="2747">
                  <c:v>11</c:v>
                </c:pt>
                <c:pt idx="2748">
                  <c:v>34</c:v>
                </c:pt>
                <c:pt idx="2749">
                  <c:v>75</c:v>
                </c:pt>
                <c:pt idx="2750">
                  <c:v>26</c:v>
                </c:pt>
                <c:pt idx="2751">
                  <c:v>50</c:v>
                </c:pt>
                <c:pt idx="2752">
                  <c:v>80</c:v>
                </c:pt>
                <c:pt idx="2753">
                  <c:v>110</c:v>
                </c:pt>
                <c:pt idx="2754">
                  <c:v>77</c:v>
                </c:pt>
                <c:pt idx="2755">
                  <c:v>50</c:v>
                </c:pt>
                <c:pt idx="2756">
                  <c:v>145</c:v>
                </c:pt>
                <c:pt idx="2757">
                  <c:v>29</c:v>
                </c:pt>
                <c:pt idx="2758">
                  <c:v>114</c:v>
                </c:pt>
                <c:pt idx="2759">
                  <c:v>96</c:v>
                </c:pt>
                <c:pt idx="2760">
                  <c:v>31</c:v>
                </c:pt>
                <c:pt idx="2761">
                  <c:v>4883</c:v>
                </c:pt>
                <c:pt idx="2762">
                  <c:v>95</c:v>
                </c:pt>
                <c:pt idx="2763">
                  <c:v>2478</c:v>
                </c:pt>
                <c:pt idx="2764">
                  <c:v>1789</c:v>
                </c:pt>
                <c:pt idx="2765">
                  <c:v>680</c:v>
                </c:pt>
                <c:pt idx="2766">
                  <c:v>70</c:v>
                </c:pt>
                <c:pt idx="2767">
                  <c:v>23</c:v>
                </c:pt>
                <c:pt idx="2768">
                  <c:v>4245</c:v>
                </c:pt>
                <c:pt idx="2769">
                  <c:v>943</c:v>
                </c:pt>
                <c:pt idx="2770">
                  <c:v>1876</c:v>
                </c:pt>
                <c:pt idx="2771">
                  <c:v>834</c:v>
                </c:pt>
                <c:pt idx="2772">
                  <c:v>682</c:v>
                </c:pt>
                <c:pt idx="2773">
                  <c:v>147</c:v>
                </c:pt>
                <c:pt idx="2774">
                  <c:v>415</c:v>
                </c:pt>
                <c:pt idx="2775">
                  <c:v>290</c:v>
                </c:pt>
                <c:pt idx="2776">
                  <c:v>365</c:v>
                </c:pt>
                <c:pt idx="2777">
                  <c:v>660</c:v>
                </c:pt>
                <c:pt idx="2778">
                  <c:v>1356</c:v>
                </c:pt>
                <c:pt idx="2779">
                  <c:v>424</c:v>
                </c:pt>
                <c:pt idx="2780">
                  <c:v>33</c:v>
                </c:pt>
                <c:pt idx="2781">
                  <c:v>1633</c:v>
                </c:pt>
                <c:pt idx="2782">
                  <c:v>306</c:v>
                </c:pt>
                <c:pt idx="2783">
                  <c:v>205</c:v>
                </c:pt>
                <c:pt idx="2784">
                  <c:v>1281</c:v>
                </c:pt>
                <c:pt idx="2785">
                  <c:v>103</c:v>
                </c:pt>
                <c:pt idx="2786">
                  <c:v>1513</c:v>
                </c:pt>
                <c:pt idx="2787">
                  <c:v>405</c:v>
                </c:pt>
                <c:pt idx="2788">
                  <c:v>510</c:v>
                </c:pt>
                <c:pt idx="2789">
                  <c:v>1887</c:v>
                </c:pt>
                <c:pt idx="2790">
                  <c:v>701</c:v>
                </c:pt>
                <c:pt idx="2791">
                  <c:v>3863</c:v>
                </c:pt>
                <c:pt idx="2792">
                  <c:v>238</c:v>
                </c:pt>
                <c:pt idx="2793">
                  <c:v>2051</c:v>
                </c:pt>
                <c:pt idx="2794">
                  <c:v>402</c:v>
                </c:pt>
                <c:pt idx="2795">
                  <c:v>253</c:v>
                </c:pt>
                <c:pt idx="2796">
                  <c:v>473</c:v>
                </c:pt>
                <c:pt idx="2797">
                  <c:v>821</c:v>
                </c:pt>
                <c:pt idx="2798">
                  <c:v>388</c:v>
                </c:pt>
                <c:pt idx="2799">
                  <c:v>813</c:v>
                </c:pt>
                <c:pt idx="2800">
                  <c:v>1945</c:v>
                </c:pt>
                <c:pt idx="2801">
                  <c:v>1637</c:v>
                </c:pt>
                <c:pt idx="2802">
                  <c:v>1375</c:v>
                </c:pt>
                <c:pt idx="2803">
                  <c:v>17</c:v>
                </c:pt>
                <c:pt idx="2804">
                  <c:v>354</c:v>
                </c:pt>
                <c:pt idx="2805">
                  <c:v>191</c:v>
                </c:pt>
                <c:pt idx="2806">
                  <c:v>303</c:v>
                </c:pt>
                <c:pt idx="2807">
                  <c:v>137</c:v>
                </c:pt>
                <c:pt idx="2808">
                  <c:v>41</c:v>
                </c:pt>
                <c:pt idx="2809">
                  <c:v>398</c:v>
                </c:pt>
                <c:pt idx="2810">
                  <c:v>1737</c:v>
                </c:pt>
                <c:pt idx="2811">
                  <c:v>971</c:v>
                </c:pt>
                <c:pt idx="2812">
                  <c:v>183</c:v>
                </c:pt>
                <c:pt idx="2813">
                  <c:v>4562</c:v>
                </c:pt>
                <c:pt idx="2814">
                  <c:v>162</c:v>
                </c:pt>
                <c:pt idx="2815">
                  <c:v>479</c:v>
                </c:pt>
                <c:pt idx="2816">
                  <c:v>426</c:v>
                </c:pt>
                <c:pt idx="2817">
                  <c:v>450</c:v>
                </c:pt>
                <c:pt idx="2818">
                  <c:v>1780</c:v>
                </c:pt>
                <c:pt idx="2819">
                  <c:v>122</c:v>
                </c:pt>
                <c:pt idx="2820">
                  <c:v>95</c:v>
                </c:pt>
                <c:pt idx="2821">
                  <c:v>325</c:v>
                </c:pt>
                <c:pt idx="2822">
                  <c:v>353</c:v>
                </c:pt>
                <c:pt idx="2823">
                  <c:v>105</c:v>
                </c:pt>
                <c:pt idx="2824">
                  <c:v>729</c:v>
                </c:pt>
                <c:pt idx="2825">
                  <c:v>454</c:v>
                </c:pt>
                <c:pt idx="2826">
                  <c:v>539</c:v>
                </c:pt>
                <c:pt idx="2827">
                  <c:v>79</c:v>
                </c:pt>
                <c:pt idx="2828">
                  <c:v>94</c:v>
                </c:pt>
                <c:pt idx="2829">
                  <c:v>625</c:v>
                </c:pt>
                <c:pt idx="2830">
                  <c:v>508</c:v>
                </c:pt>
                <c:pt idx="2831">
                  <c:v>531</c:v>
                </c:pt>
                <c:pt idx="2832">
                  <c:v>158</c:v>
                </c:pt>
                <c:pt idx="2833">
                  <c:v>508</c:v>
                </c:pt>
                <c:pt idx="2834">
                  <c:v>644</c:v>
                </c:pt>
                <c:pt idx="2835">
                  <c:v>848</c:v>
                </c:pt>
                <c:pt idx="2836">
                  <c:v>429</c:v>
                </c:pt>
                <c:pt idx="2837">
                  <c:v>204</c:v>
                </c:pt>
                <c:pt idx="2838">
                  <c:v>379</c:v>
                </c:pt>
                <c:pt idx="2839">
                  <c:v>271</c:v>
                </c:pt>
                <c:pt idx="2840">
                  <c:v>120</c:v>
                </c:pt>
                <c:pt idx="2841">
                  <c:v>140</c:v>
                </c:pt>
                <c:pt idx="2842">
                  <c:v>193</c:v>
                </c:pt>
                <c:pt idx="2843">
                  <c:v>180</c:v>
                </c:pt>
                <c:pt idx="2844">
                  <c:v>263</c:v>
                </c:pt>
                <c:pt idx="2845">
                  <c:v>217</c:v>
                </c:pt>
                <c:pt idx="2846">
                  <c:v>443</c:v>
                </c:pt>
                <c:pt idx="2847">
                  <c:v>1373</c:v>
                </c:pt>
                <c:pt idx="2848">
                  <c:v>742</c:v>
                </c:pt>
                <c:pt idx="2849">
                  <c:v>170</c:v>
                </c:pt>
                <c:pt idx="2850">
                  <c:v>242</c:v>
                </c:pt>
                <c:pt idx="2851">
                  <c:v>541</c:v>
                </c:pt>
                <c:pt idx="2852">
                  <c:v>121</c:v>
                </c:pt>
                <c:pt idx="2853">
                  <c:v>621</c:v>
                </c:pt>
                <c:pt idx="2854">
                  <c:v>101</c:v>
                </c:pt>
                <c:pt idx="2855">
                  <c:v>554</c:v>
                </c:pt>
                <c:pt idx="2856">
                  <c:v>666</c:v>
                </c:pt>
                <c:pt idx="2857">
                  <c:v>410</c:v>
                </c:pt>
                <c:pt idx="2858">
                  <c:v>375</c:v>
                </c:pt>
                <c:pt idx="2859">
                  <c:v>1364</c:v>
                </c:pt>
                <c:pt idx="2860">
                  <c:v>35</c:v>
                </c:pt>
                <c:pt idx="2861">
                  <c:v>203</c:v>
                </c:pt>
                <c:pt idx="2862">
                  <c:v>49</c:v>
                </c:pt>
                <c:pt idx="2863">
                  <c:v>5812</c:v>
                </c:pt>
                <c:pt idx="2864">
                  <c:v>1556</c:v>
                </c:pt>
                <c:pt idx="2865">
                  <c:v>65</c:v>
                </c:pt>
                <c:pt idx="2866">
                  <c:v>10</c:v>
                </c:pt>
                <c:pt idx="2867">
                  <c:v>76</c:v>
                </c:pt>
                <c:pt idx="2868">
                  <c:v>263</c:v>
                </c:pt>
                <c:pt idx="2869">
                  <c:v>1530</c:v>
                </c:pt>
                <c:pt idx="2870">
                  <c:v>278</c:v>
                </c:pt>
                <c:pt idx="2871">
                  <c:v>350</c:v>
                </c:pt>
                <c:pt idx="2872">
                  <c:v>470</c:v>
                </c:pt>
                <c:pt idx="2873">
                  <c:v>3</c:v>
                </c:pt>
                <c:pt idx="2874">
                  <c:v>8200</c:v>
                </c:pt>
                <c:pt idx="2875">
                  <c:v>8359</c:v>
                </c:pt>
                <c:pt idx="2876">
                  <c:v>188</c:v>
                </c:pt>
                <c:pt idx="2877">
                  <c:v>48</c:v>
                </c:pt>
                <c:pt idx="2878">
                  <c:v>607</c:v>
                </c:pt>
                <c:pt idx="2879">
                  <c:v>50</c:v>
                </c:pt>
                <c:pt idx="2880">
                  <c:v>55</c:v>
                </c:pt>
                <c:pt idx="2881">
                  <c:v>38</c:v>
                </c:pt>
                <c:pt idx="2882">
                  <c:v>25</c:v>
                </c:pt>
                <c:pt idx="2883">
                  <c:v>46</c:v>
                </c:pt>
                <c:pt idx="2884">
                  <c:v>83</c:v>
                </c:pt>
                <c:pt idx="2885">
                  <c:v>35</c:v>
                </c:pt>
                <c:pt idx="2886">
                  <c:v>25</c:v>
                </c:pt>
                <c:pt idx="2887">
                  <c:v>75</c:v>
                </c:pt>
                <c:pt idx="2888">
                  <c:v>62</c:v>
                </c:pt>
                <c:pt idx="2889">
                  <c:v>160</c:v>
                </c:pt>
                <c:pt idx="2890">
                  <c:v>246</c:v>
                </c:pt>
                <c:pt idx="2891">
                  <c:v>55</c:v>
                </c:pt>
                <c:pt idx="2892">
                  <c:v>23</c:v>
                </c:pt>
                <c:pt idx="2893">
                  <c:v>72</c:v>
                </c:pt>
                <c:pt idx="2894">
                  <c:v>22</c:v>
                </c:pt>
                <c:pt idx="2895">
                  <c:v>14</c:v>
                </c:pt>
                <c:pt idx="2896">
                  <c:v>38</c:v>
                </c:pt>
                <c:pt idx="2897">
                  <c:v>32</c:v>
                </c:pt>
                <c:pt idx="2898">
                  <c:v>63</c:v>
                </c:pt>
                <c:pt idx="2899">
                  <c:v>27</c:v>
                </c:pt>
                <c:pt idx="2900">
                  <c:v>44</c:v>
                </c:pt>
                <c:pt idx="2901">
                  <c:v>38</c:v>
                </c:pt>
                <c:pt idx="2902">
                  <c:v>115</c:v>
                </c:pt>
                <c:pt idx="2903">
                  <c:v>37</c:v>
                </c:pt>
                <c:pt idx="2904">
                  <c:v>99</c:v>
                </c:pt>
                <c:pt idx="2905">
                  <c:v>44</c:v>
                </c:pt>
                <c:pt idx="2906">
                  <c:v>58</c:v>
                </c:pt>
                <c:pt idx="2907">
                  <c:v>191</c:v>
                </c:pt>
                <c:pt idx="2908">
                  <c:v>40</c:v>
                </c:pt>
                <c:pt idx="2909">
                  <c:v>38</c:v>
                </c:pt>
                <c:pt idx="2910">
                  <c:v>39</c:v>
                </c:pt>
                <c:pt idx="2911">
                  <c:v>11</c:v>
                </c:pt>
                <c:pt idx="2912">
                  <c:v>107</c:v>
                </c:pt>
                <c:pt idx="2913">
                  <c:v>147</c:v>
                </c:pt>
                <c:pt idx="2914">
                  <c:v>36</c:v>
                </c:pt>
                <c:pt idx="2915">
                  <c:v>92</c:v>
                </c:pt>
                <c:pt idx="2916">
                  <c:v>35</c:v>
                </c:pt>
                <c:pt idx="2917">
                  <c:v>17</c:v>
                </c:pt>
                <c:pt idx="2918">
                  <c:v>22</c:v>
                </c:pt>
                <c:pt idx="2919">
                  <c:v>69</c:v>
                </c:pt>
                <c:pt idx="2920">
                  <c:v>13</c:v>
                </c:pt>
                <c:pt idx="2921">
                  <c:v>58</c:v>
                </c:pt>
                <c:pt idx="2922">
                  <c:v>44</c:v>
                </c:pt>
                <c:pt idx="2923">
                  <c:v>83</c:v>
                </c:pt>
                <c:pt idx="2924">
                  <c:v>117</c:v>
                </c:pt>
                <c:pt idx="2925">
                  <c:v>32</c:v>
                </c:pt>
                <c:pt idx="2926">
                  <c:v>8</c:v>
                </c:pt>
                <c:pt idx="2927">
                  <c:v>340</c:v>
                </c:pt>
                <c:pt idx="2928">
                  <c:v>7</c:v>
                </c:pt>
                <c:pt idx="2929">
                  <c:v>19</c:v>
                </c:pt>
                <c:pt idx="2930">
                  <c:v>47</c:v>
                </c:pt>
                <c:pt idx="2931">
                  <c:v>13</c:v>
                </c:pt>
                <c:pt idx="2932">
                  <c:v>90</c:v>
                </c:pt>
                <c:pt idx="2933">
                  <c:v>63</c:v>
                </c:pt>
                <c:pt idx="2934">
                  <c:v>26</c:v>
                </c:pt>
                <c:pt idx="2935">
                  <c:v>71</c:v>
                </c:pt>
                <c:pt idx="2936">
                  <c:v>38</c:v>
                </c:pt>
                <c:pt idx="2937">
                  <c:v>859</c:v>
                </c:pt>
                <c:pt idx="2938">
                  <c:v>21</c:v>
                </c:pt>
                <c:pt idx="2939">
                  <c:v>78</c:v>
                </c:pt>
                <c:pt idx="2940">
                  <c:v>53</c:v>
                </c:pt>
                <c:pt idx="2941">
                  <c:v>356</c:v>
                </c:pt>
                <c:pt idx="2942">
                  <c:v>279</c:v>
                </c:pt>
                <c:pt idx="2943">
                  <c:v>266</c:v>
                </c:pt>
                <c:pt idx="2944">
                  <c:v>623</c:v>
                </c:pt>
                <c:pt idx="2945">
                  <c:v>392</c:v>
                </c:pt>
                <c:pt idx="2946">
                  <c:v>3562</c:v>
                </c:pt>
                <c:pt idx="2947">
                  <c:v>514</c:v>
                </c:pt>
                <c:pt idx="2948">
                  <c:v>88</c:v>
                </c:pt>
                <c:pt idx="2949">
                  <c:v>537</c:v>
                </c:pt>
                <c:pt idx="2950">
                  <c:v>25</c:v>
                </c:pt>
                <c:pt idx="2951">
                  <c:v>3238</c:v>
                </c:pt>
                <c:pt idx="2952">
                  <c:v>897</c:v>
                </c:pt>
                <c:pt idx="2953">
                  <c:v>878</c:v>
                </c:pt>
                <c:pt idx="2954">
                  <c:v>115</c:v>
                </c:pt>
                <c:pt idx="2955">
                  <c:v>234</c:v>
                </c:pt>
                <c:pt idx="2956">
                  <c:v>4330</c:v>
                </c:pt>
                <c:pt idx="2957">
                  <c:v>651</c:v>
                </c:pt>
                <c:pt idx="2958">
                  <c:v>251</c:v>
                </c:pt>
                <c:pt idx="2959">
                  <c:v>263</c:v>
                </c:pt>
                <c:pt idx="2960">
                  <c:v>28</c:v>
                </c:pt>
                <c:pt idx="2961">
                  <c:v>721</c:v>
                </c:pt>
                <c:pt idx="2962">
                  <c:v>50</c:v>
                </c:pt>
                <c:pt idx="2963">
                  <c:v>73</c:v>
                </c:pt>
                <c:pt idx="2964">
                  <c:v>27</c:v>
                </c:pt>
                <c:pt idx="2965">
                  <c:v>34</c:v>
                </c:pt>
                <c:pt idx="2966">
                  <c:v>7</c:v>
                </c:pt>
                <c:pt idx="2967">
                  <c:v>24</c:v>
                </c:pt>
                <c:pt idx="2968">
                  <c:v>15</c:v>
                </c:pt>
                <c:pt idx="2969">
                  <c:v>72</c:v>
                </c:pt>
                <c:pt idx="2970">
                  <c:v>120</c:v>
                </c:pt>
                <c:pt idx="2971">
                  <c:v>123</c:v>
                </c:pt>
                <c:pt idx="2972">
                  <c:v>1</c:v>
                </c:pt>
                <c:pt idx="2973">
                  <c:v>24</c:v>
                </c:pt>
                <c:pt idx="2974">
                  <c:v>33</c:v>
                </c:pt>
                <c:pt idx="2975">
                  <c:v>14</c:v>
                </c:pt>
                <c:pt idx="2976">
                  <c:v>9</c:v>
                </c:pt>
                <c:pt idx="2977">
                  <c:v>76</c:v>
                </c:pt>
                <c:pt idx="2978">
                  <c:v>19</c:v>
                </c:pt>
                <c:pt idx="2979">
                  <c:v>69</c:v>
                </c:pt>
                <c:pt idx="2980">
                  <c:v>218</c:v>
                </c:pt>
                <c:pt idx="2981">
                  <c:v>30</c:v>
                </c:pt>
                <c:pt idx="2982">
                  <c:v>100</c:v>
                </c:pt>
                <c:pt idx="2983">
                  <c:v>296</c:v>
                </c:pt>
                <c:pt idx="2984">
                  <c:v>1204</c:v>
                </c:pt>
                <c:pt idx="2985">
                  <c:v>321</c:v>
                </c:pt>
                <c:pt idx="2986">
                  <c:v>301</c:v>
                </c:pt>
                <c:pt idx="2987">
                  <c:v>144</c:v>
                </c:pt>
                <c:pt idx="2988">
                  <c:v>539</c:v>
                </c:pt>
                <c:pt idx="2989">
                  <c:v>498</c:v>
                </c:pt>
                <c:pt idx="2990">
                  <c:v>1113</c:v>
                </c:pt>
                <c:pt idx="2991">
                  <c:v>988</c:v>
                </c:pt>
                <c:pt idx="2992">
                  <c:v>391</c:v>
                </c:pt>
                <c:pt idx="2993">
                  <c:v>28</c:v>
                </c:pt>
                <c:pt idx="2994">
                  <c:v>147</c:v>
                </c:pt>
                <c:pt idx="2995">
                  <c:v>680</c:v>
                </c:pt>
                <c:pt idx="2996">
                  <c:v>983</c:v>
                </c:pt>
                <c:pt idx="2997">
                  <c:v>79</c:v>
                </c:pt>
                <c:pt idx="2998">
                  <c:v>426</c:v>
                </c:pt>
                <c:pt idx="2999">
                  <c:v>96</c:v>
                </c:pt>
                <c:pt idx="3000">
                  <c:v>163</c:v>
                </c:pt>
                <c:pt idx="3001">
                  <c:v>2525</c:v>
                </c:pt>
                <c:pt idx="3002">
                  <c:v>2035</c:v>
                </c:pt>
                <c:pt idx="3003">
                  <c:v>290</c:v>
                </c:pt>
                <c:pt idx="3004">
                  <c:v>1980</c:v>
                </c:pt>
                <c:pt idx="3005">
                  <c:v>57</c:v>
                </c:pt>
                <c:pt idx="3006">
                  <c:v>380</c:v>
                </c:pt>
                <c:pt idx="3007">
                  <c:v>128</c:v>
                </c:pt>
                <c:pt idx="3008">
                  <c:v>180</c:v>
                </c:pt>
                <c:pt idx="3009">
                  <c:v>571</c:v>
                </c:pt>
                <c:pt idx="3010">
                  <c:v>480</c:v>
                </c:pt>
                <c:pt idx="3011">
                  <c:v>249</c:v>
                </c:pt>
                <c:pt idx="3012">
                  <c:v>84</c:v>
                </c:pt>
                <c:pt idx="3013">
                  <c:v>197</c:v>
                </c:pt>
                <c:pt idx="3014">
                  <c:v>271</c:v>
                </c:pt>
                <c:pt idx="3015">
                  <c:v>50</c:v>
                </c:pt>
                <c:pt idx="3016">
                  <c:v>169</c:v>
                </c:pt>
                <c:pt idx="3017">
                  <c:v>205</c:v>
                </c:pt>
                <c:pt idx="3018">
                  <c:v>206</c:v>
                </c:pt>
                <c:pt idx="3019">
                  <c:v>84</c:v>
                </c:pt>
                <c:pt idx="3020">
                  <c:v>210</c:v>
                </c:pt>
                <c:pt idx="3021">
                  <c:v>181</c:v>
                </c:pt>
                <c:pt idx="3022">
                  <c:v>60</c:v>
                </c:pt>
                <c:pt idx="3023">
                  <c:v>445</c:v>
                </c:pt>
                <c:pt idx="3024">
                  <c:v>17</c:v>
                </c:pt>
                <c:pt idx="3025">
                  <c:v>194</c:v>
                </c:pt>
                <c:pt idx="3026">
                  <c:v>404</c:v>
                </c:pt>
                <c:pt idx="3027">
                  <c:v>194</c:v>
                </c:pt>
                <c:pt idx="3028">
                  <c:v>902</c:v>
                </c:pt>
                <c:pt idx="3029">
                  <c:v>1670</c:v>
                </c:pt>
                <c:pt idx="3030">
                  <c:v>1328</c:v>
                </c:pt>
                <c:pt idx="3031">
                  <c:v>944</c:v>
                </c:pt>
                <c:pt idx="3032">
                  <c:v>147</c:v>
                </c:pt>
                <c:pt idx="3033">
                  <c:v>99</c:v>
                </c:pt>
                <c:pt idx="3034">
                  <c:v>79</c:v>
                </c:pt>
                <c:pt idx="3035">
                  <c:v>75</c:v>
                </c:pt>
                <c:pt idx="3036">
                  <c:v>207</c:v>
                </c:pt>
                <c:pt idx="3037">
                  <c:v>102</c:v>
                </c:pt>
                <c:pt idx="3038">
                  <c:v>32</c:v>
                </c:pt>
                <c:pt idx="3039">
                  <c:v>480</c:v>
                </c:pt>
                <c:pt idx="3040">
                  <c:v>11</c:v>
                </c:pt>
                <c:pt idx="3041">
                  <c:v>12</c:v>
                </c:pt>
                <c:pt idx="3042">
                  <c:v>48</c:v>
                </c:pt>
                <c:pt idx="3043">
                  <c:v>59</c:v>
                </c:pt>
                <c:pt idx="3044">
                  <c:v>79</c:v>
                </c:pt>
                <c:pt idx="3045">
                  <c:v>14</c:v>
                </c:pt>
                <c:pt idx="3046">
                  <c:v>106</c:v>
                </c:pt>
                <c:pt idx="3047">
                  <c:v>25</c:v>
                </c:pt>
                <c:pt idx="3048">
                  <c:v>25</c:v>
                </c:pt>
                <c:pt idx="3049">
                  <c:v>29</c:v>
                </c:pt>
                <c:pt idx="3050">
                  <c:v>43</c:v>
                </c:pt>
                <c:pt idx="3051">
                  <c:v>46</c:v>
                </c:pt>
                <c:pt idx="3052">
                  <c:v>27</c:v>
                </c:pt>
                <c:pt idx="3053">
                  <c:v>112</c:v>
                </c:pt>
                <c:pt idx="3054">
                  <c:v>34</c:v>
                </c:pt>
                <c:pt idx="3055">
                  <c:v>145</c:v>
                </c:pt>
                <c:pt idx="3056">
                  <c:v>19</c:v>
                </c:pt>
                <c:pt idx="3057">
                  <c:v>288</c:v>
                </c:pt>
                <c:pt idx="3058">
                  <c:v>14</c:v>
                </c:pt>
                <c:pt idx="3059">
                  <c:v>7</c:v>
                </c:pt>
                <c:pt idx="3060">
                  <c:v>211</c:v>
                </c:pt>
                <c:pt idx="3061">
                  <c:v>85</c:v>
                </c:pt>
                <c:pt idx="3062">
                  <c:v>103</c:v>
                </c:pt>
                <c:pt idx="3063">
                  <c:v>113</c:v>
                </c:pt>
                <c:pt idx="3064">
                  <c:v>167</c:v>
                </c:pt>
                <c:pt idx="3065">
                  <c:v>73</c:v>
                </c:pt>
                <c:pt idx="3066">
                  <c:v>75</c:v>
                </c:pt>
                <c:pt idx="3067">
                  <c:v>614</c:v>
                </c:pt>
                <c:pt idx="3068">
                  <c:v>107</c:v>
                </c:pt>
                <c:pt idx="3069">
                  <c:v>1224</c:v>
                </c:pt>
                <c:pt idx="3070">
                  <c:v>104</c:v>
                </c:pt>
                <c:pt idx="3071">
                  <c:v>79</c:v>
                </c:pt>
                <c:pt idx="3072">
                  <c:v>157</c:v>
                </c:pt>
                <c:pt idx="3073">
                  <c:v>50</c:v>
                </c:pt>
                <c:pt idx="3074">
                  <c:v>64</c:v>
                </c:pt>
                <c:pt idx="3075">
                  <c:v>200</c:v>
                </c:pt>
                <c:pt idx="3076">
                  <c:v>22</c:v>
                </c:pt>
                <c:pt idx="3077">
                  <c:v>163</c:v>
                </c:pt>
                <c:pt idx="3078">
                  <c:v>77</c:v>
                </c:pt>
                <c:pt idx="3079">
                  <c:v>89</c:v>
                </c:pt>
                <c:pt idx="3080">
                  <c:v>3355</c:v>
                </c:pt>
                <c:pt idx="3081">
                  <c:v>537</c:v>
                </c:pt>
                <c:pt idx="3082">
                  <c:v>125</c:v>
                </c:pt>
                <c:pt idx="3083">
                  <c:v>163</c:v>
                </c:pt>
                <c:pt idx="3084">
                  <c:v>283</c:v>
                </c:pt>
                <c:pt idx="3085">
                  <c:v>352</c:v>
                </c:pt>
                <c:pt idx="3086">
                  <c:v>94</c:v>
                </c:pt>
                <c:pt idx="3087">
                  <c:v>67</c:v>
                </c:pt>
                <c:pt idx="3088">
                  <c:v>221</c:v>
                </c:pt>
                <c:pt idx="3089">
                  <c:v>2165</c:v>
                </c:pt>
                <c:pt idx="3090">
                  <c:v>179</c:v>
                </c:pt>
                <c:pt idx="3091">
                  <c:v>123</c:v>
                </c:pt>
                <c:pt idx="3092">
                  <c:v>1104</c:v>
                </c:pt>
                <c:pt idx="3093">
                  <c:v>403</c:v>
                </c:pt>
                <c:pt idx="3094">
                  <c:v>109</c:v>
                </c:pt>
                <c:pt idx="3095">
                  <c:v>372</c:v>
                </c:pt>
                <c:pt idx="3096">
                  <c:v>311</c:v>
                </c:pt>
                <c:pt idx="3097">
                  <c:v>61</c:v>
                </c:pt>
                <c:pt idx="3098">
                  <c:v>115</c:v>
                </c:pt>
                <c:pt idx="3099">
                  <c:v>111</c:v>
                </c:pt>
                <c:pt idx="3100">
                  <c:v>337</c:v>
                </c:pt>
                <c:pt idx="3101">
                  <c:v>9</c:v>
                </c:pt>
                <c:pt idx="3102">
                  <c:v>120</c:v>
                </c:pt>
                <c:pt idx="3103">
                  <c:v>102</c:v>
                </c:pt>
                <c:pt idx="3104">
                  <c:v>186</c:v>
                </c:pt>
                <c:pt idx="3105">
                  <c:v>15</c:v>
                </c:pt>
                <c:pt idx="3106">
                  <c:v>67</c:v>
                </c:pt>
                <c:pt idx="3107">
                  <c:v>130</c:v>
                </c:pt>
                <c:pt idx="3108">
                  <c:v>16</c:v>
                </c:pt>
                <c:pt idx="3109">
                  <c:v>67</c:v>
                </c:pt>
                <c:pt idx="3110">
                  <c:v>124</c:v>
                </c:pt>
                <c:pt idx="3111">
                  <c:v>80</c:v>
                </c:pt>
                <c:pt idx="3112">
                  <c:v>282</c:v>
                </c:pt>
                <c:pt idx="3113">
                  <c:v>68</c:v>
                </c:pt>
                <c:pt idx="3114">
                  <c:v>86</c:v>
                </c:pt>
                <c:pt idx="3115">
                  <c:v>115</c:v>
                </c:pt>
                <c:pt idx="3116">
                  <c:v>75</c:v>
                </c:pt>
                <c:pt idx="3117">
                  <c:v>43</c:v>
                </c:pt>
                <c:pt idx="3118">
                  <c:v>48</c:v>
                </c:pt>
                <c:pt idx="3119">
                  <c:v>52</c:v>
                </c:pt>
                <c:pt idx="3120">
                  <c:v>43</c:v>
                </c:pt>
                <c:pt idx="3121">
                  <c:v>58</c:v>
                </c:pt>
                <c:pt idx="3122">
                  <c:v>47</c:v>
                </c:pt>
                <c:pt idx="3123">
                  <c:v>36</c:v>
                </c:pt>
                <c:pt idx="3124">
                  <c:v>17</c:v>
                </c:pt>
                <c:pt idx="3125">
                  <c:v>104</c:v>
                </c:pt>
                <c:pt idx="3126">
                  <c:v>47</c:v>
                </c:pt>
                <c:pt idx="3127">
                  <c:v>38</c:v>
                </c:pt>
                <c:pt idx="3128">
                  <c:v>81</c:v>
                </c:pt>
                <c:pt idx="3129">
                  <c:v>55</c:v>
                </c:pt>
                <c:pt idx="3130">
                  <c:v>41</c:v>
                </c:pt>
                <c:pt idx="3131">
                  <c:v>79</c:v>
                </c:pt>
                <c:pt idx="3132">
                  <c:v>16</c:v>
                </c:pt>
                <c:pt idx="3133">
                  <c:v>8</c:v>
                </c:pt>
                <c:pt idx="3134">
                  <c:v>95</c:v>
                </c:pt>
                <c:pt idx="3135">
                  <c:v>25</c:v>
                </c:pt>
                <c:pt idx="3136">
                  <c:v>19</c:v>
                </c:pt>
                <c:pt idx="3137">
                  <c:v>90</c:v>
                </c:pt>
                <c:pt idx="3138">
                  <c:v>41</c:v>
                </c:pt>
                <c:pt idx="3139">
                  <c:v>30</c:v>
                </c:pt>
                <c:pt idx="3140">
                  <c:v>38</c:v>
                </c:pt>
                <c:pt idx="3141">
                  <c:v>65</c:v>
                </c:pt>
                <c:pt idx="3142">
                  <c:v>75</c:v>
                </c:pt>
                <c:pt idx="3143">
                  <c:v>16</c:v>
                </c:pt>
                <c:pt idx="3144">
                  <c:v>10</c:v>
                </c:pt>
                <c:pt idx="3145">
                  <c:v>27</c:v>
                </c:pt>
                <c:pt idx="3146">
                  <c:v>259</c:v>
                </c:pt>
                <c:pt idx="3147">
                  <c:v>39</c:v>
                </c:pt>
                <c:pt idx="3148">
                  <c:v>42</c:v>
                </c:pt>
                <c:pt idx="3149">
                  <c:v>10</c:v>
                </c:pt>
                <c:pt idx="3150">
                  <c:v>56</c:v>
                </c:pt>
                <c:pt idx="3151">
                  <c:v>20</c:v>
                </c:pt>
                <c:pt idx="3152">
                  <c:v>170</c:v>
                </c:pt>
                <c:pt idx="3153">
                  <c:v>29</c:v>
                </c:pt>
                <c:pt idx="3154">
                  <c:v>132</c:v>
                </c:pt>
                <c:pt idx="3155">
                  <c:v>27</c:v>
                </c:pt>
                <c:pt idx="3156">
                  <c:v>26</c:v>
                </c:pt>
                <c:pt idx="3157">
                  <c:v>43</c:v>
                </c:pt>
                <c:pt idx="3158">
                  <c:v>80</c:v>
                </c:pt>
                <c:pt idx="3159">
                  <c:v>33</c:v>
                </c:pt>
                <c:pt idx="3160">
                  <c:v>71</c:v>
                </c:pt>
                <c:pt idx="3161">
                  <c:v>81</c:v>
                </c:pt>
                <c:pt idx="3162">
                  <c:v>76</c:v>
                </c:pt>
                <c:pt idx="3163">
                  <c:v>48</c:v>
                </c:pt>
                <c:pt idx="3164">
                  <c:v>61</c:v>
                </c:pt>
                <c:pt idx="3165">
                  <c:v>60</c:v>
                </c:pt>
                <c:pt idx="3166">
                  <c:v>136</c:v>
                </c:pt>
                <c:pt idx="3167">
                  <c:v>14</c:v>
                </c:pt>
                <c:pt idx="3168">
                  <c:v>78</c:v>
                </c:pt>
                <c:pt idx="3169">
                  <c:v>4</c:v>
                </c:pt>
                <c:pt idx="3170">
                  <c:v>11</c:v>
                </c:pt>
                <c:pt idx="3171">
                  <c:v>185</c:v>
                </c:pt>
                <c:pt idx="3172">
                  <c:v>59</c:v>
                </c:pt>
                <c:pt idx="3173">
                  <c:v>27</c:v>
                </c:pt>
                <c:pt idx="3174">
                  <c:v>63</c:v>
                </c:pt>
                <c:pt idx="3175">
                  <c:v>13</c:v>
                </c:pt>
                <c:pt idx="3176">
                  <c:v>13</c:v>
                </c:pt>
                <c:pt idx="3177">
                  <c:v>57</c:v>
                </c:pt>
                <c:pt idx="3178">
                  <c:v>61</c:v>
                </c:pt>
                <c:pt idx="3179">
                  <c:v>65</c:v>
                </c:pt>
                <c:pt idx="3180">
                  <c:v>134</c:v>
                </c:pt>
                <c:pt idx="3181">
                  <c:v>37</c:v>
                </c:pt>
                <c:pt idx="3182">
                  <c:v>37</c:v>
                </c:pt>
                <c:pt idx="3183">
                  <c:v>150</c:v>
                </c:pt>
                <c:pt idx="3184">
                  <c:v>56</c:v>
                </c:pt>
                <c:pt idx="3185">
                  <c:v>18</c:v>
                </c:pt>
                <c:pt idx="3186">
                  <c:v>60</c:v>
                </c:pt>
                <c:pt idx="3187">
                  <c:v>67</c:v>
                </c:pt>
                <c:pt idx="3188">
                  <c:v>35</c:v>
                </c:pt>
                <c:pt idx="3189">
                  <c:v>34</c:v>
                </c:pt>
                <c:pt idx="3190">
                  <c:v>36</c:v>
                </c:pt>
                <c:pt idx="3191">
                  <c:v>18</c:v>
                </c:pt>
                <c:pt idx="3192">
                  <c:v>25</c:v>
                </c:pt>
                <c:pt idx="3193">
                  <c:v>21</c:v>
                </c:pt>
                <c:pt idx="3194">
                  <c:v>151</c:v>
                </c:pt>
                <c:pt idx="3195">
                  <c:v>489</c:v>
                </c:pt>
                <c:pt idx="3196">
                  <c:v>50</c:v>
                </c:pt>
                <c:pt idx="3197">
                  <c:v>321</c:v>
                </c:pt>
                <c:pt idx="3198">
                  <c:v>1762</c:v>
                </c:pt>
                <c:pt idx="3199">
                  <c:v>385</c:v>
                </c:pt>
                <c:pt idx="3200">
                  <c:v>398</c:v>
                </c:pt>
                <c:pt idx="3201">
                  <c:v>304</c:v>
                </c:pt>
                <c:pt idx="3202">
                  <c:v>676</c:v>
                </c:pt>
                <c:pt idx="3203">
                  <c:v>577</c:v>
                </c:pt>
                <c:pt idx="3204">
                  <c:v>3663</c:v>
                </c:pt>
                <c:pt idx="3205">
                  <c:v>294</c:v>
                </c:pt>
                <c:pt idx="3206">
                  <c:v>28</c:v>
                </c:pt>
                <c:pt idx="3207">
                  <c:v>100</c:v>
                </c:pt>
                <c:pt idx="3208">
                  <c:v>72</c:v>
                </c:pt>
                <c:pt idx="3209">
                  <c:v>238</c:v>
                </c:pt>
                <c:pt idx="3210">
                  <c:v>159</c:v>
                </c:pt>
                <c:pt idx="3211">
                  <c:v>77</c:v>
                </c:pt>
                <c:pt idx="3212">
                  <c:v>53</c:v>
                </c:pt>
                <c:pt idx="3213">
                  <c:v>1251</c:v>
                </c:pt>
                <c:pt idx="3214">
                  <c:v>465</c:v>
                </c:pt>
                <c:pt idx="3215">
                  <c:v>74</c:v>
                </c:pt>
                <c:pt idx="3216">
                  <c:v>62</c:v>
                </c:pt>
                <c:pt idx="3217">
                  <c:v>3468</c:v>
                </c:pt>
                <c:pt idx="3218">
                  <c:v>52</c:v>
                </c:pt>
                <c:pt idx="3219">
                  <c:v>50</c:v>
                </c:pt>
                <c:pt idx="3220">
                  <c:v>45</c:v>
                </c:pt>
                <c:pt idx="3221">
                  <c:v>21</c:v>
                </c:pt>
                <c:pt idx="3222">
                  <c:v>100</c:v>
                </c:pt>
                <c:pt idx="3223">
                  <c:v>81</c:v>
                </c:pt>
                <c:pt idx="3224">
                  <c:v>286</c:v>
                </c:pt>
                <c:pt idx="3225">
                  <c:v>42</c:v>
                </c:pt>
                <c:pt idx="3226">
                  <c:v>199</c:v>
                </c:pt>
                <c:pt idx="3227">
                  <c:v>25</c:v>
                </c:pt>
                <c:pt idx="3228">
                  <c:v>84</c:v>
                </c:pt>
                <c:pt idx="3229">
                  <c:v>50</c:v>
                </c:pt>
                <c:pt idx="3230">
                  <c:v>26</c:v>
                </c:pt>
                <c:pt idx="3231">
                  <c:v>14</c:v>
                </c:pt>
                <c:pt idx="3232">
                  <c:v>49</c:v>
                </c:pt>
                <c:pt idx="3233">
                  <c:v>69</c:v>
                </c:pt>
                <c:pt idx="3234">
                  <c:v>60</c:v>
                </c:pt>
                <c:pt idx="3235">
                  <c:v>80</c:v>
                </c:pt>
                <c:pt idx="3236">
                  <c:v>56</c:v>
                </c:pt>
                <c:pt idx="3237">
                  <c:v>104</c:v>
                </c:pt>
                <c:pt idx="3238">
                  <c:v>46</c:v>
                </c:pt>
                <c:pt idx="3239">
                  <c:v>206</c:v>
                </c:pt>
                <c:pt idx="3240">
                  <c:v>18</c:v>
                </c:pt>
                <c:pt idx="3241">
                  <c:v>28</c:v>
                </c:pt>
                <c:pt idx="3242">
                  <c:v>11</c:v>
                </c:pt>
                <c:pt idx="3243">
                  <c:v>263</c:v>
                </c:pt>
                <c:pt idx="3244">
                  <c:v>394</c:v>
                </c:pt>
                <c:pt idx="3245">
                  <c:v>1049</c:v>
                </c:pt>
                <c:pt idx="3246">
                  <c:v>308</c:v>
                </c:pt>
                <c:pt idx="3247">
                  <c:v>1088</c:v>
                </c:pt>
                <c:pt idx="3248">
                  <c:v>73</c:v>
                </c:pt>
                <c:pt idx="3249">
                  <c:v>143</c:v>
                </c:pt>
                <c:pt idx="3250">
                  <c:v>1420</c:v>
                </c:pt>
                <c:pt idx="3251">
                  <c:v>305</c:v>
                </c:pt>
                <c:pt idx="3252">
                  <c:v>551</c:v>
                </c:pt>
                <c:pt idx="3253">
                  <c:v>187</c:v>
                </c:pt>
                <c:pt idx="3254">
                  <c:v>325</c:v>
                </c:pt>
                <c:pt idx="3255">
                  <c:v>148</c:v>
                </c:pt>
                <c:pt idx="3256">
                  <c:v>69</c:v>
                </c:pt>
                <c:pt idx="3257">
                  <c:v>173</c:v>
                </c:pt>
                <c:pt idx="3258">
                  <c:v>269</c:v>
                </c:pt>
                <c:pt idx="3259">
                  <c:v>185</c:v>
                </c:pt>
                <c:pt idx="3260">
                  <c:v>176</c:v>
                </c:pt>
                <c:pt idx="3261">
                  <c:v>1019</c:v>
                </c:pt>
                <c:pt idx="3262">
                  <c:v>113</c:v>
                </c:pt>
                <c:pt idx="3263">
                  <c:v>404</c:v>
                </c:pt>
                <c:pt idx="3264">
                  <c:v>707</c:v>
                </c:pt>
                <c:pt idx="3265">
                  <c:v>392</c:v>
                </c:pt>
                <c:pt idx="3266">
                  <c:v>23</c:v>
                </c:pt>
                <c:pt idx="3267">
                  <c:v>682</c:v>
                </c:pt>
                <c:pt idx="3268">
                  <c:v>37</c:v>
                </c:pt>
                <c:pt idx="3269">
                  <c:v>146</c:v>
                </c:pt>
                <c:pt idx="3270">
                  <c:v>119</c:v>
                </c:pt>
                <c:pt idx="3271">
                  <c:v>163</c:v>
                </c:pt>
                <c:pt idx="3272">
                  <c:v>339</c:v>
                </c:pt>
                <c:pt idx="3273">
                  <c:v>58</c:v>
                </c:pt>
                <c:pt idx="3274">
                  <c:v>456</c:v>
                </c:pt>
                <c:pt idx="3275">
                  <c:v>15</c:v>
                </c:pt>
                <c:pt idx="3276">
                  <c:v>191</c:v>
                </c:pt>
                <c:pt idx="3277">
                  <c:v>17</c:v>
                </c:pt>
                <c:pt idx="3278">
                  <c:v>28</c:v>
                </c:pt>
                <c:pt idx="3279">
                  <c:v>18</c:v>
                </c:pt>
                <c:pt idx="3280">
                  <c:v>61</c:v>
                </c:pt>
                <c:pt idx="3281">
                  <c:v>108</c:v>
                </c:pt>
                <c:pt idx="3282">
                  <c:v>142</c:v>
                </c:pt>
                <c:pt idx="3283">
                  <c:v>74</c:v>
                </c:pt>
                <c:pt idx="3284">
                  <c:v>38</c:v>
                </c:pt>
                <c:pt idx="3285">
                  <c:v>20</c:v>
                </c:pt>
                <c:pt idx="3286">
                  <c:v>24</c:v>
                </c:pt>
                <c:pt idx="3287">
                  <c:v>66</c:v>
                </c:pt>
                <c:pt idx="3288">
                  <c:v>28</c:v>
                </c:pt>
                <c:pt idx="3289">
                  <c:v>24</c:v>
                </c:pt>
                <c:pt idx="3290">
                  <c:v>73</c:v>
                </c:pt>
                <c:pt idx="3291">
                  <c:v>3</c:v>
                </c:pt>
                <c:pt idx="3292">
                  <c:v>20</c:v>
                </c:pt>
                <c:pt idx="3293">
                  <c:v>21</c:v>
                </c:pt>
                <c:pt idx="3294">
                  <c:v>94</c:v>
                </c:pt>
                <c:pt idx="3295">
                  <c:v>139</c:v>
                </c:pt>
                <c:pt idx="3296">
                  <c:v>130</c:v>
                </c:pt>
                <c:pt idx="3297">
                  <c:v>31</c:v>
                </c:pt>
                <c:pt idx="3298">
                  <c:v>13</c:v>
                </c:pt>
                <c:pt idx="3299">
                  <c:v>90</c:v>
                </c:pt>
                <c:pt idx="3300">
                  <c:v>141</c:v>
                </c:pt>
                <c:pt idx="3301">
                  <c:v>23</c:v>
                </c:pt>
                <c:pt idx="3302">
                  <c:v>18</c:v>
                </c:pt>
                <c:pt idx="3303">
                  <c:v>76</c:v>
                </c:pt>
                <c:pt idx="3304">
                  <c:v>93</c:v>
                </c:pt>
                <c:pt idx="3305">
                  <c:v>69</c:v>
                </c:pt>
                <c:pt idx="3306">
                  <c:v>21</c:v>
                </c:pt>
                <c:pt idx="3307">
                  <c:v>57</c:v>
                </c:pt>
                <c:pt idx="3308">
                  <c:v>108</c:v>
                </c:pt>
                <c:pt idx="3309">
                  <c:v>83</c:v>
                </c:pt>
                <c:pt idx="3310">
                  <c:v>96</c:v>
                </c:pt>
                <c:pt idx="3311">
                  <c:v>64</c:v>
                </c:pt>
                <c:pt idx="3312">
                  <c:v>14</c:v>
                </c:pt>
                <c:pt idx="3313">
                  <c:v>169</c:v>
                </c:pt>
                <c:pt idx="3314">
                  <c:v>33</c:v>
                </c:pt>
                <c:pt idx="3315">
                  <c:v>102</c:v>
                </c:pt>
                <c:pt idx="3316">
                  <c:v>104</c:v>
                </c:pt>
                <c:pt idx="3317">
                  <c:v>20</c:v>
                </c:pt>
                <c:pt idx="3318">
                  <c:v>35</c:v>
                </c:pt>
                <c:pt idx="3319">
                  <c:v>94</c:v>
                </c:pt>
                <c:pt idx="3320">
                  <c:v>14</c:v>
                </c:pt>
                <c:pt idx="3321">
                  <c:v>15</c:v>
                </c:pt>
                <c:pt idx="3322">
                  <c:v>51</c:v>
                </c:pt>
                <c:pt idx="3323">
                  <c:v>19</c:v>
                </c:pt>
                <c:pt idx="3324">
                  <c:v>23</c:v>
                </c:pt>
                <c:pt idx="3325">
                  <c:v>97</c:v>
                </c:pt>
                <c:pt idx="3326">
                  <c:v>76</c:v>
                </c:pt>
                <c:pt idx="3327">
                  <c:v>11</c:v>
                </c:pt>
                <c:pt idx="3328">
                  <c:v>52</c:v>
                </c:pt>
                <c:pt idx="3329">
                  <c:v>95</c:v>
                </c:pt>
                <c:pt idx="3330">
                  <c:v>35</c:v>
                </c:pt>
                <c:pt idx="3331">
                  <c:v>21</c:v>
                </c:pt>
                <c:pt idx="3332">
                  <c:v>93</c:v>
                </c:pt>
                <c:pt idx="3333">
                  <c:v>11</c:v>
                </c:pt>
                <c:pt idx="3334">
                  <c:v>21</c:v>
                </c:pt>
                <c:pt idx="3335">
                  <c:v>54</c:v>
                </c:pt>
                <c:pt idx="3336">
                  <c:v>31</c:v>
                </c:pt>
                <c:pt idx="3337">
                  <c:v>132</c:v>
                </c:pt>
                <c:pt idx="3338">
                  <c:v>3</c:v>
                </c:pt>
                <c:pt idx="3339">
                  <c:v>6</c:v>
                </c:pt>
                <c:pt idx="3340">
                  <c:v>10</c:v>
                </c:pt>
                <c:pt idx="3341">
                  <c:v>147</c:v>
                </c:pt>
                <c:pt idx="3342">
                  <c:v>199</c:v>
                </c:pt>
                <c:pt idx="3343">
                  <c:v>50</c:v>
                </c:pt>
                <c:pt idx="3344">
                  <c:v>21</c:v>
                </c:pt>
                <c:pt idx="3345">
                  <c:v>24</c:v>
                </c:pt>
                <c:pt idx="3346">
                  <c:v>32</c:v>
                </c:pt>
                <c:pt idx="3347">
                  <c:v>62</c:v>
                </c:pt>
                <c:pt idx="3348">
                  <c:v>9</c:v>
                </c:pt>
                <c:pt idx="3349">
                  <c:v>38</c:v>
                </c:pt>
                <c:pt idx="3350">
                  <c:v>54</c:v>
                </c:pt>
                <c:pt idx="3351">
                  <c:v>37</c:v>
                </c:pt>
                <c:pt idx="3352">
                  <c:v>39</c:v>
                </c:pt>
                <c:pt idx="3353">
                  <c:v>34</c:v>
                </c:pt>
                <c:pt idx="3354">
                  <c:v>55</c:v>
                </c:pt>
                <c:pt idx="3355">
                  <c:v>32</c:v>
                </c:pt>
                <c:pt idx="3356">
                  <c:v>25</c:v>
                </c:pt>
                <c:pt idx="3357">
                  <c:v>33</c:v>
                </c:pt>
                <c:pt idx="3358">
                  <c:v>108</c:v>
                </c:pt>
                <c:pt idx="3359">
                  <c:v>20</c:v>
                </c:pt>
                <c:pt idx="3360">
                  <c:v>98</c:v>
                </c:pt>
                <c:pt idx="3361">
                  <c:v>196</c:v>
                </c:pt>
                <c:pt idx="3362">
                  <c:v>39</c:v>
                </c:pt>
                <c:pt idx="3363">
                  <c:v>128</c:v>
                </c:pt>
                <c:pt idx="3364">
                  <c:v>71</c:v>
                </c:pt>
                <c:pt idx="3365">
                  <c:v>47</c:v>
                </c:pt>
                <c:pt idx="3366">
                  <c:v>17</c:v>
                </c:pt>
                <c:pt idx="3367">
                  <c:v>91</c:v>
                </c:pt>
                <c:pt idx="3368">
                  <c:v>43</c:v>
                </c:pt>
                <c:pt idx="3369">
                  <c:v>17</c:v>
                </c:pt>
                <c:pt idx="3370">
                  <c:v>33</c:v>
                </c:pt>
                <c:pt idx="3371">
                  <c:v>87</c:v>
                </c:pt>
                <c:pt idx="3372">
                  <c:v>113</c:v>
                </c:pt>
                <c:pt idx="3373">
                  <c:v>14</c:v>
                </c:pt>
                <c:pt idx="3374">
                  <c:v>30</c:v>
                </c:pt>
                <c:pt idx="3375">
                  <c:v>16</c:v>
                </c:pt>
                <c:pt idx="3376">
                  <c:v>46</c:v>
                </c:pt>
                <c:pt idx="3377">
                  <c:v>24</c:v>
                </c:pt>
                <c:pt idx="3378">
                  <c:v>97</c:v>
                </c:pt>
                <c:pt idx="3379">
                  <c:v>59</c:v>
                </c:pt>
                <c:pt idx="3380">
                  <c:v>1095</c:v>
                </c:pt>
                <c:pt idx="3381">
                  <c:v>218</c:v>
                </c:pt>
                <c:pt idx="3382">
                  <c:v>111</c:v>
                </c:pt>
                <c:pt idx="3383">
                  <c:v>56</c:v>
                </c:pt>
                <c:pt idx="3384">
                  <c:v>265</c:v>
                </c:pt>
                <c:pt idx="3385">
                  <c:v>28</c:v>
                </c:pt>
                <c:pt idx="3386">
                  <c:v>364</c:v>
                </c:pt>
                <c:pt idx="3387">
                  <c:v>27</c:v>
                </c:pt>
                <c:pt idx="3388">
                  <c:v>93</c:v>
                </c:pt>
                <c:pt idx="3389">
                  <c:v>64</c:v>
                </c:pt>
                <c:pt idx="3390">
                  <c:v>22</c:v>
                </c:pt>
                <c:pt idx="3391">
                  <c:v>59</c:v>
                </c:pt>
                <c:pt idx="3392">
                  <c:v>249</c:v>
                </c:pt>
                <c:pt idx="3393">
                  <c:v>392</c:v>
                </c:pt>
                <c:pt idx="3394">
                  <c:v>115</c:v>
                </c:pt>
                <c:pt idx="3395">
                  <c:v>433</c:v>
                </c:pt>
                <c:pt idx="3396">
                  <c:v>20</c:v>
                </c:pt>
                <c:pt idx="3397">
                  <c:v>8</c:v>
                </c:pt>
                <c:pt idx="3398">
                  <c:v>175</c:v>
                </c:pt>
                <c:pt idx="3399">
                  <c:v>104</c:v>
                </c:pt>
                <c:pt idx="3400">
                  <c:v>17</c:v>
                </c:pt>
                <c:pt idx="3401">
                  <c:v>277</c:v>
                </c:pt>
                <c:pt idx="3402">
                  <c:v>118</c:v>
                </c:pt>
                <c:pt idx="3403">
                  <c:v>97</c:v>
                </c:pt>
                <c:pt idx="3404">
                  <c:v>20</c:v>
                </c:pt>
                <c:pt idx="3405">
                  <c:v>26</c:v>
                </c:pt>
                <c:pt idx="3406">
                  <c:v>128</c:v>
                </c:pt>
                <c:pt idx="3407">
                  <c:v>15</c:v>
                </c:pt>
                <c:pt idx="3408">
                  <c:v>25</c:v>
                </c:pt>
                <c:pt idx="3409">
                  <c:v>55</c:v>
                </c:pt>
                <c:pt idx="3410">
                  <c:v>107</c:v>
                </c:pt>
                <c:pt idx="3411">
                  <c:v>557</c:v>
                </c:pt>
                <c:pt idx="3412">
                  <c:v>40</c:v>
                </c:pt>
                <c:pt idx="3413">
                  <c:v>36</c:v>
                </c:pt>
                <c:pt idx="3414">
                  <c:v>159</c:v>
                </c:pt>
                <c:pt idx="3415">
                  <c:v>41</c:v>
                </c:pt>
                <c:pt idx="3416">
                  <c:v>226</c:v>
                </c:pt>
                <c:pt idx="3417">
                  <c:v>30</c:v>
                </c:pt>
                <c:pt idx="3418">
                  <c:v>103</c:v>
                </c:pt>
                <c:pt idx="3419">
                  <c:v>62</c:v>
                </c:pt>
                <c:pt idx="3420">
                  <c:v>6</c:v>
                </c:pt>
                <c:pt idx="3421">
                  <c:v>182</c:v>
                </c:pt>
                <c:pt idx="3422">
                  <c:v>145</c:v>
                </c:pt>
                <c:pt idx="3423">
                  <c:v>25</c:v>
                </c:pt>
                <c:pt idx="3424">
                  <c:v>320</c:v>
                </c:pt>
                <c:pt idx="3425">
                  <c:v>99</c:v>
                </c:pt>
                <c:pt idx="3426">
                  <c:v>348</c:v>
                </c:pt>
                <c:pt idx="3427">
                  <c:v>41</c:v>
                </c:pt>
                <c:pt idx="3428">
                  <c:v>29</c:v>
                </c:pt>
                <c:pt idx="3429">
                  <c:v>25</c:v>
                </c:pt>
                <c:pt idx="3430">
                  <c:v>23</c:v>
                </c:pt>
                <c:pt idx="3431">
                  <c:v>1260</c:v>
                </c:pt>
                <c:pt idx="3432">
                  <c:v>307</c:v>
                </c:pt>
                <c:pt idx="3433">
                  <c:v>329</c:v>
                </c:pt>
                <c:pt idx="3434">
                  <c:v>32</c:v>
                </c:pt>
                <c:pt idx="3435">
                  <c:v>27</c:v>
                </c:pt>
                <c:pt idx="3436">
                  <c:v>236</c:v>
                </c:pt>
                <c:pt idx="3437">
                  <c:v>42</c:v>
                </c:pt>
                <c:pt idx="3438">
                  <c:v>95</c:v>
                </c:pt>
                <c:pt idx="3439">
                  <c:v>37</c:v>
                </c:pt>
                <c:pt idx="3440">
                  <c:v>128</c:v>
                </c:pt>
                <c:pt idx="3441">
                  <c:v>156</c:v>
                </c:pt>
                <c:pt idx="3442">
                  <c:v>64</c:v>
                </c:pt>
                <c:pt idx="3443">
                  <c:v>58</c:v>
                </c:pt>
                <c:pt idx="3444">
                  <c:v>20</c:v>
                </c:pt>
                <c:pt idx="3445">
                  <c:v>47</c:v>
                </c:pt>
                <c:pt idx="3446">
                  <c:v>54</c:v>
                </c:pt>
                <c:pt idx="3447">
                  <c:v>9</c:v>
                </c:pt>
                <c:pt idx="3448">
                  <c:v>213</c:v>
                </c:pt>
                <c:pt idx="3449">
                  <c:v>57</c:v>
                </c:pt>
                <c:pt idx="3450">
                  <c:v>25</c:v>
                </c:pt>
                <c:pt idx="3451">
                  <c:v>104</c:v>
                </c:pt>
                <c:pt idx="3452">
                  <c:v>34</c:v>
                </c:pt>
                <c:pt idx="3453">
                  <c:v>67</c:v>
                </c:pt>
                <c:pt idx="3454">
                  <c:v>241</c:v>
                </c:pt>
                <c:pt idx="3455">
                  <c:v>123</c:v>
                </c:pt>
                <c:pt idx="3456">
                  <c:v>302</c:v>
                </c:pt>
                <c:pt idx="3457">
                  <c:v>89</c:v>
                </c:pt>
                <c:pt idx="3458">
                  <c:v>41</c:v>
                </c:pt>
                <c:pt idx="3459">
                  <c:v>69</c:v>
                </c:pt>
                <c:pt idx="3460">
                  <c:v>52</c:v>
                </c:pt>
                <c:pt idx="3461">
                  <c:v>57</c:v>
                </c:pt>
                <c:pt idx="3462">
                  <c:v>74</c:v>
                </c:pt>
                <c:pt idx="3463">
                  <c:v>63</c:v>
                </c:pt>
                <c:pt idx="3464">
                  <c:v>72</c:v>
                </c:pt>
                <c:pt idx="3465">
                  <c:v>71</c:v>
                </c:pt>
                <c:pt idx="3466">
                  <c:v>21</c:v>
                </c:pt>
                <c:pt idx="3467">
                  <c:v>930</c:v>
                </c:pt>
                <c:pt idx="3468">
                  <c:v>55</c:v>
                </c:pt>
                <c:pt idx="3469">
                  <c:v>61</c:v>
                </c:pt>
                <c:pt idx="3470">
                  <c:v>82</c:v>
                </c:pt>
                <c:pt idx="3471">
                  <c:v>71</c:v>
                </c:pt>
                <c:pt idx="3472">
                  <c:v>117</c:v>
                </c:pt>
                <c:pt idx="3473">
                  <c:v>29</c:v>
                </c:pt>
                <c:pt idx="3474">
                  <c:v>74</c:v>
                </c:pt>
                <c:pt idx="3475">
                  <c:v>23</c:v>
                </c:pt>
                <c:pt idx="3476">
                  <c:v>60</c:v>
                </c:pt>
                <c:pt idx="3477">
                  <c:v>55</c:v>
                </c:pt>
                <c:pt idx="3478">
                  <c:v>51</c:v>
                </c:pt>
                <c:pt idx="3479">
                  <c:v>78</c:v>
                </c:pt>
                <c:pt idx="3480">
                  <c:v>62</c:v>
                </c:pt>
                <c:pt idx="3481">
                  <c:v>45</c:v>
                </c:pt>
                <c:pt idx="3482">
                  <c:v>15</c:v>
                </c:pt>
                <c:pt idx="3483">
                  <c:v>151</c:v>
                </c:pt>
                <c:pt idx="3484">
                  <c:v>68</c:v>
                </c:pt>
                <c:pt idx="3485">
                  <c:v>46</c:v>
                </c:pt>
                <c:pt idx="3486">
                  <c:v>24</c:v>
                </c:pt>
                <c:pt idx="3487">
                  <c:v>70</c:v>
                </c:pt>
                <c:pt idx="3488">
                  <c:v>244</c:v>
                </c:pt>
                <c:pt idx="3489">
                  <c:v>82</c:v>
                </c:pt>
                <c:pt idx="3490">
                  <c:v>226</c:v>
                </c:pt>
                <c:pt idx="3491">
                  <c:v>60</c:v>
                </c:pt>
                <c:pt idx="3492">
                  <c:v>322</c:v>
                </c:pt>
                <c:pt idx="3493">
                  <c:v>94</c:v>
                </c:pt>
                <c:pt idx="3494">
                  <c:v>47</c:v>
                </c:pt>
                <c:pt idx="3495">
                  <c:v>115</c:v>
                </c:pt>
                <c:pt idx="3496">
                  <c:v>134</c:v>
                </c:pt>
                <c:pt idx="3497">
                  <c:v>35</c:v>
                </c:pt>
                <c:pt idx="3498">
                  <c:v>104</c:v>
                </c:pt>
                <c:pt idx="3499">
                  <c:v>184</c:v>
                </c:pt>
                <c:pt idx="3500">
                  <c:v>119</c:v>
                </c:pt>
                <c:pt idx="3501">
                  <c:v>59</c:v>
                </c:pt>
                <c:pt idx="3502">
                  <c:v>113</c:v>
                </c:pt>
                <c:pt idx="3503">
                  <c:v>84</c:v>
                </c:pt>
                <c:pt idx="3504">
                  <c:v>74</c:v>
                </c:pt>
                <c:pt idx="3505">
                  <c:v>216</c:v>
                </c:pt>
                <c:pt idx="3506">
                  <c:v>39</c:v>
                </c:pt>
                <c:pt idx="3507">
                  <c:v>21</c:v>
                </c:pt>
                <c:pt idx="3508">
                  <c:v>30</c:v>
                </c:pt>
                <c:pt idx="3509">
                  <c:v>37</c:v>
                </c:pt>
                <c:pt idx="3510">
                  <c:v>202</c:v>
                </c:pt>
                <c:pt idx="3511">
                  <c:v>37</c:v>
                </c:pt>
                <c:pt idx="3512">
                  <c:v>28</c:v>
                </c:pt>
                <c:pt idx="3513">
                  <c:v>26</c:v>
                </c:pt>
                <c:pt idx="3514">
                  <c:v>61</c:v>
                </c:pt>
                <c:pt idx="3515">
                  <c:v>115</c:v>
                </c:pt>
                <c:pt idx="3516">
                  <c:v>181</c:v>
                </c:pt>
                <c:pt idx="3517">
                  <c:v>110</c:v>
                </c:pt>
                <c:pt idx="3518">
                  <c:v>269</c:v>
                </c:pt>
                <c:pt idx="3519">
                  <c:v>79</c:v>
                </c:pt>
                <c:pt idx="3520">
                  <c:v>104</c:v>
                </c:pt>
                <c:pt idx="3521">
                  <c:v>34</c:v>
                </c:pt>
                <c:pt idx="3522">
                  <c:v>167</c:v>
                </c:pt>
                <c:pt idx="3523">
                  <c:v>183</c:v>
                </c:pt>
                <c:pt idx="3524">
                  <c:v>71</c:v>
                </c:pt>
                <c:pt idx="3525">
                  <c:v>69</c:v>
                </c:pt>
                <c:pt idx="3526">
                  <c:v>270</c:v>
                </c:pt>
                <c:pt idx="3527">
                  <c:v>193</c:v>
                </c:pt>
                <c:pt idx="3528">
                  <c:v>57</c:v>
                </c:pt>
                <c:pt idx="3529">
                  <c:v>200</c:v>
                </c:pt>
                <c:pt idx="3530">
                  <c:v>88</c:v>
                </c:pt>
                <c:pt idx="3531">
                  <c:v>213</c:v>
                </c:pt>
                <c:pt idx="3532">
                  <c:v>20</c:v>
                </c:pt>
                <c:pt idx="3533">
                  <c:v>50</c:v>
                </c:pt>
                <c:pt idx="3534">
                  <c:v>115</c:v>
                </c:pt>
                <c:pt idx="3535">
                  <c:v>186</c:v>
                </c:pt>
                <c:pt idx="3536">
                  <c:v>18</c:v>
                </c:pt>
                <c:pt idx="3537">
                  <c:v>176</c:v>
                </c:pt>
                <c:pt idx="3538">
                  <c:v>41</c:v>
                </c:pt>
                <c:pt idx="3539">
                  <c:v>75</c:v>
                </c:pt>
                <c:pt idx="3540">
                  <c:v>97</c:v>
                </c:pt>
                <c:pt idx="3541">
                  <c:v>73</c:v>
                </c:pt>
                <c:pt idx="3542">
                  <c:v>49</c:v>
                </c:pt>
                <c:pt idx="3543">
                  <c:v>134</c:v>
                </c:pt>
                <c:pt idx="3544">
                  <c:v>68</c:v>
                </c:pt>
                <c:pt idx="3545">
                  <c:v>49</c:v>
                </c:pt>
                <c:pt idx="3546">
                  <c:v>63</c:v>
                </c:pt>
                <c:pt idx="3547">
                  <c:v>163</c:v>
                </c:pt>
                <c:pt idx="3548">
                  <c:v>288</c:v>
                </c:pt>
                <c:pt idx="3549">
                  <c:v>42</c:v>
                </c:pt>
                <c:pt idx="3550">
                  <c:v>70</c:v>
                </c:pt>
                <c:pt idx="3551">
                  <c:v>30</c:v>
                </c:pt>
                <c:pt idx="3552">
                  <c:v>51</c:v>
                </c:pt>
                <c:pt idx="3553">
                  <c:v>145</c:v>
                </c:pt>
                <c:pt idx="3554">
                  <c:v>21</c:v>
                </c:pt>
                <c:pt idx="3555">
                  <c:v>286</c:v>
                </c:pt>
                <c:pt idx="3556">
                  <c:v>12</c:v>
                </c:pt>
                <c:pt idx="3557">
                  <c:v>100</c:v>
                </c:pt>
                <c:pt idx="3558">
                  <c:v>100</c:v>
                </c:pt>
                <c:pt idx="3559">
                  <c:v>34</c:v>
                </c:pt>
                <c:pt idx="3560">
                  <c:v>63</c:v>
                </c:pt>
                <c:pt idx="3561">
                  <c:v>30</c:v>
                </c:pt>
                <c:pt idx="3562">
                  <c:v>47</c:v>
                </c:pt>
                <c:pt idx="3563">
                  <c:v>237</c:v>
                </c:pt>
                <c:pt idx="3564">
                  <c:v>47</c:v>
                </c:pt>
                <c:pt idx="3565">
                  <c:v>15</c:v>
                </c:pt>
                <c:pt idx="3566">
                  <c:v>81</c:v>
                </c:pt>
                <c:pt idx="3567">
                  <c:v>122</c:v>
                </c:pt>
                <c:pt idx="3568">
                  <c:v>34</c:v>
                </c:pt>
                <c:pt idx="3569">
                  <c:v>207</c:v>
                </c:pt>
                <c:pt idx="3570">
                  <c:v>25</c:v>
                </c:pt>
                <c:pt idx="3571">
                  <c:v>72</c:v>
                </c:pt>
                <c:pt idx="3572">
                  <c:v>14</c:v>
                </c:pt>
                <c:pt idx="3573">
                  <c:v>15</c:v>
                </c:pt>
                <c:pt idx="3574">
                  <c:v>91</c:v>
                </c:pt>
                <c:pt idx="3575">
                  <c:v>24</c:v>
                </c:pt>
                <c:pt idx="3576">
                  <c:v>27</c:v>
                </c:pt>
                <c:pt idx="3577">
                  <c:v>47</c:v>
                </c:pt>
                <c:pt idx="3578">
                  <c:v>44</c:v>
                </c:pt>
                <c:pt idx="3579">
                  <c:v>72</c:v>
                </c:pt>
                <c:pt idx="3580">
                  <c:v>63</c:v>
                </c:pt>
                <c:pt idx="3581">
                  <c:v>88</c:v>
                </c:pt>
                <c:pt idx="3582">
                  <c:v>70</c:v>
                </c:pt>
                <c:pt idx="3583">
                  <c:v>50</c:v>
                </c:pt>
                <c:pt idx="3584">
                  <c:v>35</c:v>
                </c:pt>
                <c:pt idx="3585">
                  <c:v>175</c:v>
                </c:pt>
                <c:pt idx="3586">
                  <c:v>20</c:v>
                </c:pt>
                <c:pt idx="3587">
                  <c:v>54</c:v>
                </c:pt>
                <c:pt idx="3588">
                  <c:v>20</c:v>
                </c:pt>
                <c:pt idx="3589">
                  <c:v>57</c:v>
                </c:pt>
                <c:pt idx="3590">
                  <c:v>31</c:v>
                </c:pt>
                <c:pt idx="3591">
                  <c:v>31</c:v>
                </c:pt>
                <c:pt idx="3592">
                  <c:v>45</c:v>
                </c:pt>
                <c:pt idx="3593">
                  <c:v>41</c:v>
                </c:pt>
                <c:pt idx="3594">
                  <c:v>29</c:v>
                </c:pt>
                <c:pt idx="3595">
                  <c:v>58</c:v>
                </c:pt>
                <c:pt idx="3596">
                  <c:v>89</c:v>
                </c:pt>
                <c:pt idx="3597">
                  <c:v>125</c:v>
                </c:pt>
                <c:pt idx="3598">
                  <c:v>18</c:v>
                </c:pt>
                <c:pt idx="3599">
                  <c:v>32</c:v>
                </c:pt>
                <c:pt idx="3600">
                  <c:v>16</c:v>
                </c:pt>
                <c:pt idx="3601">
                  <c:v>38</c:v>
                </c:pt>
                <c:pt idx="3602">
                  <c:v>15</c:v>
                </c:pt>
                <c:pt idx="3603">
                  <c:v>23</c:v>
                </c:pt>
                <c:pt idx="3604">
                  <c:v>49</c:v>
                </c:pt>
                <c:pt idx="3605">
                  <c:v>10</c:v>
                </c:pt>
                <c:pt idx="3606">
                  <c:v>15</c:v>
                </c:pt>
                <c:pt idx="3607">
                  <c:v>57</c:v>
                </c:pt>
                <c:pt idx="3608">
                  <c:v>33</c:v>
                </c:pt>
                <c:pt idx="3609">
                  <c:v>9</c:v>
                </c:pt>
                <c:pt idx="3610">
                  <c:v>26</c:v>
                </c:pt>
                <c:pt idx="3611">
                  <c:v>69</c:v>
                </c:pt>
                <c:pt idx="3612">
                  <c:v>65</c:v>
                </c:pt>
                <c:pt idx="3613">
                  <c:v>83</c:v>
                </c:pt>
                <c:pt idx="3614">
                  <c:v>111</c:v>
                </c:pt>
                <c:pt idx="3615">
                  <c:v>46</c:v>
                </c:pt>
                <c:pt idx="3616">
                  <c:v>63</c:v>
                </c:pt>
                <c:pt idx="3617">
                  <c:v>9</c:v>
                </c:pt>
                <c:pt idx="3618">
                  <c:v>34</c:v>
                </c:pt>
                <c:pt idx="3619">
                  <c:v>112</c:v>
                </c:pt>
                <c:pt idx="3620">
                  <c:v>47</c:v>
                </c:pt>
                <c:pt idx="3621">
                  <c:v>38</c:v>
                </c:pt>
                <c:pt idx="3622">
                  <c:v>28</c:v>
                </c:pt>
                <c:pt idx="3623">
                  <c:v>78</c:v>
                </c:pt>
                <c:pt idx="3624">
                  <c:v>23</c:v>
                </c:pt>
                <c:pt idx="3625">
                  <c:v>40</c:v>
                </c:pt>
                <c:pt idx="3626">
                  <c:v>13</c:v>
                </c:pt>
                <c:pt idx="3627">
                  <c:v>18</c:v>
                </c:pt>
                <c:pt idx="3628">
                  <c:v>22</c:v>
                </c:pt>
                <c:pt idx="3629">
                  <c:v>79</c:v>
                </c:pt>
                <c:pt idx="3630">
                  <c:v>14</c:v>
                </c:pt>
                <c:pt idx="3631">
                  <c:v>51</c:v>
                </c:pt>
                <c:pt idx="3632">
                  <c:v>54</c:v>
                </c:pt>
                <c:pt idx="3633">
                  <c:v>70</c:v>
                </c:pt>
                <c:pt idx="3634">
                  <c:v>44</c:v>
                </c:pt>
                <c:pt idx="3635">
                  <c:v>55</c:v>
                </c:pt>
                <c:pt idx="3636">
                  <c:v>15</c:v>
                </c:pt>
                <c:pt idx="3637">
                  <c:v>27</c:v>
                </c:pt>
                <c:pt idx="3638">
                  <c:v>21</c:v>
                </c:pt>
                <c:pt idx="3639">
                  <c:v>162</c:v>
                </c:pt>
                <c:pt idx="3640">
                  <c:v>23</c:v>
                </c:pt>
                <c:pt idx="3641">
                  <c:v>72</c:v>
                </c:pt>
                <c:pt idx="3642">
                  <c:v>68</c:v>
                </c:pt>
                <c:pt idx="3643">
                  <c:v>20</c:v>
                </c:pt>
                <c:pt idx="3644">
                  <c:v>26</c:v>
                </c:pt>
                <c:pt idx="3645">
                  <c:v>72</c:v>
                </c:pt>
                <c:pt idx="3646">
                  <c:v>3</c:v>
                </c:pt>
                <c:pt idx="3647">
                  <c:v>18</c:v>
                </c:pt>
                <c:pt idx="3648">
                  <c:v>30</c:v>
                </c:pt>
                <c:pt idx="3649">
                  <c:v>23</c:v>
                </c:pt>
                <c:pt idx="3650">
                  <c:v>54</c:v>
                </c:pt>
                <c:pt idx="3651">
                  <c:v>26</c:v>
                </c:pt>
                <c:pt idx="3652">
                  <c:v>9</c:v>
                </c:pt>
                <c:pt idx="3653">
                  <c:v>27</c:v>
                </c:pt>
                <c:pt idx="3654">
                  <c:v>30</c:v>
                </c:pt>
                <c:pt idx="3655">
                  <c:v>52</c:v>
                </c:pt>
                <c:pt idx="3656">
                  <c:v>17</c:v>
                </c:pt>
                <c:pt idx="3657">
                  <c:v>19</c:v>
                </c:pt>
                <c:pt idx="3658">
                  <c:v>77</c:v>
                </c:pt>
                <c:pt idx="3659">
                  <c:v>21</c:v>
                </c:pt>
                <c:pt idx="3660">
                  <c:v>38</c:v>
                </c:pt>
                <c:pt idx="3661">
                  <c:v>28</c:v>
                </c:pt>
                <c:pt idx="3662">
                  <c:v>48</c:v>
                </c:pt>
                <c:pt idx="3663">
                  <c:v>46</c:v>
                </c:pt>
                <c:pt idx="3664">
                  <c:v>30</c:v>
                </c:pt>
                <c:pt idx="3665">
                  <c:v>64</c:v>
                </c:pt>
                <c:pt idx="3666">
                  <c:v>15</c:v>
                </c:pt>
                <c:pt idx="3667">
                  <c:v>41</c:v>
                </c:pt>
                <c:pt idx="3668">
                  <c:v>35</c:v>
                </c:pt>
                <c:pt idx="3669">
                  <c:v>45</c:v>
                </c:pt>
                <c:pt idx="3670">
                  <c:v>62</c:v>
                </c:pt>
                <c:pt idx="3671">
                  <c:v>22</c:v>
                </c:pt>
                <c:pt idx="3672">
                  <c:v>18</c:v>
                </c:pt>
                <c:pt idx="3673">
                  <c:v>12</c:v>
                </c:pt>
                <c:pt idx="3674">
                  <c:v>44</c:v>
                </c:pt>
                <c:pt idx="3675">
                  <c:v>27</c:v>
                </c:pt>
                <c:pt idx="3676">
                  <c:v>38</c:v>
                </c:pt>
                <c:pt idx="3677">
                  <c:v>28</c:v>
                </c:pt>
                <c:pt idx="3678">
                  <c:v>24</c:v>
                </c:pt>
                <c:pt idx="3679">
                  <c:v>65</c:v>
                </c:pt>
                <c:pt idx="3680">
                  <c:v>46</c:v>
                </c:pt>
                <c:pt idx="3681">
                  <c:v>85</c:v>
                </c:pt>
                <c:pt idx="3682">
                  <c:v>66</c:v>
                </c:pt>
                <c:pt idx="3683">
                  <c:v>165</c:v>
                </c:pt>
                <c:pt idx="3684">
                  <c:v>17</c:v>
                </c:pt>
                <c:pt idx="3685">
                  <c:v>3</c:v>
                </c:pt>
                <c:pt idx="3686">
                  <c:v>17</c:v>
                </c:pt>
                <c:pt idx="3687">
                  <c:v>91</c:v>
                </c:pt>
                <c:pt idx="3688">
                  <c:v>67</c:v>
                </c:pt>
                <c:pt idx="3689">
                  <c:v>18</c:v>
                </c:pt>
                <c:pt idx="3690">
                  <c:v>21</c:v>
                </c:pt>
                <c:pt idx="3691">
                  <c:v>40</c:v>
                </c:pt>
                <c:pt idx="3692">
                  <c:v>78</c:v>
                </c:pt>
                <c:pt idx="3693">
                  <c:v>26</c:v>
                </c:pt>
                <c:pt idx="3694">
                  <c:v>14</c:v>
                </c:pt>
                <c:pt idx="3695">
                  <c:v>44</c:v>
                </c:pt>
                <c:pt idx="3696">
                  <c:v>9</c:v>
                </c:pt>
                <c:pt idx="3697">
                  <c:v>30</c:v>
                </c:pt>
                <c:pt idx="3698">
                  <c:v>45</c:v>
                </c:pt>
                <c:pt idx="3699">
                  <c:v>56</c:v>
                </c:pt>
                <c:pt idx="3700">
                  <c:v>46</c:v>
                </c:pt>
                <c:pt idx="3701">
                  <c:v>34</c:v>
                </c:pt>
                <c:pt idx="3702">
                  <c:v>98</c:v>
                </c:pt>
                <c:pt idx="3703">
                  <c:v>46</c:v>
                </c:pt>
                <c:pt idx="3704">
                  <c:v>10</c:v>
                </c:pt>
                <c:pt idx="3705">
                  <c:v>76</c:v>
                </c:pt>
                <c:pt idx="3706">
                  <c:v>104</c:v>
                </c:pt>
                <c:pt idx="3707">
                  <c:v>87</c:v>
                </c:pt>
                <c:pt idx="3708">
                  <c:v>29</c:v>
                </c:pt>
                <c:pt idx="3709">
                  <c:v>51</c:v>
                </c:pt>
                <c:pt idx="3710">
                  <c:v>12</c:v>
                </c:pt>
                <c:pt idx="3711">
                  <c:v>72</c:v>
                </c:pt>
                <c:pt idx="3712">
                  <c:v>21</c:v>
                </c:pt>
                <c:pt idx="3713">
                  <c:v>42</c:v>
                </c:pt>
                <c:pt idx="3714">
                  <c:v>71</c:v>
                </c:pt>
                <c:pt idx="3715">
                  <c:v>168</c:v>
                </c:pt>
                <c:pt idx="3716">
                  <c:v>19</c:v>
                </c:pt>
                <c:pt idx="3717">
                  <c:v>37</c:v>
                </c:pt>
                <c:pt idx="3718">
                  <c:v>36</c:v>
                </c:pt>
                <c:pt idx="3719">
                  <c:v>14</c:v>
                </c:pt>
                <c:pt idx="3720">
                  <c:v>18</c:v>
                </c:pt>
                <c:pt idx="3721">
                  <c:v>82</c:v>
                </c:pt>
                <c:pt idx="3722">
                  <c:v>43</c:v>
                </c:pt>
                <c:pt idx="3723">
                  <c:v>8</c:v>
                </c:pt>
                <c:pt idx="3724">
                  <c:v>45</c:v>
                </c:pt>
                <c:pt idx="3725">
                  <c:v>20</c:v>
                </c:pt>
                <c:pt idx="3726">
                  <c:v>31</c:v>
                </c:pt>
                <c:pt idx="3727">
                  <c:v>25</c:v>
                </c:pt>
                <c:pt idx="3728">
                  <c:v>14</c:v>
                </c:pt>
                <c:pt idx="3729">
                  <c:v>45</c:v>
                </c:pt>
                <c:pt idx="3730">
                  <c:v>20</c:v>
                </c:pt>
                <c:pt idx="3731">
                  <c:v>39</c:v>
                </c:pt>
                <c:pt idx="3732">
                  <c:v>16</c:v>
                </c:pt>
                <c:pt idx="3733">
                  <c:v>37</c:v>
                </c:pt>
                <c:pt idx="3734">
                  <c:v>14</c:v>
                </c:pt>
                <c:pt idx="3735">
                  <c:v>21</c:v>
                </c:pt>
                <c:pt idx="3736">
                  <c:v>69</c:v>
                </c:pt>
                <c:pt idx="3737">
                  <c:v>16</c:v>
                </c:pt>
                <c:pt idx="3738">
                  <c:v>55</c:v>
                </c:pt>
                <c:pt idx="3739">
                  <c:v>27</c:v>
                </c:pt>
                <c:pt idx="3740">
                  <c:v>36</c:v>
                </c:pt>
                <c:pt idx="3741">
                  <c:v>19</c:v>
                </c:pt>
                <c:pt idx="3742">
                  <c:v>12</c:v>
                </c:pt>
                <c:pt idx="3743">
                  <c:v>17</c:v>
                </c:pt>
                <c:pt idx="3744">
                  <c:v>114</c:v>
                </c:pt>
                <c:pt idx="3745">
                  <c:v>93</c:v>
                </c:pt>
                <c:pt idx="3746">
                  <c:v>36</c:v>
                </c:pt>
                <c:pt idx="3747">
                  <c:v>61</c:v>
                </c:pt>
                <c:pt idx="3748">
                  <c:v>47</c:v>
                </c:pt>
                <c:pt idx="3749">
                  <c:v>17</c:v>
                </c:pt>
                <c:pt idx="3750">
                  <c:v>63</c:v>
                </c:pt>
                <c:pt idx="3751">
                  <c:v>9</c:v>
                </c:pt>
                <c:pt idx="3752">
                  <c:v>30</c:v>
                </c:pt>
                <c:pt idx="3753">
                  <c:v>23</c:v>
                </c:pt>
                <c:pt idx="3754">
                  <c:v>33</c:v>
                </c:pt>
                <c:pt idx="3755">
                  <c:v>39</c:v>
                </c:pt>
                <c:pt idx="3756">
                  <c:v>17</c:v>
                </c:pt>
                <c:pt idx="3757">
                  <c:v>6</c:v>
                </c:pt>
                <c:pt idx="3758">
                  <c:v>39</c:v>
                </c:pt>
                <c:pt idx="3759">
                  <c:v>57</c:v>
                </c:pt>
                <c:pt idx="3760">
                  <c:v>56</c:v>
                </c:pt>
                <c:pt idx="3761">
                  <c:v>13</c:v>
                </c:pt>
                <c:pt idx="3762">
                  <c:v>95</c:v>
                </c:pt>
                <c:pt idx="3763">
                  <c:v>80</c:v>
                </c:pt>
                <c:pt idx="3764">
                  <c:v>133</c:v>
                </c:pt>
                <c:pt idx="3765">
                  <c:v>44</c:v>
                </c:pt>
                <c:pt idx="3766">
                  <c:v>30</c:v>
                </c:pt>
                <c:pt idx="3767">
                  <c:v>56</c:v>
                </c:pt>
                <c:pt idx="3768">
                  <c:v>66</c:v>
                </c:pt>
                <c:pt idx="3769">
                  <c:v>29</c:v>
                </c:pt>
                <c:pt idx="3770">
                  <c:v>72</c:v>
                </c:pt>
                <c:pt idx="3771">
                  <c:v>27</c:v>
                </c:pt>
                <c:pt idx="3772">
                  <c:v>10</c:v>
                </c:pt>
                <c:pt idx="3773">
                  <c:v>35</c:v>
                </c:pt>
                <c:pt idx="3774">
                  <c:v>29</c:v>
                </c:pt>
                <c:pt idx="3775">
                  <c:v>13</c:v>
                </c:pt>
                <c:pt idx="3776">
                  <c:v>72</c:v>
                </c:pt>
                <c:pt idx="3777">
                  <c:v>78</c:v>
                </c:pt>
                <c:pt idx="3778">
                  <c:v>49</c:v>
                </c:pt>
                <c:pt idx="3779">
                  <c:v>42</c:v>
                </c:pt>
                <c:pt idx="3780">
                  <c:v>35</c:v>
                </c:pt>
                <c:pt idx="3781">
                  <c:v>42</c:v>
                </c:pt>
                <c:pt idx="3782">
                  <c:v>42</c:v>
                </c:pt>
                <c:pt idx="3783">
                  <c:v>31</c:v>
                </c:pt>
                <c:pt idx="3784">
                  <c:v>38</c:v>
                </c:pt>
                <c:pt idx="3785">
                  <c:v>8</c:v>
                </c:pt>
                <c:pt idx="3786">
                  <c:v>39</c:v>
                </c:pt>
                <c:pt idx="3787">
                  <c:v>29</c:v>
                </c:pt>
                <c:pt idx="3788">
                  <c:v>72</c:v>
                </c:pt>
                <c:pt idx="3789">
                  <c:v>15</c:v>
                </c:pt>
                <c:pt idx="3790">
                  <c:v>33</c:v>
                </c:pt>
                <c:pt idx="3791">
                  <c:v>15</c:v>
                </c:pt>
                <c:pt idx="3792">
                  <c:v>19</c:v>
                </c:pt>
                <c:pt idx="3793">
                  <c:v>17</c:v>
                </c:pt>
                <c:pt idx="3794">
                  <c:v>44</c:v>
                </c:pt>
                <c:pt idx="3795">
                  <c:v>10</c:v>
                </c:pt>
                <c:pt idx="3796">
                  <c:v>46</c:v>
                </c:pt>
                <c:pt idx="3797">
                  <c:v>11</c:v>
                </c:pt>
                <c:pt idx="3798">
                  <c:v>13</c:v>
                </c:pt>
                <c:pt idx="3799">
                  <c:v>33</c:v>
                </c:pt>
                <c:pt idx="3800">
                  <c:v>28</c:v>
                </c:pt>
                <c:pt idx="3801">
                  <c:v>21</c:v>
                </c:pt>
                <c:pt idx="3802">
                  <c:v>13</c:v>
                </c:pt>
                <c:pt idx="3803">
                  <c:v>34</c:v>
                </c:pt>
                <c:pt idx="3804">
                  <c:v>80</c:v>
                </c:pt>
                <c:pt idx="3805">
                  <c:v>74</c:v>
                </c:pt>
                <c:pt idx="3806">
                  <c:v>7</c:v>
                </c:pt>
                <c:pt idx="3807">
                  <c:v>34</c:v>
                </c:pt>
                <c:pt idx="3808">
                  <c:v>86</c:v>
                </c:pt>
                <c:pt idx="3809">
                  <c:v>37</c:v>
                </c:pt>
                <c:pt idx="3810">
                  <c:v>18</c:v>
                </c:pt>
                <c:pt idx="3811">
                  <c:v>22</c:v>
                </c:pt>
                <c:pt idx="3812">
                  <c:v>26</c:v>
                </c:pt>
                <c:pt idx="3813">
                  <c:v>27</c:v>
                </c:pt>
                <c:pt idx="3814">
                  <c:v>8</c:v>
                </c:pt>
                <c:pt idx="3815">
                  <c:v>204</c:v>
                </c:pt>
                <c:pt idx="3816">
                  <c:v>46</c:v>
                </c:pt>
                <c:pt idx="3817">
                  <c:v>17</c:v>
                </c:pt>
                <c:pt idx="3818">
                  <c:v>28</c:v>
                </c:pt>
                <c:pt idx="3819">
                  <c:v>83</c:v>
                </c:pt>
                <c:pt idx="3820">
                  <c:v>13</c:v>
                </c:pt>
                <c:pt idx="3821">
                  <c:v>8</c:v>
                </c:pt>
                <c:pt idx="3822">
                  <c:v>32</c:v>
                </c:pt>
                <c:pt idx="3823">
                  <c:v>85</c:v>
                </c:pt>
                <c:pt idx="3824">
                  <c:v>29</c:v>
                </c:pt>
                <c:pt idx="3825">
                  <c:v>24</c:v>
                </c:pt>
                <c:pt idx="3826">
                  <c:v>8</c:v>
                </c:pt>
                <c:pt idx="3827">
                  <c:v>19</c:v>
                </c:pt>
                <c:pt idx="3828">
                  <c:v>336</c:v>
                </c:pt>
                <c:pt idx="3829">
                  <c:v>13</c:v>
                </c:pt>
                <c:pt idx="3830">
                  <c:v>42</c:v>
                </c:pt>
                <c:pt idx="3831">
                  <c:v>64</c:v>
                </c:pt>
                <c:pt idx="3832">
                  <c:v>25</c:v>
                </c:pt>
                <c:pt idx="3833">
                  <c:v>20</c:v>
                </c:pt>
                <c:pt idx="3834">
                  <c:v>104</c:v>
                </c:pt>
                <c:pt idx="3835">
                  <c:v>53</c:v>
                </c:pt>
                <c:pt idx="3836">
                  <c:v>14</c:v>
                </c:pt>
                <c:pt idx="3837">
                  <c:v>20</c:v>
                </c:pt>
                <c:pt idx="3838">
                  <c:v>558</c:v>
                </c:pt>
                <c:pt idx="3839">
                  <c:v>22</c:v>
                </c:pt>
                <c:pt idx="3840">
                  <c:v>24</c:v>
                </c:pt>
                <c:pt idx="3841">
                  <c:v>74</c:v>
                </c:pt>
                <c:pt idx="3842">
                  <c:v>54</c:v>
                </c:pt>
                <c:pt idx="3843">
                  <c:v>31</c:v>
                </c:pt>
                <c:pt idx="3844">
                  <c:v>25</c:v>
                </c:pt>
                <c:pt idx="3845">
                  <c:v>17</c:v>
                </c:pt>
                <c:pt idx="3846">
                  <c:v>12</c:v>
                </c:pt>
                <c:pt idx="3847">
                  <c:v>38</c:v>
                </c:pt>
                <c:pt idx="3848">
                  <c:v>41</c:v>
                </c:pt>
                <c:pt idx="3849">
                  <c:v>19</c:v>
                </c:pt>
                <c:pt idx="3850">
                  <c:v>41</c:v>
                </c:pt>
                <c:pt idx="3851">
                  <c:v>26</c:v>
                </c:pt>
                <c:pt idx="3852">
                  <c:v>25</c:v>
                </c:pt>
                <c:pt idx="3853">
                  <c:v>9</c:v>
                </c:pt>
                <c:pt idx="3854">
                  <c:v>78</c:v>
                </c:pt>
                <c:pt idx="3855">
                  <c:v>45</c:v>
                </c:pt>
                <c:pt idx="3856">
                  <c:v>102</c:v>
                </c:pt>
                <c:pt idx="3857">
                  <c:v>5</c:v>
                </c:pt>
                <c:pt idx="3858">
                  <c:v>27</c:v>
                </c:pt>
                <c:pt idx="3859">
                  <c:v>37</c:v>
                </c:pt>
                <c:pt idx="3860">
                  <c:v>14</c:v>
                </c:pt>
                <c:pt idx="3861">
                  <c:v>27</c:v>
                </c:pt>
                <c:pt idx="3862">
                  <c:v>45</c:v>
                </c:pt>
                <c:pt idx="3863">
                  <c:v>49</c:v>
                </c:pt>
                <c:pt idx="3864">
                  <c:v>24</c:v>
                </c:pt>
                <c:pt idx="3865">
                  <c:v>112</c:v>
                </c:pt>
                <c:pt idx="3866">
                  <c:v>23</c:v>
                </c:pt>
                <c:pt idx="3867">
                  <c:v>54</c:v>
                </c:pt>
                <c:pt idx="3868">
                  <c:v>28</c:v>
                </c:pt>
                <c:pt idx="3869">
                  <c:v>11</c:v>
                </c:pt>
                <c:pt idx="3870">
                  <c:v>62</c:v>
                </c:pt>
                <c:pt idx="3871">
                  <c:v>73</c:v>
                </c:pt>
                <c:pt idx="3872">
                  <c:v>18</c:v>
                </c:pt>
                <c:pt idx="3873">
                  <c:v>35</c:v>
                </c:pt>
                <c:pt idx="3874">
                  <c:v>43</c:v>
                </c:pt>
                <c:pt idx="3875">
                  <c:v>36</c:v>
                </c:pt>
                <c:pt idx="3876">
                  <c:v>62</c:v>
                </c:pt>
                <c:pt idx="3877">
                  <c:v>15</c:v>
                </c:pt>
                <c:pt idx="3878">
                  <c:v>33</c:v>
                </c:pt>
                <c:pt idx="3879">
                  <c:v>27</c:v>
                </c:pt>
                <c:pt idx="3880">
                  <c:v>17</c:v>
                </c:pt>
                <c:pt idx="3881">
                  <c:v>4</c:v>
                </c:pt>
                <c:pt idx="3882">
                  <c:v>53</c:v>
                </c:pt>
                <c:pt idx="3883">
                  <c:v>49</c:v>
                </c:pt>
                <c:pt idx="3884">
                  <c:v>57</c:v>
                </c:pt>
                <c:pt idx="3885">
                  <c:v>69</c:v>
                </c:pt>
                <c:pt idx="3886">
                  <c:v>15</c:v>
                </c:pt>
                <c:pt idx="3887">
                  <c:v>64</c:v>
                </c:pt>
                <c:pt idx="3888">
                  <c:v>20</c:v>
                </c:pt>
                <c:pt idx="3889">
                  <c:v>27</c:v>
                </c:pt>
                <c:pt idx="3890">
                  <c:v>21</c:v>
                </c:pt>
                <c:pt idx="3891">
                  <c:v>31</c:v>
                </c:pt>
                <c:pt idx="3892">
                  <c:v>51</c:v>
                </c:pt>
                <c:pt idx="3893">
                  <c:v>57</c:v>
                </c:pt>
                <c:pt idx="3894">
                  <c:v>20</c:v>
                </c:pt>
                <c:pt idx="3895">
                  <c:v>71</c:v>
                </c:pt>
                <c:pt idx="3896">
                  <c:v>72</c:v>
                </c:pt>
                <c:pt idx="3897">
                  <c:v>45</c:v>
                </c:pt>
                <c:pt idx="3898">
                  <c:v>51</c:v>
                </c:pt>
                <c:pt idx="3899">
                  <c:v>56</c:v>
                </c:pt>
                <c:pt idx="3900">
                  <c:v>17</c:v>
                </c:pt>
                <c:pt idx="3901">
                  <c:v>197</c:v>
                </c:pt>
                <c:pt idx="3902">
                  <c:v>70</c:v>
                </c:pt>
                <c:pt idx="3903">
                  <c:v>21</c:v>
                </c:pt>
                <c:pt idx="3904">
                  <c:v>34</c:v>
                </c:pt>
                <c:pt idx="3905">
                  <c:v>39</c:v>
                </c:pt>
                <c:pt idx="3906">
                  <c:v>78</c:v>
                </c:pt>
                <c:pt idx="3907">
                  <c:v>48</c:v>
                </c:pt>
                <c:pt idx="3908">
                  <c:v>29</c:v>
                </c:pt>
                <c:pt idx="3909">
                  <c:v>73</c:v>
                </c:pt>
                <c:pt idx="3910">
                  <c:v>8</c:v>
                </c:pt>
                <c:pt idx="3911">
                  <c:v>17</c:v>
                </c:pt>
                <c:pt idx="3912">
                  <c:v>9</c:v>
                </c:pt>
                <c:pt idx="3913">
                  <c:v>17</c:v>
                </c:pt>
                <c:pt idx="3914">
                  <c:v>33</c:v>
                </c:pt>
                <c:pt idx="3915">
                  <c:v>38</c:v>
                </c:pt>
                <c:pt idx="3916">
                  <c:v>79</c:v>
                </c:pt>
                <c:pt idx="3917">
                  <c:v>46</c:v>
                </c:pt>
                <c:pt idx="3918">
                  <c:v>20</c:v>
                </c:pt>
                <c:pt idx="3919">
                  <c:v>20</c:v>
                </c:pt>
                <c:pt idx="3920">
                  <c:v>13</c:v>
                </c:pt>
                <c:pt idx="3921">
                  <c:v>22</c:v>
                </c:pt>
                <c:pt idx="3922">
                  <c:v>36</c:v>
                </c:pt>
                <c:pt idx="3923">
                  <c:v>40</c:v>
                </c:pt>
                <c:pt idx="3924">
                  <c:v>9</c:v>
                </c:pt>
                <c:pt idx="3925">
                  <c:v>19</c:v>
                </c:pt>
                <c:pt idx="3926">
                  <c:v>14</c:v>
                </c:pt>
                <c:pt idx="3927">
                  <c:v>38</c:v>
                </c:pt>
                <c:pt idx="3928">
                  <c:v>58</c:v>
                </c:pt>
                <c:pt idx="3929">
                  <c:v>28</c:v>
                </c:pt>
                <c:pt idx="3930">
                  <c:v>17</c:v>
                </c:pt>
                <c:pt idx="3931">
                  <c:v>12</c:v>
                </c:pt>
                <c:pt idx="3932">
                  <c:v>40</c:v>
                </c:pt>
                <c:pt idx="3933">
                  <c:v>57</c:v>
                </c:pt>
                <c:pt idx="3934">
                  <c:v>114</c:v>
                </c:pt>
                <c:pt idx="3935">
                  <c:v>31</c:v>
                </c:pt>
                <c:pt idx="3936">
                  <c:v>3</c:v>
                </c:pt>
                <c:pt idx="3937">
                  <c:v>16</c:v>
                </c:pt>
                <c:pt idx="3938">
                  <c:v>199</c:v>
                </c:pt>
                <c:pt idx="3939">
                  <c:v>31</c:v>
                </c:pt>
                <c:pt idx="3940">
                  <c:v>30</c:v>
                </c:pt>
                <c:pt idx="3941">
                  <c:v>34</c:v>
                </c:pt>
                <c:pt idx="3942">
                  <c:v>18</c:v>
                </c:pt>
                <c:pt idx="3943">
                  <c:v>67</c:v>
                </c:pt>
                <c:pt idx="3944">
                  <c:v>66</c:v>
                </c:pt>
                <c:pt idx="3945">
                  <c:v>23</c:v>
                </c:pt>
                <c:pt idx="3946">
                  <c:v>126</c:v>
                </c:pt>
                <c:pt idx="3947">
                  <c:v>6</c:v>
                </c:pt>
                <c:pt idx="3948">
                  <c:v>25</c:v>
                </c:pt>
                <c:pt idx="3949">
                  <c:v>39</c:v>
                </c:pt>
                <c:pt idx="3950">
                  <c:v>62</c:v>
                </c:pt>
                <c:pt idx="3951">
                  <c:v>31</c:v>
                </c:pt>
                <c:pt idx="3952">
                  <c:v>274</c:v>
                </c:pt>
                <c:pt idx="3953">
                  <c:v>17</c:v>
                </c:pt>
                <c:pt idx="3954">
                  <c:v>14</c:v>
                </c:pt>
                <c:pt idx="3955">
                  <c:v>60</c:v>
                </c:pt>
                <c:pt idx="3956">
                  <c:v>33</c:v>
                </c:pt>
                <c:pt idx="3957">
                  <c:v>78</c:v>
                </c:pt>
                <c:pt idx="3958">
                  <c:v>30</c:v>
                </c:pt>
                <c:pt idx="3959">
                  <c:v>136</c:v>
                </c:pt>
                <c:pt idx="3960">
                  <c:v>40</c:v>
                </c:pt>
                <c:pt idx="3961">
                  <c:v>18</c:v>
                </c:pt>
                <c:pt idx="3962">
                  <c:v>39</c:v>
                </c:pt>
                <c:pt idx="3963">
                  <c:v>21</c:v>
                </c:pt>
                <c:pt idx="3964">
                  <c:v>30</c:v>
                </c:pt>
                <c:pt idx="3965">
                  <c:v>27</c:v>
                </c:pt>
                <c:pt idx="3966">
                  <c:v>35</c:v>
                </c:pt>
                <c:pt idx="3967">
                  <c:v>13</c:v>
                </c:pt>
                <c:pt idx="3968">
                  <c:v>23</c:v>
                </c:pt>
                <c:pt idx="3969">
                  <c:v>39</c:v>
                </c:pt>
                <c:pt idx="3970">
                  <c:v>35</c:v>
                </c:pt>
                <c:pt idx="3971">
                  <c:v>27</c:v>
                </c:pt>
                <c:pt idx="3972">
                  <c:v>21</c:v>
                </c:pt>
                <c:pt idx="3973">
                  <c:v>104</c:v>
                </c:pt>
                <c:pt idx="3974">
                  <c:v>19</c:v>
                </c:pt>
                <c:pt idx="3975">
                  <c:v>97</c:v>
                </c:pt>
                <c:pt idx="3976">
                  <c:v>27</c:v>
                </c:pt>
                <c:pt idx="3977">
                  <c:v>24</c:v>
                </c:pt>
                <c:pt idx="3978">
                  <c:v>13</c:v>
                </c:pt>
                <c:pt idx="3979">
                  <c:v>46</c:v>
                </c:pt>
                <c:pt idx="3980">
                  <c:v>4</c:v>
                </c:pt>
                <c:pt idx="3981">
                  <c:v>40</c:v>
                </c:pt>
                <c:pt idx="3982">
                  <c:v>44</c:v>
                </c:pt>
                <c:pt idx="3983">
                  <c:v>35</c:v>
                </c:pt>
                <c:pt idx="3984">
                  <c:v>63</c:v>
                </c:pt>
                <c:pt idx="3985">
                  <c:v>89</c:v>
                </c:pt>
                <c:pt idx="3986">
                  <c:v>15</c:v>
                </c:pt>
                <c:pt idx="3987">
                  <c:v>46</c:v>
                </c:pt>
                <c:pt idx="3988">
                  <c:v>33</c:v>
                </c:pt>
                <c:pt idx="3989">
                  <c:v>52</c:v>
                </c:pt>
                <c:pt idx="3990">
                  <c:v>7</c:v>
                </c:pt>
                <c:pt idx="3991">
                  <c:v>28</c:v>
                </c:pt>
                <c:pt idx="3992">
                  <c:v>11</c:v>
                </c:pt>
                <c:pt idx="3993">
                  <c:v>15</c:v>
                </c:pt>
                <c:pt idx="3994">
                  <c:v>30</c:v>
                </c:pt>
                <c:pt idx="3995">
                  <c:v>27</c:v>
                </c:pt>
                <c:pt idx="3996">
                  <c:v>28</c:v>
                </c:pt>
                <c:pt idx="3997">
                  <c:v>17</c:v>
                </c:pt>
                <c:pt idx="3998">
                  <c:v>50</c:v>
                </c:pt>
                <c:pt idx="3999">
                  <c:v>26</c:v>
                </c:pt>
                <c:pt idx="4000">
                  <c:v>88</c:v>
                </c:pt>
                <c:pt idx="4001">
                  <c:v>91</c:v>
                </c:pt>
                <c:pt idx="4002">
                  <c:v>3</c:v>
                </c:pt>
                <c:pt idx="4003">
                  <c:v>28</c:v>
                </c:pt>
                <c:pt idx="4004">
                  <c:v>77</c:v>
                </c:pt>
                <c:pt idx="4005">
                  <c:v>27</c:v>
                </c:pt>
                <c:pt idx="4006">
                  <c:v>107</c:v>
                </c:pt>
                <c:pt idx="4007">
                  <c:v>96</c:v>
                </c:pt>
                <c:pt idx="4008">
                  <c:v>56</c:v>
                </c:pt>
                <c:pt idx="4009">
                  <c:v>58</c:v>
                </c:pt>
                <c:pt idx="4010">
                  <c:v>15</c:v>
                </c:pt>
                <c:pt idx="4011">
                  <c:v>20</c:v>
                </c:pt>
                <c:pt idx="4012">
                  <c:v>38</c:v>
                </c:pt>
                <c:pt idx="4013">
                  <c:v>33</c:v>
                </c:pt>
                <c:pt idx="4014">
                  <c:v>57</c:v>
                </c:pt>
                <c:pt idx="4015">
                  <c:v>25</c:v>
                </c:pt>
                <c:pt idx="4016">
                  <c:v>14</c:v>
                </c:pt>
                <c:pt idx="4017">
                  <c:v>94</c:v>
                </c:pt>
                <c:pt idx="4018">
                  <c:v>59</c:v>
                </c:pt>
                <c:pt idx="4019">
                  <c:v>36</c:v>
                </c:pt>
                <c:pt idx="4020">
                  <c:v>115</c:v>
                </c:pt>
                <c:pt idx="4021">
                  <c:v>30</c:v>
                </c:pt>
                <c:pt idx="4022">
                  <c:v>52</c:v>
                </c:pt>
                <c:pt idx="4023">
                  <c:v>27</c:v>
                </c:pt>
                <c:pt idx="4024">
                  <c:v>24</c:v>
                </c:pt>
                <c:pt idx="4025">
                  <c:v>10</c:v>
                </c:pt>
                <c:pt idx="4026">
                  <c:v>30</c:v>
                </c:pt>
                <c:pt idx="4027">
                  <c:v>71</c:v>
                </c:pt>
                <c:pt idx="4028">
                  <c:v>10</c:v>
                </c:pt>
                <c:pt idx="4029">
                  <c:v>24</c:v>
                </c:pt>
                <c:pt idx="4030">
                  <c:v>38</c:v>
                </c:pt>
                <c:pt idx="4031">
                  <c:v>26</c:v>
                </c:pt>
                <c:pt idx="4032">
                  <c:v>19</c:v>
                </c:pt>
                <c:pt idx="4033">
                  <c:v>11</c:v>
                </c:pt>
                <c:pt idx="4034">
                  <c:v>27</c:v>
                </c:pt>
                <c:pt idx="4035">
                  <c:v>34</c:v>
                </c:pt>
                <c:pt idx="4036">
                  <c:v>20</c:v>
                </c:pt>
                <c:pt idx="4037">
                  <c:v>37</c:v>
                </c:pt>
                <c:pt idx="4038">
                  <c:v>20</c:v>
                </c:pt>
                <c:pt idx="4039">
                  <c:v>10</c:v>
                </c:pt>
                <c:pt idx="4040">
                  <c:v>26</c:v>
                </c:pt>
                <c:pt idx="4041">
                  <c:v>20</c:v>
                </c:pt>
                <c:pt idx="4042">
                  <c:v>46</c:v>
                </c:pt>
                <c:pt idx="4043">
                  <c:v>76</c:v>
                </c:pt>
                <c:pt idx="4044">
                  <c:v>41</c:v>
                </c:pt>
                <c:pt idx="4045">
                  <c:v>7</c:v>
                </c:pt>
                <c:pt idx="4046">
                  <c:v>49</c:v>
                </c:pt>
                <c:pt idx="4047">
                  <c:v>26</c:v>
                </c:pt>
                <c:pt idx="4048">
                  <c:v>65</c:v>
                </c:pt>
                <c:pt idx="4049">
                  <c:v>28</c:v>
                </c:pt>
                <c:pt idx="4050">
                  <c:v>8</c:v>
                </c:pt>
                <c:pt idx="4051">
                  <c:v>3</c:v>
                </c:pt>
                <c:pt idx="4052">
                  <c:v>9</c:v>
                </c:pt>
                <c:pt idx="4053">
                  <c:v>9</c:v>
                </c:pt>
                <c:pt idx="4054">
                  <c:v>20</c:v>
                </c:pt>
                <c:pt idx="4055">
                  <c:v>57</c:v>
                </c:pt>
                <c:pt idx="4056">
                  <c:v>8</c:v>
                </c:pt>
                <c:pt idx="4057">
                  <c:v>14</c:v>
                </c:pt>
                <c:pt idx="4058">
                  <c:v>17</c:v>
                </c:pt>
                <c:pt idx="4059">
                  <c:v>100</c:v>
                </c:pt>
                <c:pt idx="4060">
                  <c:v>32</c:v>
                </c:pt>
                <c:pt idx="4061">
                  <c:v>3</c:v>
                </c:pt>
                <c:pt idx="4062">
                  <c:v>884</c:v>
                </c:pt>
                <c:pt idx="4063">
                  <c:v>0</c:v>
                </c:pt>
                <c:pt idx="4064">
                  <c:v>10</c:v>
                </c:pt>
                <c:pt idx="4065">
                  <c:v>101</c:v>
                </c:pt>
                <c:pt idx="4066">
                  <c:v>15</c:v>
                </c:pt>
                <c:pt idx="4067">
                  <c:v>1</c:v>
                </c:pt>
                <c:pt idx="4068">
                  <c:v>39</c:v>
                </c:pt>
                <c:pt idx="4069">
                  <c:v>7</c:v>
                </c:pt>
                <c:pt idx="4070">
                  <c:v>14</c:v>
                </c:pt>
                <c:pt idx="4071">
                  <c:v>11</c:v>
                </c:pt>
                <c:pt idx="4072">
                  <c:v>38</c:v>
                </c:pt>
                <c:pt idx="4073">
                  <c:v>15</c:v>
                </c:pt>
                <c:pt idx="4074">
                  <c:v>8</c:v>
                </c:pt>
                <c:pt idx="4075">
                  <c:v>1</c:v>
                </c:pt>
                <c:pt idx="4076">
                  <c:v>23</c:v>
                </c:pt>
                <c:pt idx="4077">
                  <c:v>0</c:v>
                </c:pt>
                <c:pt idx="4078">
                  <c:v>22</c:v>
                </c:pt>
                <c:pt idx="4079">
                  <c:v>0</c:v>
                </c:pt>
                <c:pt idx="4080">
                  <c:v>4</c:v>
                </c:pt>
                <c:pt idx="4081">
                  <c:v>79</c:v>
                </c:pt>
                <c:pt idx="4082">
                  <c:v>64</c:v>
                </c:pt>
                <c:pt idx="4083">
                  <c:v>4</c:v>
                </c:pt>
                <c:pt idx="4084">
                  <c:v>4</c:v>
                </c:pt>
                <c:pt idx="4085">
                  <c:v>61</c:v>
                </c:pt>
                <c:pt idx="4086">
                  <c:v>7</c:v>
                </c:pt>
                <c:pt idx="4087">
                  <c:v>1</c:v>
                </c:pt>
                <c:pt idx="4088">
                  <c:v>46</c:v>
                </c:pt>
                <c:pt idx="4089">
                  <c:v>26</c:v>
                </c:pt>
                <c:pt idx="4090">
                  <c:v>45</c:v>
                </c:pt>
                <c:pt idx="4091">
                  <c:v>7</c:v>
                </c:pt>
                <c:pt idx="4092">
                  <c:v>8</c:v>
                </c:pt>
                <c:pt idx="4093">
                  <c:v>117</c:v>
                </c:pt>
                <c:pt idx="4094">
                  <c:v>1</c:v>
                </c:pt>
                <c:pt idx="4095">
                  <c:v>4</c:v>
                </c:pt>
                <c:pt idx="4096">
                  <c:v>12</c:v>
                </c:pt>
                <c:pt idx="4097">
                  <c:v>1</c:v>
                </c:pt>
                <c:pt idx="4098">
                  <c:v>16</c:v>
                </c:pt>
                <c:pt idx="4099">
                  <c:v>12</c:v>
                </c:pt>
                <c:pt idx="4100">
                  <c:v>7</c:v>
                </c:pt>
                <c:pt idx="4101">
                  <c:v>22</c:v>
                </c:pt>
                <c:pt idx="4102">
                  <c:v>1</c:v>
                </c:pt>
                <c:pt idx="4103">
                  <c:v>0</c:v>
                </c:pt>
                <c:pt idx="4104">
                  <c:v>6</c:v>
                </c:pt>
                <c:pt idx="4105">
                  <c:v>4</c:v>
                </c:pt>
                <c:pt idx="4106">
                  <c:v>8</c:v>
                </c:pt>
                <c:pt idx="4107">
                  <c:v>3</c:v>
                </c:pt>
                <c:pt idx="4108">
                  <c:v>0</c:v>
                </c:pt>
                <c:pt idx="4109">
                  <c:v>30</c:v>
                </c:pt>
                <c:pt idx="4110">
                  <c:v>0</c:v>
                </c:pt>
                <c:pt idx="4111">
                  <c:v>12</c:v>
                </c:pt>
              </c:numCache>
            </c:numRef>
          </c:xVal>
          <c:yVal>
            <c:numRef>
              <c:f>'Scatter by state'!$C$2:$C$4113</c:f>
              <c:numCache>
                <c:formatCode>General</c:formatCode>
                <c:ptCount val="4112"/>
                <c:pt idx="349">
                  <c:v>0</c:v>
                </c:pt>
                <c:pt idx="350">
                  <c:v>5</c:v>
                </c:pt>
                <c:pt idx="351">
                  <c:v>435</c:v>
                </c:pt>
                <c:pt idx="352">
                  <c:v>0</c:v>
                </c:pt>
                <c:pt idx="353">
                  <c:v>640</c:v>
                </c:pt>
                <c:pt idx="354">
                  <c:v>0</c:v>
                </c:pt>
                <c:pt idx="355">
                  <c:v>3000</c:v>
                </c:pt>
                <c:pt idx="356">
                  <c:v>11</c:v>
                </c:pt>
                <c:pt idx="357">
                  <c:v>325</c:v>
                </c:pt>
                <c:pt idx="358">
                  <c:v>560</c:v>
                </c:pt>
                <c:pt idx="359">
                  <c:v>325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1297</c:v>
                </c:pt>
                <c:pt idx="365">
                  <c:v>0</c:v>
                </c:pt>
                <c:pt idx="366">
                  <c:v>180</c:v>
                </c:pt>
                <c:pt idx="367">
                  <c:v>0</c:v>
                </c:pt>
                <c:pt idx="368">
                  <c:v>200</c:v>
                </c:pt>
                <c:pt idx="369">
                  <c:v>401</c:v>
                </c:pt>
                <c:pt idx="370">
                  <c:v>722</c:v>
                </c:pt>
                <c:pt idx="371">
                  <c:v>0</c:v>
                </c:pt>
                <c:pt idx="372">
                  <c:v>4482</c:v>
                </c:pt>
                <c:pt idx="373">
                  <c:v>51</c:v>
                </c:pt>
                <c:pt idx="374">
                  <c:v>2200</c:v>
                </c:pt>
                <c:pt idx="375">
                  <c:v>0</c:v>
                </c:pt>
                <c:pt idx="376">
                  <c:v>800</c:v>
                </c:pt>
                <c:pt idx="377">
                  <c:v>0</c:v>
                </c:pt>
                <c:pt idx="378">
                  <c:v>345</c:v>
                </c:pt>
                <c:pt idx="379">
                  <c:v>50</c:v>
                </c:pt>
                <c:pt idx="380">
                  <c:v>250</c:v>
                </c:pt>
                <c:pt idx="381">
                  <c:v>17</c:v>
                </c:pt>
                <c:pt idx="382">
                  <c:v>0</c:v>
                </c:pt>
                <c:pt idx="383">
                  <c:v>3</c:v>
                </c:pt>
                <c:pt idx="384">
                  <c:v>0</c:v>
                </c:pt>
                <c:pt idx="385">
                  <c:v>1465</c:v>
                </c:pt>
                <c:pt idx="386">
                  <c:v>262</c:v>
                </c:pt>
                <c:pt idx="387">
                  <c:v>279</c:v>
                </c:pt>
                <c:pt idx="388">
                  <c:v>0</c:v>
                </c:pt>
                <c:pt idx="389">
                  <c:v>1571.55</c:v>
                </c:pt>
                <c:pt idx="390">
                  <c:v>380</c:v>
                </c:pt>
                <c:pt idx="391">
                  <c:v>0</c:v>
                </c:pt>
                <c:pt idx="392">
                  <c:v>746</c:v>
                </c:pt>
                <c:pt idx="393">
                  <c:v>152165</c:v>
                </c:pt>
                <c:pt idx="394">
                  <c:v>1300</c:v>
                </c:pt>
                <c:pt idx="395">
                  <c:v>0</c:v>
                </c:pt>
                <c:pt idx="396">
                  <c:v>2130</c:v>
                </c:pt>
                <c:pt idx="397">
                  <c:v>0</c:v>
                </c:pt>
                <c:pt idx="398">
                  <c:v>0</c:v>
                </c:pt>
                <c:pt idx="399">
                  <c:v>3030</c:v>
                </c:pt>
                <c:pt idx="400">
                  <c:v>2230</c:v>
                </c:pt>
                <c:pt idx="401">
                  <c:v>1</c:v>
                </c:pt>
                <c:pt idx="402">
                  <c:v>20</c:v>
                </c:pt>
                <c:pt idx="403">
                  <c:v>1</c:v>
                </c:pt>
                <c:pt idx="404">
                  <c:v>10</c:v>
                </c:pt>
                <c:pt idx="405">
                  <c:v>27849.22</c:v>
                </c:pt>
                <c:pt idx="406">
                  <c:v>11943</c:v>
                </c:pt>
                <c:pt idx="407">
                  <c:v>100</c:v>
                </c:pt>
                <c:pt idx="408">
                  <c:v>8815</c:v>
                </c:pt>
                <c:pt idx="409">
                  <c:v>360</c:v>
                </c:pt>
                <c:pt idx="410">
                  <c:v>0</c:v>
                </c:pt>
                <c:pt idx="411">
                  <c:v>130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250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60</c:v>
                </c:pt>
                <c:pt idx="420">
                  <c:v>0</c:v>
                </c:pt>
                <c:pt idx="421">
                  <c:v>110</c:v>
                </c:pt>
                <c:pt idx="422">
                  <c:v>0</c:v>
                </c:pt>
                <c:pt idx="423">
                  <c:v>401</c:v>
                </c:pt>
                <c:pt idx="424">
                  <c:v>0</c:v>
                </c:pt>
                <c:pt idx="425">
                  <c:v>0</c:v>
                </c:pt>
                <c:pt idx="426">
                  <c:v>50</c:v>
                </c:pt>
                <c:pt idx="427">
                  <c:v>0</c:v>
                </c:pt>
                <c:pt idx="428">
                  <c:v>250</c:v>
                </c:pt>
                <c:pt idx="429">
                  <c:v>14.5</c:v>
                </c:pt>
                <c:pt idx="430">
                  <c:v>301</c:v>
                </c:pt>
                <c:pt idx="431">
                  <c:v>430</c:v>
                </c:pt>
                <c:pt idx="432">
                  <c:v>153</c:v>
                </c:pt>
                <c:pt idx="433">
                  <c:v>203.9</c:v>
                </c:pt>
                <c:pt idx="434">
                  <c:v>6</c:v>
                </c:pt>
                <c:pt idx="435">
                  <c:v>133</c:v>
                </c:pt>
                <c:pt idx="436">
                  <c:v>0</c:v>
                </c:pt>
                <c:pt idx="437">
                  <c:v>676</c:v>
                </c:pt>
                <c:pt idx="438">
                  <c:v>0</c:v>
                </c:pt>
                <c:pt idx="439">
                  <c:v>24</c:v>
                </c:pt>
                <c:pt idx="440">
                  <c:v>415</c:v>
                </c:pt>
                <c:pt idx="441">
                  <c:v>570</c:v>
                </c:pt>
                <c:pt idx="442">
                  <c:v>0</c:v>
                </c:pt>
                <c:pt idx="443">
                  <c:v>125</c:v>
                </c:pt>
                <c:pt idx="444">
                  <c:v>3</c:v>
                </c:pt>
                <c:pt idx="445">
                  <c:v>0</c:v>
                </c:pt>
                <c:pt idx="446">
                  <c:v>0</c:v>
                </c:pt>
                <c:pt idx="447">
                  <c:v>1876</c:v>
                </c:pt>
                <c:pt idx="448">
                  <c:v>0</c:v>
                </c:pt>
                <c:pt idx="449">
                  <c:v>5</c:v>
                </c:pt>
                <c:pt idx="450">
                  <c:v>0</c:v>
                </c:pt>
                <c:pt idx="451">
                  <c:v>6691</c:v>
                </c:pt>
                <c:pt idx="452">
                  <c:v>10</c:v>
                </c:pt>
                <c:pt idx="453">
                  <c:v>50</c:v>
                </c:pt>
                <c:pt idx="454">
                  <c:v>2</c:v>
                </c:pt>
                <c:pt idx="455">
                  <c:v>766</c:v>
                </c:pt>
                <c:pt idx="456">
                  <c:v>5</c:v>
                </c:pt>
                <c:pt idx="457">
                  <c:v>82.01</c:v>
                </c:pt>
                <c:pt idx="458">
                  <c:v>45</c:v>
                </c:pt>
                <c:pt idx="459">
                  <c:v>396</c:v>
                </c:pt>
                <c:pt idx="460">
                  <c:v>0</c:v>
                </c:pt>
                <c:pt idx="461">
                  <c:v>480</c:v>
                </c:pt>
                <c:pt idx="462">
                  <c:v>26</c:v>
                </c:pt>
                <c:pt idx="463">
                  <c:v>82</c:v>
                </c:pt>
                <c:pt idx="464">
                  <c:v>45</c:v>
                </c:pt>
                <c:pt idx="465">
                  <c:v>61</c:v>
                </c:pt>
                <c:pt idx="466">
                  <c:v>0</c:v>
                </c:pt>
                <c:pt idx="467">
                  <c:v>821</c:v>
                </c:pt>
                <c:pt idx="468">
                  <c:v>25</c:v>
                </c:pt>
                <c:pt idx="469">
                  <c:v>25</c:v>
                </c:pt>
                <c:pt idx="470">
                  <c:v>0</c:v>
                </c:pt>
                <c:pt idx="471">
                  <c:v>0</c:v>
                </c:pt>
                <c:pt idx="472">
                  <c:v>1250</c:v>
                </c:pt>
                <c:pt idx="473">
                  <c:v>1</c:v>
                </c:pt>
                <c:pt idx="474">
                  <c:v>138</c:v>
                </c:pt>
                <c:pt idx="475">
                  <c:v>76</c:v>
                </c:pt>
                <c:pt idx="476">
                  <c:v>4315</c:v>
                </c:pt>
                <c:pt idx="477">
                  <c:v>0</c:v>
                </c:pt>
                <c:pt idx="478">
                  <c:v>0</c:v>
                </c:pt>
                <c:pt idx="479">
                  <c:v>51</c:v>
                </c:pt>
                <c:pt idx="480">
                  <c:v>6541</c:v>
                </c:pt>
                <c:pt idx="481">
                  <c:v>141</c:v>
                </c:pt>
                <c:pt idx="482">
                  <c:v>861</c:v>
                </c:pt>
                <c:pt idx="483">
                  <c:v>1</c:v>
                </c:pt>
                <c:pt idx="484">
                  <c:v>0</c:v>
                </c:pt>
                <c:pt idx="485">
                  <c:v>4906.59</c:v>
                </c:pt>
                <c:pt idx="486">
                  <c:v>0</c:v>
                </c:pt>
                <c:pt idx="487">
                  <c:v>0</c:v>
                </c:pt>
                <c:pt idx="488">
                  <c:v>4884</c:v>
                </c:pt>
                <c:pt idx="489">
                  <c:v>7764</c:v>
                </c:pt>
                <c:pt idx="490">
                  <c:v>1830</c:v>
                </c:pt>
                <c:pt idx="491">
                  <c:v>10</c:v>
                </c:pt>
                <c:pt idx="492">
                  <c:v>7530</c:v>
                </c:pt>
                <c:pt idx="493">
                  <c:v>149</c:v>
                </c:pt>
                <c:pt idx="494">
                  <c:v>8315.01</c:v>
                </c:pt>
                <c:pt idx="495">
                  <c:v>50</c:v>
                </c:pt>
                <c:pt idx="496">
                  <c:v>0</c:v>
                </c:pt>
                <c:pt idx="497">
                  <c:v>0</c:v>
                </c:pt>
                <c:pt idx="498">
                  <c:v>215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31</c:v>
                </c:pt>
                <c:pt idx="504">
                  <c:v>0</c:v>
                </c:pt>
                <c:pt idx="505">
                  <c:v>1</c:v>
                </c:pt>
                <c:pt idx="506">
                  <c:v>30</c:v>
                </c:pt>
                <c:pt idx="507">
                  <c:v>2994</c:v>
                </c:pt>
                <c:pt idx="508">
                  <c:v>1910</c:v>
                </c:pt>
                <c:pt idx="509">
                  <c:v>215</c:v>
                </c:pt>
                <c:pt idx="510">
                  <c:v>0</c:v>
                </c:pt>
                <c:pt idx="511">
                  <c:v>230</c:v>
                </c:pt>
                <c:pt idx="512">
                  <c:v>114</c:v>
                </c:pt>
                <c:pt idx="513">
                  <c:v>335</c:v>
                </c:pt>
                <c:pt idx="514">
                  <c:v>52</c:v>
                </c:pt>
                <c:pt idx="515">
                  <c:v>250</c:v>
                </c:pt>
                <c:pt idx="516">
                  <c:v>640</c:v>
                </c:pt>
                <c:pt idx="517">
                  <c:v>400</c:v>
                </c:pt>
                <c:pt idx="518">
                  <c:v>10</c:v>
                </c:pt>
                <c:pt idx="519">
                  <c:v>0</c:v>
                </c:pt>
                <c:pt idx="520">
                  <c:v>150</c:v>
                </c:pt>
                <c:pt idx="521">
                  <c:v>11</c:v>
                </c:pt>
                <c:pt idx="522">
                  <c:v>6962</c:v>
                </c:pt>
                <c:pt idx="523">
                  <c:v>50</c:v>
                </c:pt>
                <c:pt idx="524">
                  <c:v>24651</c:v>
                </c:pt>
                <c:pt idx="525">
                  <c:v>0</c:v>
                </c:pt>
                <c:pt idx="526">
                  <c:v>205</c:v>
                </c:pt>
                <c:pt idx="527">
                  <c:v>0</c:v>
                </c:pt>
                <c:pt idx="528">
                  <c:v>2746</c:v>
                </c:pt>
                <c:pt idx="529">
                  <c:v>1</c:v>
                </c:pt>
                <c:pt idx="530">
                  <c:v>25</c:v>
                </c:pt>
                <c:pt idx="531">
                  <c:v>1</c:v>
                </c:pt>
                <c:pt idx="532">
                  <c:v>70</c:v>
                </c:pt>
                <c:pt idx="533">
                  <c:v>6</c:v>
                </c:pt>
                <c:pt idx="534">
                  <c:v>13692</c:v>
                </c:pt>
                <c:pt idx="535">
                  <c:v>52</c:v>
                </c:pt>
                <c:pt idx="536">
                  <c:v>0</c:v>
                </c:pt>
                <c:pt idx="537">
                  <c:v>9</c:v>
                </c:pt>
                <c:pt idx="538">
                  <c:v>68</c:v>
                </c:pt>
                <c:pt idx="539">
                  <c:v>35</c:v>
                </c:pt>
                <c:pt idx="540">
                  <c:v>3781</c:v>
                </c:pt>
                <c:pt idx="541">
                  <c:v>0</c:v>
                </c:pt>
                <c:pt idx="542">
                  <c:v>123</c:v>
                </c:pt>
                <c:pt idx="543">
                  <c:v>1416</c:v>
                </c:pt>
                <c:pt idx="544">
                  <c:v>0</c:v>
                </c:pt>
                <c:pt idx="545">
                  <c:v>200</c:v>
                </c:pt>
                <c:pt idx="546">
                  <c:v>1366</c:v>
                </c:pt>
                <c:pt idx="547">
                  <c:v>0</c:v>
                </c:pt>
                <c:pt idx="548">
                  <c:v>50</c:v>
                </c:pt>
                <c:pt idx="549">
                  <c:v>12</c:v>
                </c:pt>
                <c:pt idx="550">
                  <c:v>55</c:v>
                </c:pt>
                <c:pt idx="551">
                  <c:v>0</c:v>
                </c:pt>
                <c:pt idx="552">
                  <c:v>68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245</c:v>
                </c:pt>
                <c:pt idx="558">
                  <c:v>20</c:v>
                </c:pt>
                <c:pt idx="559">
                  <c:v>142</c:v>
                </c:pt>
                <c:pt idx="560">
                  <c:v>106</c:v>
                </c:pt>
                <c:pt idx="561">
                  <c:v>0</c:v>
                </c:pt>
                <c:pt idx="562">
                  <c:v>346</c:v>
                </c:pt>
                <c:pt idx="563">
                  <c:v>80</c:v>
                </c:pt>
                <c:pt idx="564">
                  <c:v>259</c:v>
                </c:pt>
                <c:pt idx="565">
                  <c:v>1</c:v>
                </c:pt>
                <c:pt idx="566">
                  <c:v>10</c:v>
                </c:pt>
                <c:pt idx="567">
                  <c:v>14</c:v>
                </c:pt>
                <c:pt idx="568">
                  <c:v>175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10</c:v>
                </c:pt>
                <c:pt idx="574">
                  <c:v>0</c:v>
                </c:pt>
                <c:pt idx="575">
                  <c:v>56</c:v>
                </c:pt>
                <c:pt idx="576">
                  <c:v>2725</c:v>
                </c:pt>
                <c:pt idx="577">
                  <c:v>301</c:v>
                </c:pt>
                <c:pt idx="578">
                  <c:v>1</c:v>
                </c:pt>
                <c:pt idx="579">
                  <c:v>223</c:v>
                </c:pt>
                <c:pt idx="580">
                  <c:v>61</c:v>
                </c:pt>
                <c:pt idx="581">
                  <c:v>250</c:v>
                </c:pt>
                <c:pt idx="582">
                  <c:v>115</c:v>
                </c:pt>
                <c:pt idx="583">
                  <c:v>26</c:v>
                </c:pt>
                <c:pt idx="584">
                  <c:v>426</c:v>
                </c:pt>
                <c:pt idx="585">
                  <c:v>6</c:v>
                </c:pt>
                <c:pt idx="586">
                  <c:v>20</c:v>
                </c:pt>
                <c:pt idx="587">
                  <c:v>850</c:v>
                </c:pt>
                <c:pt idx="588">
                  <c:v>31</c:v>
                </c:pt>
                <c:pt idx="589">
                  <c:v>1529</c:v>
                </c:pt>
                <c:pt idx="590">
                  <c:v>95</c:v>
                </c:pt>
                <c:pt idx="591">
                  <c:v>156</c:v>
                </c:pt>
                <c:pt idx="592">
                  <c:v>700</c:v>
                </c:pt>
                <c:pt idx="593">
                  <c:v>904</c:v>
                </c:pt>
                <c:pt idx="594">
                  <c:v>1864</c:v>
                </c:pt>
                <c:pt idx="595">
                  <c:v>8</c:v>
                </c:pt>
                <c:pt idx="596">
                  <c:v>5010</c:v>
                </c:pt>
                <c:pt idx="597">
                  <c:v>684</c:v>
                </c:pt>
                <c:pt idx="598">
                  <c:v>43015</c:v>
                </c:pt>
                <c:pt idx="599">
                  <c:v>26349</c:v>
                </c:pt>
                <c:pt idx="600">
                  <c:v>11828</c:v>
                </c:pt>
                <c:pt idx="601">
                  <c:v>10814</c:v>
                </c:pt>
                <c:pt idx="602">
                  <c:v>205</c:v>
                </c:pt>
                <c:pt idx="603">
                  <c:v>15</c:v>
                </c:pt>
                <c:pt idx="604">
                  <c:v>891</c:v>
                </c:pt>
                <c:pt idx="605">
                  <c:v>1471</c:v>
                </c:pt>
                <c:pt idx="606">
                  <c:v>12792</c:v>
                </c:pt>
                <c:pt idx="607">
                  <c:v>1108</c:v>
                </c:pt>
                <c:pt idx="608">
                  <c:v>8827</c:v>
                </c:pt>
                <c:pt idx="609">
                  <c:v>19434</c:v>
                </c:pt>
                <c:pt idx="610">
                  <c:v>1</c:v>
                </c:pt>
                <c:pt idx="611">
                  <c:v>53</c:v>
                </c:pt>
                <c:pt idx="612">
                  <c:v>298</c:v>
                </c:pt>
                <c:pt idx="613">
                  <c:v>23948</c:v>
                </c:pt>
                <c:pt idx="614">
                  <c:v>553</c:v>
                </c:pt>
                <c:pt idx="615">
                  <c:v>0</c:v>
                </c:pt>
                <c:pt idx="616">
                  <c:v>3550</c:v>
                </c:pt>
                <c:pt idx="617">
                  <c:v>14598</c:v>
                </c:pt>
                <c:pt idx="618">
                  <c:v>115297.5</c:v>
                </c:pt>
                <c:pt idx="619">
                  <c:v>2468</c:v>
                </c:pt>
                <c:pt idx="620">
                  <c:v>260</c:v>
                </c:pt>
                <c:pt idx="621">
                  <c:v>1306</c:v>
                </c:pt>
                <c:pt idx="622">
                  <c:v>35338</c:v>
                </c:pt>
                <c:pt idx="623">
                  <c:v>590</c:v>
                </c:pt>
                <c:pt idx="624">
                  <c:v>636</c:v>
                </c:pt>
                <c:pt idx="625">
                  <c:v>1</c:v>
                </c:pt>
                <c:pt idx="626">
                  <c:v>2319</c:v>
                </c:pt>
                <c:pt idx="627">
                  <c:v>15390</c:v>
                </c:pt>
                <c:pt idx="628">
                  <c:v>107148.74</c:v>
                </c:pt>
                <c:pt idx="629">
                  <c:v>403</c:v>
                </c:pt>
                <c:pt idx="630">
                  <c:v>6118</c:v>
                </c:pt>
                <c:pt idx="631">
                  <c:v>4622.01</c:v>
                </c:pt>
                <c:pt idx="632">
                  <c:v>837</c:v>
                </c:pt>
                <c:pt idx="633">
                  <c:v>481</c:v>
                </c:pt>
                <c:pt idx="634">
                  <c:v>977</c:v>
                </c:pt>
                <c:pt idx="635">
                  <c:v>0</c:v>
                </c:pt>
                <c:pt idx="636">
                  <c:v>53670.6</c:v>
                </c:pt>
                <c:pt idx="637">
                  <c:v>8837</c:v>
                </c:pt>
                <c:pt idx="638">
                  <c:v>61</c:v>
                </c:pt>
                <c:pt idx="639">
                  <c:v>0</c:v>
                </c:pt>
                <c:pt idx="640">
                  <c:v>33791</c:v>
                </c:pt>
                <c:pt idx="641">
                  <c:v>105</c:v>
                </c:pt>
                <c:pt idx="642">
                  <c:v>199</c:v>
                </c:pt>
                <c:pt idx="643">
                  <c:v>2249</c:v>
                </c:pt>
                <c:pt idx="644">
                  <c:v>1389</c:v>
                </c:pt>
                <c:pt idx="645">
                  <c:v>715</c:v>
                </c:pt>
                <c:pt idx="646">
                  <c:v>305</c:v>
                </c:pt>
                <c:pt idx="647">
                  <c:v>90</c:v>
                </c:pt>
                <c:pt idx="648">
                  <c:v>194</c:v>
                </c:pt>
                <c:pt idx="649">
                  <c:v>0</c:v>
                </c:pt>
                <c:pt idx="650">
                  <c:v>235</c:v>
                </c:pt>
                <c:pt idx="651">
                  <c:v>0</c:v>
                </c:pt>
                <c:pt idx="652">
                  <c:v>5</c:v>
                </c:pt>
                <c:pt idx="653">
                  <c:v>0</c:v>
                </c:pt>
                <c:pt idx="654">
                  <c:v>2521</c:v>
                </c:pt>
                <c:pt idx="655">
                  <c:v>0</c:v>
                </c:pt>
                <c:pt idx="656">
                  <c:v>177</c:v>
                </c:pt>
                <c:pt idx="657">
                  <c:v>0</c:v>
                </c:pt>
                <c:pt idx="658">
                  <c:v>1656</c:v>
                </c:pt>
                <c:pt idx="659">
                  <c:v>0</c:v>
                </c:pt>
                <c:pt idx="660">
                  <c:v>10</c:v>
                </c:pt>
                <c:pt idx="661">
                  <c:v>50</c:v>
                </c:pt>
                <c:pt idx="662">
                  <c:v>32</c:v>
                </c:pt>
                <c:pt idx="663">
                  <c:v>351</c:v>
                </c:pt>
                <c:pt idx="664">
                  <c:v>170</c:v>
                </c:pt>
                <c:pt idx="665">
                  <c:v>3598</c:v>
                </c:pt>
                <c:pt idx="666">
                  <c:v>21</c:v>
                </c:pt>
                <c:pt idx="667">
                  <c:v>2</c:v>
                </c:pt>
                <c:pt idx="668">
                  <c:v>400</c:v>
                </c:pt>
                <c:pt idx="669">
                  <c:v>2540</c:v>
                </c:pt>
                <c:pt idx="670">
                  <c:v>101</c:v>
                </c:pt>
                <c:pt idx="671">
                  <c:v>170</c:v>
                </c:pt>
                <c:pt idx="672">
                  <c:v>90</c:v>
                </c:pt>
                <c:pt idx="673">
                  <c:v>2700</c:v>
                </c:pt>
                <c:pt idx="674">
                  <c:v>45</c:v>
                </c:pt>
                <c:pt idx="675">
                  <c:v>640</c:v>
                </c:pt>
                <c:pt idx="676">
                  <c:v>1201</c:v>
                </c:pt>
                <c:pt idx="677">
                  <c:v>50</c:v>
                </c:pt>
                <c:pt idx="678">
                  <c:v>1040</c:v>
                </c:pt>
                <c:pt idx="679">
                  <c:v>62</c:v>
                </c:pt>
                <c:pt idx="680">
                  <c:v>325</c:v>
                </c:pt>
                <c:pt idx="681">
                  <c:v>65</c:v>
                </c:pt>
                <c:pt idx="682">
                  <c:v>45</c:v>
                </c:pt>
                <c:pt idx="683">
                  <c:v>730</c:v>
                </c:pt>
                <c:pt idx="684">
                  <c:v>0</c:v>
                </c:pt>
                <c:pt idx="685">
                  <c:v>1286</c:v>
                </c:pt>
                <c:pt idx="686">
                  <c:v>1351</c:v>
                </c:pt>
                <c:pt idx="687">
                  <c:v>65</c:v>
                </c:pt>
                <c:pt idx="688">
                  <c:v>644</c:v>
                </c:pt>
                <c:pt idx="689">
                  <c:v>113</c:v>
                </c:pt>
                <c:pt idx="690">
                  <c:v>30</c:v>
                </c:pt>
                <c:pt idx="691">
                  <c:v>302</c:v>
                </c:pt>
                <c:pt idx="692">
                  <c:v>2001</c:v>
                </c:pt>
                <c:pt idx="693">
                  <c:v>20</c:v>
                </c:pt>
                <c:pt idx="694">
                  <c:v>750</c:v>
                </c:pt>
                <c:pt idx="695">
                  <c:v>205</c:v>
                </c:pt>
                <c:pt idx="696">
                  <c:v>0</c:v>
                </c:pt>
                <c:pt idx="697">
                  <c:v>72</c:v>
                </c:pt>
                <c:pt idx="698">
                  <c:v>2360.3200000000002</c:v>
                </c:pt>
                <c:pt idx="699">
                  <c:v>125</c:v>
                </c:pt>
                <c:pt idx="700">
                  <c:v>260</c:v>
                </c:pt>
                <c:pt idx="701">
                  <c:v>2445</c:v>
                </c:pt>
                <c:pt idx="702">
                  <c:v>200</c:v>
                </c:pt>
                <c:pt idx="703">
                  <c:v>7834</c:v>
                </c:pt>
                <c:pt idx="704">
                  <c:v>195</c:v>
                </c:pt>
                <c:pt idx="705">
                  <c:v>3200</c:v>
                </c:pt>
                <c:pt idx="706">
                  <c:v>0</c:v>
                </c:pt>
                <c:pt idx="707">
                  <c:v>70</c:v>
                </c:pt>
                <c:pt idx="708">
                  <c:v>280</c:v>
                </c:pt>
                <c:pt idx="709">
                  <c:v>21</c:v>
                </c:pt>
                <c:pt idx="710">
                  <c:v>0</c:v>
                </c:pt>
                <c:pt idx="711">
                  <c:v>90</c:v>
                </c:pt>
                <c:pt idx="712">
                  <c:v>160</c:v>
                </c:pt>
                <c:pt idx="713">
                  <c:v>151</c:v>
                </c:pt>
                <c:pt idx="714">
                  <c:v>196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520</c:v>
                </c:pt>
                <c:pt idx="719">
                  <c:v>123</c:v>
                </c:pt>
                <c:pt idx="720">
                  <c:v>0</c:v>
                </c:pt>
                <c:pt idx="721">
                  <c:v>30</c:v>
                </c:pt>
                <c:pt idx="722">
                  <c:v>1982</c:v>
                </c:pt>
                <c:pt idx="723">
                  <c:v>0</c:v>
                </c:pt>
                <c:pt idx="724">
                  <c:v>375</c:v>
                </c:pt>
                <c:pt idx="725">
                  <c:v>0</c:v>
                </c:pt>
                <c:pt idx="726">
                  <c:v>30</c:v>
                </c:pt>
                <c:pt idx="727">
                  <c:v>196</c:v>
                </c:pt>
                <c:pt idx="728">
                  <c:v>100</c:v>
                </c:pt>
                <c:pt idx="729">
                  <c:v>0</c:v>
                </c:pt>
                <c:pt idx="730">
                  <c:v>4635</c:v>
                </c:pt>
                <c:pt idx="731">
                  <c:v>5680</c:v>
                </c:pt>
                <c:pt idx="732">
                  <c:v>330</c:v>
                </c:pt>
                <c:pt idx="733">
                  <c:v>327</c:v>
                </c:pt>
                <c:pt idx="734">
                  <c:v>160</c:v>
                </c:pt>
                <c:pt idx="735">
                  <c:v>0</c:v>
                </c:pt>
                <c:pt idx="736">
                  <c:v>0</c:v>
                </c:pt>
                <c:pt idx="737">
                  <c:v>1575</c:v>
                </c:pt>
                <c:pt idx="738">
                  <c:v>0</c:v>
                </c:pt>
                <c:pt idx="739">
                  <c:v>345</c:v>
                </c:pt>
                <c:pt idx="740">
                  <c:v>131</c:v>
                </c:pt>
                <c:pt idx="741">
                  <c:v>1381</c:v>
                </c:pt>
                <c:pt idx="742">
                  <c:v>120</c:v>
                </c:pt>
                <c:pt idx="743">
                  <c:v>1520</c:v>
                </c:pt>
                <c:pt idx="744">
                  <c:v>50</c:v>
                </c:pt>
                <c:pt idx="745">
                  <c:v>0</c:v>
                </c:pt>
                <c:pt idx="746">
                  <c:v>40</c:v>
                </c:pt>
                <c:pt idx="747">
                  <c:v>25</c:v>
                </c:pt>
                <c:pt idx="748">
                  <c:v>40</c:v>
                </c:pt>
                <c:pt idx="749">
                  <c:v>1544</c:v>
                </c:pt>
                <c:pt idx="750">
                  <c:v>1161</c:v>
                </c:pt>
                <c:pt idx="751">
                  <c:v>668</c:v>
                </c:pt>
                <c:pt idx="752">
                  <c:v>289</c:v>
                </c:pt>
                <c:pt idx="753">
                  <c:v>6663</c:v>
                </c:pt>
                <c:pt idx="754">
                  <c:v>2484</c:v>
                </c:pt>
                <c:pt idx="755">
                  <c:v>286</c:v>
                </c:pt>
                <c:pt idx="756">
                  <c:v>0</c:v>
                </c:pt>
                <c:pt idx="757">
                  <c:v>480</c:v>
                </c:pt>
                <c:pt idx="758">
                  <c:v>273</c:v>
                </c:pt>
                <c:pt idx="759">
                  <c:v>1402</c:v>
                </c:pt>
                <c:pt idx="760">
                  <c:v>19195</c:v>
                </c:pt>
                <c:pt idx="761">
                  <c:v>19572</c:v>
                </c:pt>
                <c:pt idx="762">
                  <c:v>126</c:v>
                </c:pt>
                <c:pt idx="763">
                  <c:v>6511</c:v>
                </c:pt>
                <c:pt idx="764">
                  <c:v>16984</c:v>
                </c:pt>
                <c:pt idx="765">
                  <c:v>861</c:v>
                </c:pt>
                <c:pt idx="766">
                  <c:v>233</c:v>
                </c:pt>
                <c:pt idx="767">
                  <c:v>881</c:v>
                </c:pt>
                <c:pt idx="768">
                  <c:v>19430</c:v>
                </c:pt>
                <c:pt idx="769">
                  <c:v>25655</c:v>
                </c:pt>
                <c:pt idx="770">
                  <c:v>40079</c:v>
                </c:pt>
                <c:pt idx="771">
                  <c:v>712</c:v>
                </c:pt>
                <c:pt idx="772">
                  <c:v>377</c:v>
                </c:pt>
                <c:pt idx="773">
                  <c:v>879</c:v>
                </c:pt>
                <c:pt idx="774">
                  <c:v>298</c:v>
                </c:pt>
                <c:pt idx="775">
                  <c:v>1776</c:v>
                </c:pt>
                <c:pt idx="776">
                  <c:v>3562</c:v>
                </c:pt>
                <c:pt idx="777">
                  <c:v>106</c:v>
                </c:pt>
                <c:pt idx="778">
                  <c:v>14000</c:v>
                </c:pt>
                <c:pt idx="779">
                  <c:v>2296</c:v>
                </c:pt>
                <c:pt idx="780">
                  <c:v>226</c:v>
                </c:pt>
                <c:pt idx="781">
                  <c:v>6925</c:v>
                </c:pt>
                <c:pt idx="782">
                  <c:v>411</c:v>
                </c:pt>
                <c:pt idx="783">
                  <c:v>280</c:v>
                </c:pt>
                <c:pt idx="784">
                  <c:v>2607</c:v>
                </c:pt>
                <c:pt idx="785">
                  <c:v>2889</c:v>
                </c:pt>
                <c:pt idx="786">
                  <c:v>909</c:v>
                </c:pt>
                <c:pt idx="787">
                  <c:v>97273</c:v>
                </c:pt>
                <c:pt idx="788">
                  <c:v>28986.16</c:v>
                </c:pt>
                <c:pt idx="789">
                  <c:v>1486</c:v>
                </c:pt>
                <c:pt idx="790">
                  <c:v>11</c:v>
                </c:pt>
                <c:pt idx="791">
                  <c:v>3</c:v>
                </c:pt>
                <c:pt idx="792">
                  <c:v>30751</c:v>
                </c:pt>
                <c:pt idx="793">
                  <c:v>106</c:v>
                </c:pt>
                <c:pt idx="794">
                  <c:v>1888</c:v>
                </c:pt>
                <c:pt idx="795">
                  <c:v>2550</c:v>
                </c:pt>
                <c:pt idx="796">
                  <c:v>6610</c:v>
                </c:pt>
                <c:pt idx="797">
                  <c:v>0</c:v>
                </c:pt>
                <c:pt idx="798">
                  <c:v>1677</c:v>
                </c:pt>
                <c:pt idx="799">
                  <c:v>26</c:v>
                </c:pt>
                <c:pt idx="800">
                  <c:v>212</c:v>
                </c:pt>
                <c:pt idx="801">
                  <c:v>467</c:v>
                </c:pt>
                <c:pt idx="802">
                  <c:v>17561</c:v>
                </c:pt>
                <c:pt idx="803">
                  <c:v>4669</c:v>
                </c:pt>
                <c:pt idx="804">
                  <c:v>726</c:v>
                </c:pt>
                <c:pt idx="805">
                  <c:v>65</c:v>
                </c:pt>
                <c:pt idx="806">
                  <c:v>65</c:v>
                </c:pt>
                <c:pt idx="807">
                  <c:v>35135</c:v>
                </c:pt>
                <c:pt idx="808">
                  <c:v>11683</c:v>
                </c:pt>
                <c:pt idx="809">
                  <c:v>8077</c:v>
                </c:pt>
                <c:pt idx="810">
                  <c:v>81</c:v>
                </c:pt>
                <c:pt idx="811">
                  <c:v>5051</c:v>
                </c:pt>
                <c:pt idx="812">
                  <c:v>130</c:v>
                </c:pt>
                <c:pt idx="813">
                  <c:v>45</c:v>
                </c:pt>
                <c:pt idx="814">
                  <c:v>850</c:v>
                </c:pt>
                <c:pt idx="815">
                  <c:v>70</c:v>
                </c:pt>
                <c:pt idx="816">
                  <c:v>0</c:v>
                </c:pt>
                <c:pt idx="817">
                  <c:v>51</c:v>
                </c:pt>
                <c:pt idx="818">
                  <c:v>10</c:v>
                </c:pt>
                <c:pt idx="819">
                  <c:v>3407</c:v>
                </c:pt>
                <c:pt idx="820">
                  <c:v>45</c:v>
                </c:pt>
                <c:pt idx="821">
                  <c:v>47074</c:v>
                </c:pt>
                <c:pt idx="822">
                  <c:v>7344</c:v>
                </c:pt>
                <c:pt idx="823">
                  <c:v>45</c:v>
                </c:pt>
                <c:pt idx="824">
                  <c:v>678</c:v>
                </c:pt>
                <c:pt idx="825">
                  <c:v>1821</c:v>
                </c:pt>
                <c:pt idx="826">
                  <c:v>12</c:v>
                </c:pt>
                <c:pt idx="827">
                  <c:v>56</c:v>
                </c:pt>
                <c:pt idx="828">
                  <c:v>410</c:v>
                </c:pt>
                <c:pt idx="829">
                  <c:v>0</c:v>
                </c:pt>
                <c:pt idx="830">
                  <c:v>1026</c:v>
                </c:pt>
                <c:pt idx="831">
                  <c:v>15</c:v>
                </c:pt>
                <c:pt idx="832">
                  <c:v>0</c:v>
                </c:pt>
                <c:pt idx="833">
                  <c:v>6382.34</c:v>
                </c:pt>
                <c:pt idx="834">
                  <c:v>1174</c:v>
                </c:pt>
                <c:pt idx="835">
                  <c:v>5</c:v>
                </c:pt>
                <c:pt idx="836">
                  <c:v>25</c:v>
                </c:pt>
                <c:pt idx="837">
                  <c:v>21</c:v>
                </c:pt>
                <c:pt idx="838">
                  <c:v>42.25</c:v>
                </c:pt>
                <c:pt idx="839">
                  <c:v>3294.01</c:v>
                </c:pt>
                <c:pt idx="840">
                  <c:v>25174</c:v>
                </c:pt>
                <c:pt idx="841">
                  <c:v>2152</c:v>
                </c:pt>
                <c:pt idx="842">
                  <c:v>47</c:v>
                </c:pt>
                <c:pt idx="843">
                  <c:v>1803</c:v>
                </c:pt>
                <c:pt idx="844">
                  <c:v>25</c:v>
                </c:pt>
                <c:pt idx="845">
                  <c:v>100</c:v>
                </c:pt>
                <c:pt idx="846">
                  <c:v>41</c:v>
                </c:pt>
                <c:pt idx="847">
                  <c:v>425</c:v>
                </c:pt>
                <c:pt idx="848">
                  <c:v>243</c:v>
                </c:pt>
                <c:pt idx="849">
                  <c:v>2971</c:v>
                </c:pt>
                <c:pt idx="850">
                  <c:v>1431</c:v>
                </c:pt>
                <c:pt idx="851">
                  <c:v>165</c:v>
                </c:pt>
                <c:pt idx="852">
                  <c:v>0</c:v>
                </c:pt>
                <c:pt idx="853">
                  <c:v>732.5</c:v>
                </c:pt>
                <c:pt idx="854">
                  <c:v>45</c:v>
                </c:pt>
                <c:pt idx="855">
                  <c:v>255</c:v>
                </c:pt>
                <c:pt idx="856">
                  <c:v>1</c:v>
                </c:pt>
                <c:pt idx="857">
                  <c:v>31272.92</c:v>
                </c:pt>
                <c:pt idx="858">
                  <c:v>5</c:v>
                </c:pt>
                <c:pt idx="859">
                  <c:v>10</c:v>
                </c:pt>
                <c:pt idx="860">
                  <c:v>53</c:v>
                </c:pt>
                <c:pt idx="861">
                  <c:v>178.52</c:v>
                </c:pt>
                <c:pt idx="862">
                  <c:v>83</c:v>
                </c:pt>
                <c:pt idx="863">
                  <c:v>109</c:v>
                </c:pt>
                <c:pt idx="864">
                  <c:v>5</c:v>
                </c:pt>
                <c:pt idx="865">
                  <c:v>0</c:v>
                </c:pt>
                <c:pt idx="866">
                  <c:v>29</c:v>
                </c:pt>
                <c:pt idx="867">
                  <c:v>0</c:v>
                </c:pt>
                <c:pt idx="868">
                  <c:v>11</c:v>
                </c:pt>
                <c:pt idx="869">
                  <c:v>425</c:v>
                </c:pt>
                <c:pt idx="870">
                  <c:v>0</c:v>
                </c:pt>
                <c:pt idx="871">
                  <c:v>10</c:v>
                </c:pt>
                <c:pt idx="872">
                  <c:v>585</c:v>
                </c:pt>
                <c:pt idx="873">
                  <c:v>1</c:v>
                </c:pt>
                <c:pt idx="874">
                  <c:v>21</c:v>
                </c:pt>
                <c:pt idx="875">
                  <c:v>11</c:v>
                </c:pt>
                <c:pt idx="876">
                  <c:v>0</c:v>
                </c:pt>
                <c:pt idx="877">
                  <c:v>1438</c:v>
                </c:pt>
                <c:pt idx="878">
                  <c:v>20</c:v>
                </c:pt>
                <c:pt idx="879">
                  <c:v>1</c:v>
                </c:pt>
                <c:pt idx="880">
                  <c:v>50</c:v>
                </c:pt>
                <c:pt idx="881">
                  <c:v>270</c:v>
                </c:pt>
                <c:pt idx="882">
                  <c:v>9875</c:v>
                </c:pt>
                <c:pt idx="883">
                  <c:v>125</c:v>
                </c:pt>
                <c:pt idx="884">
                  <c:v>5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186</c:v>
                </c:pt>
                <c:pt idx="889">
                  <c:v>0</c:v>
                </c:pt>
                <c:pt idx="890">
                  <c:v>100</c:v>
                </c:pt>
                <c:pt idx="891">
                  <c:v>530</c:v>
                </c:pt>
                <c:pt idx="892">
                  <c:v>0</c:v>
                </c:pt>
                <c:pt idx="893">
                  <c:v>73</c:v>
                </c:pt>
                <c:pt idx="894">
                  <c:v>75</c:v>
                </c:pt>
                <c:pt idx="895">
                  <c:v>252</c:v>
                </c:pt>
                <c:pt idx="896">
                  <c:v>0</c:v>
                </c:pt>
                <c:pt idx="897">
                  <c:v>911</c:v>
                </c:pt>
                <c:pt idx="898">
                  <c:v>50</c:v>
                </c:pt>
                <c:pt idx="899">
                  <c:v>325</c:v>
                </c:pt>
                <c:pt idx="900">
                  <c:v>188</c:v>
                </c:pt>
                <c:pt idx="901">
                  <c:v>0</c:v>
                </c:pt>
                <c:pt idx="902">
                  <c:v>151</c:v>
                </c:pt>
                <c:pt idx="903">
                  <c:v>35</c:v>
                </c:pt>
                <c:pt idx="904">
                  <c:v>0</c:v>
                </c:pt>
                <c:pt idx="905">
                  <c:v>1155</c:v>
                </c:pt>
                <c:pt idx="906">
                  <c:v>0</c:v>
                </c:pt>
                <c:pt idx="907">
                  <c:v>35</c:v>
                </c:pt>
                <c:pt idx="908">
                  <c:v>0</c:v>
                </c:pt>
                <c:pt idx="909">
                  <c:v>0</c:v>
                </c:pt>
                <c:pt idx="910">
                  <c:v>2070.5</c:v>
                </c:pt>
                <c:pt idx="911">
                  <c:v>2871</c:v>
                </c:pt>
                <c:pt idx="912">
                  <c:v>979</c:v>
                </c:pt>
                <c:pt idx="913">
                  <c:v>1020</c:v>
                </c:pt>
                <c:pt idx="914">
                  <c:v>17</c:v>
                </c:pt>
                <c:pt idx="915">
                  <c:v>100</c:v>
                </c:pt>
                <c:pt idx="916">
                  <c:v>25</c:v>
                </c:pt>
                <c:pt idx="917">
                  <c:v>0</c:v>
                </c:pt>
                <c:pt idx="918">
                  <c:v>30</c:v>
                </c:pt>
                <c:pt idx="919">
                  <c:v>886</c:v>
                </c:pt>
                <c:pt idx="920">
                  <c:v>585</c:v>
                </c:pt>
                <c:pt idx="921">
                  <c:v>10</c:v>
                </c:pt>
                <c:pt idx="922">
                  <c:v>0</c:v>
                </c:pt>
                <c:pt idx="923">
                  <c:v>5</c:v>
                </c:pt>
                <c:pt idx="924">
                  <c:v>3200</c:v>
                </c:pt>
                <c:pt idx="925">
                  <c:v>5875</c:v>
                </c:pt>
                <c:pt idx="926">
                  <c:v>4</c:v>
                </c:pt>
                <c:pt idx="927">
                  <c:v>42</c:v>
                </c:pt>
                <c:pt idx="928">
                  <c:v>100</c:v>
                </c:pt>
                <c:pt idx="929">
                  <c:v>241</c:v>
                </c:pt>
                <c:pt idx="930">
                  <c:v>105</c:v>
                </c:pt>
                <c:pt idx="931">
                  <c:v>15</c:v>
                </c:pt>
                <c:pt idx="932">
                  <c:v>15</c:v>
                </c:pt>
                <c:pt idx="933">
                  <c:v>72</c:v>
                </c:pt>
                <c:pt idx="934">
                  <c:v>0</c:v>
                </c:pt>
                <c:pt idx="935">
                  <c:v>1</c:v>
                </c:pt>
                <c:pt idx="936">
                  <c:v>7</c:v>
                </c:pt>
                <c:pt idx="937">
                  <c:v>320</c:v>
                </c:pt>
                <c:pt idx="938">
                  <c:v>100</c:v>
                </c:pt>
                <c:pt idx="939">
                  <c:v>1</c:v>
                </c:pt>
                <c:pt idx="940">
                  <c:v>800</c:v>
                </c:pt>
                <c:pt idx="941">
                  <c:v>0</c:v>
                </c:pt>
                <c:pt idx="942">
                  <c:v>55</c:v>
                </c:pt>
                <c:pt idx="943">
                  <c:v>6</c:v>
                </c:pt>
                <c:pt idx="944">
                  <c:v>445</c:v>
                </c:pt>
                <c:pt idx="945">
                  <c:v>3</c:v>
                </c:pt>
                <c:pt idx="946">
                  <c:v>200</c:v>
                </c:pt>
                <c:pt idx="947">
                  <c:v>26</c:v>
                </c:pt>
                <c:pt idx="948">
                  <c:v>100</c:v>
                </c:pt>
                <c:pt idx="949">
                  <c:v>1527</c:v>
                </c:pt>
                <c:pt idx="950">
                  <c:v>0</c:v>
                </c:pt>
                <c:pt idx="951">
                  <c:v>0</c:v>
                </c:pt>
                <c:pt idx="952">
                  <c:v>419</c:v>
                </c:pt>
                <c:pt idx="953">
                  <c:v>45</c:v>
                </c:pt>
                <c:pt idx="954">
                  <c:v>0</c:v>
                </c:pt>
                <c:pt idx="955">
                  <c:v>403</c:v>
                </c:pt>
                <c:pt idx="956">
                  <c:v>5431</c:v>
                </c:pt>
                <c:pt idx="957">
                  <c:v>0</c:v>
                </c:pt>
                <c:pt idx="958">
                  <c:v>805</c:v>
                </c:pt>
                <c:pt idx="959">
                  <c:v>8190</c:v>
                </c:pt>
                <c:pt idx="960">
                  <c:v>15</c:v>
                </c:pt>
                <c:pt idx="961">
                  <c:v>77</c:v>
                </c:pt>
                <c:pt idx="962">
                  <c:v>807</c:v>
                </c:pt>
                <c:pt idx="963">
                  <c:v>600</c:v>
                </c:pt>
                <c:pt idx="964">
                  <c:v>180</c:v>
                </c:pt>
                <c:pt idx="965">
                  <c:v>1</c:v>
                </c:pt>
                <c:pt idx="966">
                  <c:v>2020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75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105</c:v>
                </c:pt>
                <c:pt idx="977">
                  <c:v>5</c:v>
                </c:pt>
                <c:pt idx="978">
                  <c:v>50</c:v>
                </c:pt>
                <c:pt idx="979">
                  <c:v>0</c:v>
                </c:pt>
                <c:pt idx="980">
                  <c:v>150</c:v>
                </c:pt>
                <c:pt idx="981">
                  <c:v>48</c:v>
                </c:pt>
                <c:pt idx="982">
                  <c:v>0</c:v>
                </c:pt>
                <c:pt idx="983">
                  <c:v>360</c:v>
                </c:pt>
                <c:pt idx="984">
                  <c:v>0</c:v>
                </c:pt>
                <c:pt idx="985">
                  <c:v>895</c:v>
                </c:pt>
                <c:pt idx="986">
                  <c:v>100</c:v>
                </c:pt>
                <c:pt idx="987">
                  <c:v>30</c:v>
                </c:pt>
                <c:pt idx="988">
                  <c:v>0</c:v>
                </c:pt>
                <c:pt idx="989">
                  <c:v>445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57</c:v>
                </c:pt>
                <c:pt idx="994">
                  <c:v>5</c:v>
                </c:pt>
                <c:pt idx="995">
                  <c:v>701</c:v>
                </c:pt>
                <c:pt idx="996">
                  <c:v>6</c:v>
                </c:pt>
                <c:pt idx="997">
                  <c:v>20</c:v>
                </c:pt>
                <c:pt idx="998">
                  <c:v>10</c:v>
                </c:pt>
                <c:pt idx="999">
                  <c:v>0</c:v>
                </c:pt>
                <c:pt idx="1000">
                  <c:v>1</c:v>
                </c:pt>
                <c:pt idx="1001">
                  <c:v>289</c:v>
                </c:pt>
                <c:pt idx="1002">
                  <c:v>0</c:v>
                </c:pt>
                <c:pt idx="1003">
                  <c:v>60</c:v>
                </c:pt>
                <c:pt idx="1004">
                  <c:v>170</c:v>
                </c:pt>
                <c:pt idx="1005">
                  <c:v>101</c:v>
                </c:pt>
                <c:pt idx="1006">
                  <c:v>0</c:v>
                </c:pt>
                <c:pt idx="1007">
                  <c:v>2115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677</c:v>
                </c:pt>
                <c:pt idx="1012">
                  <c:v>100</c:v>
                </c:pt>
                <c:pt idx="1013">
                  <c:v>35</c:v>
                </c:pt>
                <c:pt idx="1014">
                  <c:v>50</c:v>
                </c:pt>
                <c:pt idx="1015">
                  <c:v>94</c:v>
                </c:pt>
                <c:pt idx="1016">
                  <c:v>5</c:v>
                </c:pt>
                <c:pt idx="1017">
                  <c:v>93</c:v>
                </c:pt>
                <c:pt idx="1018">
                  <c:v>15</c:v>
                </c:pt>
                <c:pt idx="1019">
                  <c:v>0</c:v>
                </c:pt>
                <c:pt idx="1020">
                  <c:v>1580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1020</c:v>
                </c:pt>
                <c:pt idx="1026">
                  <c:v>4092</c:v>
                </c:pt>
                <c:pt idx="1027">
                  <c:v>0</c:v>
                </c:pt>
                <c:pt idx="1028">
                  <c:v>3</c:v>
                </c:pt>
                <c:pt idx="1029">
                  <c:v>205</c:v>
                </c:pt>
                <c:pt idx="1030">
                  <c:v>280</c:v>
                </c:pt>
                <c:pt idx="1031">
                  <c:v>75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367</c:v>
                </c:pt>
                <c:pt idx="1036">
                  <c:v>10</c:v>
                </c:pt>
                <c:pt idx="1037">
                  <c:v>1</c:v>
                </c:pt>
                <c:pt idx="1038">
                  <c:v>51</c:v>
                </c:pt>
                <c:pt idx="1039">
                  <c:v>1302</c:v>
                </c:pt>
                <c:pt idx="1040">
                  <c:v>0</c:v>
                </c:pt>
                <c:pt idx="1041">
                  <c:v>0</c:v>
                </c:pt>
                <c:pt idx="1042">
                  <c:v>487</c:v>
                </c:pt>
                <c:pt idx="1043">
                  <c:v>0</c:v>
                </c:pt>
                <c:pt idx="1044">
                  <c:v>85</c:v>
                </c:pt>
                <c:pt idx="1045">
                  <c:v>34</c:v>
                </c:pt>
                <c:pt idx="1046">
                  <c:v>1050</c:v>
                </c:pt>
                <c:pt idx="1047">
                  <c:v>0</c:v>
                </c:pt>
                <c:pt idx="1048">
                  <c:v>50</c:v>
                </c:pt>
                <c:pt idx="1049">
                  <c:v>1967</c:v>
                </c:pt>
                <c:pt idx="1050">
                  <c:v>11</c:v>
                </c:pt>
                <c:pt idx="1051">
                  <c:v>150</c:v>
                </c:pt>
                <c:pt idx="1052">
                  <c:v>1395</c:v>
                </c:pt>
                <c:pt idx="1053">
                  <c:v>75</c:v>
                </c:pt>
                <c:pt idx="1054">
                  <c:v>35</c:v>
                </c:pt>
                <c:pt idx="1055">
                  <c:v>225</c:v>
                </c:pt>
                <c:pt idx="1056">
                  <c:v>0</c:v>
                </c:pt>
                <c:pt idx="1057">
                  <c:v>1</c:v>
                </c:pt>
                <c:pt idx="1058">
                  <c:v>650</c:v>
                </c:pt>
                <c:pt idx="1059">
                  <c:v>35</c:v>
                </c:pt>
                <c:pt idx="1060">
                  <c:v>560</c:v>
                </c:pt>
                <c:pt idx="1061">
                  <c:v>2196</c:v>
                </c:pt>
                <c:pt idx="1062">
                  <c:v>1</c:v>
                </c:pt>
                <c:pt idx="1063">
                  <c:v>855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110</c:v>
                </c:pt>
                <c:pt idx="1071">
                  <c:v>22</c:v>
                </c:pt>
                <c:pt idx="1072">
                  <c:v>850</c:v>
                </c:pt>
                <c:pt idx="1073">
                  <c:v>20</c:v>
                </c:pt>
                <c:pt idx="1074">
                  <c:v>1</c:v>
                </c:pt>
                <c:pt idx="1075">
                  <c:v>0</c:v>
                </c:pt>
                <c:pt idx="1076">
                  <c:v>2156</c:v>
                </c:pt>
                <c:pt idx="1077">
                  <c:v>7433.48</c:v>
                </c:pt>
                <c:pt idx="1078">
                  <c:v>0</c:v>
                </c:pt>
                <c:pt idx="1079">
                  <c:v>2286</c:v>
                </c:pt>
                <c:pt idx="1080">
                  <c:v>187</c:v>
                </c:pt>
                <c:pt idx="1081">
                  <c:v>1081</c:v>
                </c:pt>
                <c:pt idx="1082">
                  <c:v>13846</c:v>
                </c:pt>
                <c:pt idx="1083">
                  <c:v>895</c:v>
                </c:pt>
                <c:pt idx="1084">
                  <c:v>858</c:v>
                </c:pt>
                <c:pt idx="1085">
                  <c:v>1877</c:v>
                </c:pt>
                <c:pt idx="1086">
                  <c:v>1148</c:v>
                </c:pt>
                <c:pt idx="1087">
                  <c:v>21158</c:v>
                </c:pt>
                <c:pt idx="1088">
                  <c:v>335</c:v>
                </c:pt>
                <c:pt idx="1089">
                  <c:v>651</c:v>
                </c:pt>
                <c:pt idx="1090">
                  <c:v>995</c:v>
                </c:pt>
                <c:pt idx="1091">
                  <c:v>3986</c:v>
                </c:pt>
                <c:pt idx="1092">
                  <c:v>11923</c:v>
                </c:pt>
                <c:pt idx="1093">
                  <c:v>1417</c:v>
                </c:pt>
                <c:pt idx="1094">
                  <c:v>5422</c:v>
                </c:pt>
                <c:pt idx="1095">
                  <c:v>9477</c:v>
                </c:pt>
                <c:pt idx="1096">
                  <c:v>1988</c:v>
                </c:pt>
                <c:pt idx="1097">
                  <c:v>4853</c:v>
                </c:pt>
                <c:pt idx="1098">
                  <c:v>905</c:v>
                </c:pt>
                <c:pt idx="1099">
                  <c:v>1533</c:v>
                </c:pt>
                <c:pt idx="1100">
                  <c:v>76</c:v>
                </c:pt>
                <c:pt idx="1101">
                  <c:v>40</c:v>
                </c:pt>
                <c:pt idx="1102">
                  <c:v>1636</c:v>
                </c:pt>
                <c:pt idx="1103">
                  <c:v>107</c:v>
                </c:pt>
                <c:pt idx="1104">
                  <c:v>15281</c:v>
                </c:pt>
                <c:pt idx="1105">
                  <c:v>40</c:v>
                </c:pt>
                <c:pt idx="1106">
                  <c:v>997</c:v>
                </c:pt>
                <c:pt idx="1107">
                  <c:v>10846</c:v>
                </c:pt>
                <c:pt idx="1108">
                  <c:v>4190</c:v>
                </c:pt>
                <c:pt idx="1109">
                  <c:v>6755</c:v>
                </c:pt>
                <c:pt idx="1110">
                  <c:v>2182</c:v>
                </c:pt>
                <c:pt idx="1111">
                  <c:v>69.83</c:v>
                </c:pt>
                <c:pt idx="1112">
                  <c:v>9460</c:v>
                </c:pt>
                <c:pt idx="1113">
                  <c:v>2355</c:v>
                </c:pt>
                <c:pt idx="1114">
                  <c:v>1697</c:v>
                </c:pt>
                <c:pt idx="1115">
                  <c:v>5390</c:v>
                </c:pt>
                <c:pt idx="1116">
                  <c:v>5452</c:v>
                </c:pt>
                <c:pt idx="1117">
                  <c:v>8191</c:v>
                </c:pt>
                <c:pt idx="1118">
                  <c:v>591</c:v>
                </c:pt>
                <c:pt idx="1119">
                  <c:v>553</c:v>
                </c:pt>
                <c:pt idx="1120">
                  <c:v>11594</c:v>
                </c:pt>
                <c:pt idx="1121">
                  <c:v>380</c:v>
                </c:pt>
                <c:pt idx="1122">
                  <c:v>15</c:v>
                </c:pt>
                <c:pt idx="1123">
                  <c:v>40</c:v>
                </c:pt>
                <c:pt idx="1124">
                  <c:v>865</c:v>
                </c:pt>
                <c:pt idx="1125">
                  <c:v>0</c:v>
                </c:pt>
                <c:pt idx="1126">
                  <c:v>5902</c:v>
                </c:pt>
                <c:pt idx="1127">
                  <c:v>0</c:v>
                </c:pt>
                <c:pt idx="1128">
                  <c:v>509</c:v>
                </c:pt>
                <c:pt idx="1129">
                  <c:v>9419</c:v>
                </c:pt>
                <c:pt idx="1130">
                  <c:v>0</c:v>
                </c:pt>
                <c:pt idx="1131">
                  <c:v>25</c:v>
                </c:pt>
                <c:pt idx="1132">
                  <c:v>1707</c:v>
                </c:pt>
                <c:pt idx="1133">
                  <c:v>0</c:v>
                </c:pt>
                <c:pt idx="1134">
                  <c:v>1455</c:v>
                </c:pt>
                <c:pt idx="1135">
                  <c:v>10</c:v>
                </c:pt>
                <c:pt idx="1136">
                  <c:v>2788</c:v>
                </c:pt>
                <c:pt idx="1137">
                  <c:v>4</c:v>
                </c:pt>
                <c:pt idx="1138">
                  <c:v>125</c:v>
                </c:pt>
                <c:pt idx="1139">
                  <c:v>10</c:v>
                </c:pt>
                <c:pt idx="1140">
                  <c:v>1217</c:v>
                </c:pt>
                <c:pt idx="1141">
                  <c:v>0</c:v>
                </c:pt>
                <c:pt idx="1142">
                  <c:v>361</c:v>
                </c:pt>
                <c:pt idx="1143">
                  <c:v>4666</c:v>
                </c:pt>
                <c:pt idx="1144">
                  <c:v>212</c:v>
                </c:pt>
                <c:pt idx="1145">
                  <c:v>36</c:v>
                </c:pt>
                <c:pt idx="1146">
                  <c:v>26</c:v>
                </c:pt>
                <c:pt idx="1147">
                  <c:v>51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6</c:v>
                </c:pt>
                <c:pt idx="1152">
                  <c:v>1004</c:v>
                </c:pt>
                <c:pt idx="1153">
                  <c:v>2670</c:v>
                </c:pt>
                <c:pt idx="1154">
                  <c:v>12</c:v>
                </c:pt>
                <c:pt idx="1155">
                  <c:v>1398</c:v>
                </c:pt>
                <c:pt idx="1156">
                  <c:v>50</c:v>
                </c:pt>
                <c:pt idx="1157">
                  <c:v>42</c:v>
                </c:pt>
                <c:pt idx="1158">
                  <c:v>21380</c:v>
                </c:pt>
                <c:pt idx="1159">
                  <c:v>85</c:v>
                </c:pt>
                <c:pt idx="1160">
                  <c:v>433</c:v>
                </c:pt>
                <c:pt idx="1161">
                  <c:v>4939</c:v>
                </c:pt>
                <c:pt idx="1162">
                  <c:v>33486</c:v>
                </c:pt>
                <c:pt idx="1163">
                  <c:v>10</c:v>
                </c:pt>
                <c:pt idx="1164">
                  <c:v>2965</c:v>
                </c:pt>
                <c:pt idx="1165">
                  <c:v>637</c:v>
                </c:pt>
                <c:pt idx="1166">
                  <c:v>60</c:v>
                </c:pt>
                <c:pt idx="1167">
                  <c:v>8</c:v>
                </c:pt>
                <c:pt idx="1168">
                  <c:v>102</c:v>
                </c:pt>
                <c:pt idx="1169">
                  <c:v>205025</c:v>
                </c:pt>
                <c:pt idx="1170">
                  <c:v>260</c:v>
                </c:pt>
                <c:pt idx="1171">
                  <c:v>237</c:v>
                </c:pt>
                <c:pt idx="1172">
                  <c:v>4303</c:v>
                </c:pt>
                <c:pt idx="1173">
                  <c:v>381</c:v>
                </c:pt>
                <c:pt idx="1174">
                  <c:v>0</c:v>
                </c:pt>
                <c:pt idx="1175">
                  <c:v>1419</c:v>
                </c:pt>
                <c:pt idx="1176">
                  <c:v>3172</c:v>
                </c:pt>
                <c:pt idx="1177">
                  <c:v>51</c:v>
                </c:pt>
                <c:pt idx="1178">
                  <c:v>1</c:v>
                </c:pt>
                <c:pt idx="1179">
                  <c:v>2336</c:v>
                </c:pt>
                <c:pt idx="1180">
                  <c:v>25</c:v>
                </c:pt>
                <c:pt idx="1181">
                  <c:v>50</c:v>
                </c:pt>
                <c:pt idx="1182">
                  <c:v>509</c:v>
                </c:pt>
                <c:pt idx="1183">
                  <c:v>140</c:v>
                </c:pt>
                <c:pt idx="1184">
                  <c:v>2</c:v>
                </c:pt>
                <c:pt idx="1185">
                  <c:v>0</c:v>
                </c:pt>
                <c:pt idx="1186">
                  <c:v>0</c:v>
                </c:pt>
                <c:pt idx="1187">
                  <c:v>78</c:v>
                </c:pt>
                <c:pt idx="1188">
                  <c:v>0</c:v>
                </c:pt>
                <c:pt idx="1189">
                  <c:v>0</c:v>
                </c:pt>
                <c:pt idx="1190">
                  <c:v>655</c:v>
                </c:pt>
                <c:pt idx="1191">
                  <c:v>236</c:v>
                </c:pt>
                <c:pt idx="1192">
                  <c:v>625</c:v>
                </c:pt>
                <c:pt idx="1193">
                  <c:v>284</c:v>
                </c:pt>
                <c:pt idx="1194">
                  <c:v>310</c:v>
                </c:pt>
                <c:pt idx="1195">
                  <c:v>50</c:v>
                </c:pt>
                <c:pt idx="1196">
                  <c:v>115</c:v>
                </c:pt>
                <c:pt idx="1197">
                  <c:v>852</c:v>
                </c:pt>
                <c:pt idx="1198">
                  <c:v>10</c:v>
                </c:pt>
                <c:pt idx="1199">
                  <c:v>8076</c:v>
                </c:pt>
                <c:pt idx="1200">
                  <c:v>25</c:v>
                </c:pt>
                <c:pt idx="1201">
                  <c:v>236</c:v>
                </c:pt>
                <c:pt idx="1202">
                  <c:v>85</c:v>
                </c:pt>
                <c:pt idx="1203">
                  <c:v>25</c:v>
                </c:pt>
                <c:pt idx="1204">
                  <c:v>2112.9899999999998</c:v>
                </c:pt>
                <c:pt idx="1205">
                  <c:v>16</c:v>
                </c:pt>
                <c:pt idx="1206">
                  <c:v>104</c:v>
                </c:pt>
                <c:pt idx="1207">
                  <c:v>478</c:v>
                </c:pt>
                <c:pt idx="1208">
                  <c:v>47.69</c:v>
                </c:pt>
                <c:pt idx="1209">
                  <c:v>14203</c:v>
                </c:pt>
                <c:pt idx="1210">
                  <c:v>128</c:v>
                </c:pt>
                <c:pt idx="1211">
                  <c:v>1626</c:v>
                </c:pt>
                <c:pt idx="1212">
                  <c:v>560</c:v>
                </c:pt>
                <c:pt idx="1213">
                  <c:v>0</c:v>
                </c:pt>
                <c:pt idx="1214">
                  <c:v>601</c:v>
                </c:pt>
                <c:pt idx="1215">
                  <c:v>225</c:v>
                </c:pt>
                <c:pt idx="1216">
                  <c:v>607</c:v>
                </c:pt>
                <c:pt idx="1217">
                  <c:v>4565</c:v>
                </c:pt>
                <c:pt idx="1218">
                  <c:v>1</c:v>
                </c:pt>
                <c:pt idx="1219">
                  <c:v>2716</c:v>
                </c:pt>
                <c:pt idx="1220">
                  <c:v>2</c:v>
                </c:pt>
                <c:pt idx="1221">
                  <c:v>0</c:v>
                </c:pt>
                <c:pt idx="1222">
                  <c:v>405</c:v>
                </c:pt>
                <c:pt idx="1223">
                  <c:v>118</c:v>
                </c:pt>
                <c:pt idx="1224">
                  <c:v>50</c:v>
                </c:pt>
                <c:pt idx="1225">
                  <c:v>34</c:v>
                </c:pt>
                <c:pt idx="1226">
                  <c:v>2</c:v>
                </c:pt>
                <c:pt idx="1227">
                  <c:v>115</c:v>
                </c:pt>
                <c:pt idx="1228">
                  <c:v>1493</c:v>
                </c:pt>
                <c:pt idx="1229">
                  <c:v>21144</c:v>
                </c:pt>
                <c:pt idx="1230">
                  <c:v>19770.11</c:v>
                </c:pt>
                <c:pt idx="1231">
                  <c:v>26</c:v>
                </c:pt>
                <c:pt idx="1232">
                  <c:v>85</c:v>
                </c:pt>
                <c:pt idx="1233">
                  <c:v>201</c:v>
                </c:pt>
                <c:pt idx="1234">
                  <c:v>52</c:v>
                </c:pt>
                <c:pt idx="1235">
                  <c:v>202</c:v>
                </c:pt>
                <c:pt idx="1236">
                  <c:v>0</c:v>
                </c:pt>
                <c:pt idx="1237">
                  <c:v>1126</c:v>
                </c:pt>
                <c:pt idx="1238">
                  <c:v>1345</c:v>
                </c:pt>
                <c:pt idx="1239">
                  <c:v>5557</c:v>
                </c:pt>
                <c:pt idx="1240">
                  <c:v>30</c:v>
                </c:pt>
                <c:pt idx="1241">
                  <c:v>460</c:v>
                </c:pt>
                <c:pt idx="1242">
                  <c:v>0</c:v>
                </c:pt>
                <c:pt idx="1243">
                  <c:v>151</c:v>
                </c:pt>
                <c:pt idx="1244">
                  <c:v>0</c:v>
                </c:pt>
                <c:pt idx="1245">
                  <c:v>25</c:v>
                </c:pt>
                <c:pt idx="1246">
                  <c:v>460</c:v>
                </c:pt>
                <c:pt idx="1247">
                  <c:v>335</c:v>
                </c:pt>
                <c:pt idx="1248">
                  <c:v>5</c:v>
                </c:pt>
                <c:pt idx="1249">
                  <c:v>0</c:v>
                </c:pt>
                <c:pt idx="1250">
                  <c:v>5</c:v>
                </c:pt>
                <c:pt idx="1251">
                  <c:v>0</c:v>
                </c:pt>
                <c:pt idx="1252">
                  <c:v>2501</c:v>
                </c:pt>
                <c:pt idx="1253">
                  <c:v>1</c:v>
                </c:pt>
                <c:pt idx="1254">
                  <c:v>1</c:v>
                </c:pt>
                <c:pt idx="1255">
                  <c:v>8</c:v>
                </c:pt>
                <c:pt idx="1256">
                  <c:v>310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2005</c:v>
                </c:pt>
                <c:pt idx="1262">
                  <c:v>21</c:v>
                </c:pt>
                <c:pt idx="1263">
                  <c:v>2</c:v>
                </c:pt>
                <c:pt idx="1264">
                  <c:v>2</c:v>
                </c:pt>
                <c:pt idx="1265">
                  <c:v>0</c:v>
                </c:pt>
                <c:pt idx="1266">
                  <c:v>26</c:v>
                </c:pt>
                <c:pt idx="1267">
                  <c:v>1224</c:v>
                </c:pt>
                <c:pt idx="1268">
                  <c:v>45</c:v>
                </c:pt>
                <c:pt idx="1269">
                  <c:v>0</c:v>
                </c:pt>
                <c:pt idx="1270">
                  <c:v>50</c:v>
                </c:pt>
                <c:pt idx="1271">
                  <c:v>0</c:v>
                </c:pt>
                <c:pt idx="1272">
                  <c:v>10</c:v>
                </c:pt>
                <c:pt idx="1273">
                  <c:v>281</c:v>
                </c:pt>
                <c:pt idx="1274">
                  <c:v>86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30</c:v>
                </c:pt>
                <c:pt idx="1279">
                  <c:v>0</c:v>
                </c:pt>
                <c:pt idx="1280">
                  <c:v>0</c:v>
                </c:pt>
                <c:pt idx="1281">
                  <c:v>1000</c:v>
                </c:pt>
                <c:pt idx="1282">
                  <c:v>75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210</c:v>
                </c:pt>
                <c:pt idx="1287">
                  <c:v>930</c:v>
                </c:pt>
                <c:pt idx="1288">
                  <c:v>0</c:v>
                </c:pt>
                <c:pt idx="1289">
                  <c:v>1767</c:v>
                </c:pt>
                <c:pt idx="1290">
                  <c:v>0</c:v>
                </c:pt>
                <c:pt idx="1291">
                  <c:v>65</c:v>
                </c:pt>
                <c:pt idx="1292">
                  <c:v>0</c:v>
                </c:pt>
                <c:pt idx="1293">
                  <c:v>530</c:v>
                </c:pt>
                <c:pt idx="1294">
                  <c:v>1</c:v>
                </c:pt>
                <c:pt idx="1295">
                  <c:v>5</c:v>
                </c:pt>
                <c:pt idx="1296">
                  <c:v>0</c:v>
                </c:pt>
                <c:pt idx="1297">
                  <c:v>50</c:v>
                </c:pt>
                <c:pt idx="1298">
                  <c:v>5</c:v>
                </c:pt>
                <c:pt idx="1299">
                  <c:v>1217</c:v>
                </c:pt>
                <c:pt idx="1300">
                  <c:v>233</c:v>
                </c:pt>
                <c:pt idx="1301">
                  <c:v>5</c:v>
                </c:pt>
                <c:pt idx="1302">
                  <c:v>0</c:v>
                </c:pt>
                <c:pt idx="1303">
                  <c:v>26</c:v>
                </c:pt>
                <c:pt idx="1304">
                  <c:v>50</c:v>
                </c:pt>
                <c:pt idx="1305">
                  <c:v>0</c:v>
                </c:pt>
                <c:pt idx="1306">
                  <c:v>1</c:v>
                </c:pt>
                <c:pt idx="1307">
                  <c:v>1825</c:v>
                </c:pt>
                <c:pt idx="1308">
                  <c:v>8256</c:v>
                </c:pt>
                <c:pt idx="1309">
                  <c:v>85</c:v>
                </c:pt>
                <c:pt idx="1310">
                  <c:v>1170</c:v>
                </c:pt>
                <c:pt idx="1311">
                  <c:v>90</c:v>
                </c:pt>
                <c:pt idx="1312">
                  <c:v>3466</c:v>
                </c:pt>
                <c:pt idx="1313">
                  <c:v>15</c:v>
                </c:pt>
                <c:pt idx="1314">
                  <c:v>0</c:v>
                </c:pt>
                <c:pt idx="1315">
                  <c:v>2495</c:v>
                </c:pt>
                <c:pt idx="1316">
                  <c:v>2836</c:v>
                </c:pt>
                <c:pt idx="1317">
                  <c:v>3319</c:v>
                </c:pt>
                <c:pt idx="1318">
                  <c:v>11032</c:v>
                </c:pt>
                <c:pt idx="1319">
                  <c:v>21994</c:v>
                </c:pt>
                <c:pt idx="1320">
                  <c:v>1897</c:v>
                </c:pt>
                <c:pt idx="1321">
                  <c:v>1058</c:v>
                </c:pt>
                <c:pt idx="1322">
                  <c:v>3415</c:v>
                </c:pt>
                <c:pt idx="1323">
                  <c:v>1100</c:v>
                </c:pt>
                <c:pt idx="1324">
                  <c:v>132</c:v>
                </c:pt>
                <c:pt idx="1325">
                  <c:v>276</c:v>
                </c:pt>
                <c:pt idx="1326">
                  <c:v>55</c:v>
                </c:pt>
                <c:pt idx="1327">
                  <c:v>1698</c:v>
                </c:pt>
                <c:pt idx="1328">
                  <c:v>36</c:v>
                </c:pt>
                <c:pt idx="1329">
                  <c:v>800</c:v>
                </c:pt>
                <c:pt idx="1330">
                  <c:v>10</c:v>
                </c:pt>
                <c:pt idx="1331">
                  <c:v>0</c:v>
                </c:pt>
                <c:pt idx="1332">
                  <c:v>0</c:v>
                </c:pt>
                <c:pt idx="1333">
                  <c:v>74</c:v>
                </c:pt>
                <c:pt idx="1334">
                  <c:v>1</c:v>
                </c:pt>
                <c:pt idx="1335">
                  <c:v>8586</c:v>
                </c:pt>
                <c:pt idx="1336">
                  <c:v>35</c:v>
                </c:pt>
                <c:pt idx="1337">
                  <c:v>25</c:v>
                </c:pt>
                <c:pt idx="1338">
                  <c:v>40</c:v>
                </c:pt>
                <c:pt idx="1339">
                  <c:v>1</c:v>
                </c:pt>
                <c:pt idx="1340">
                  <c:v>71</c:v>
                </c:pt>
                <c:pt idx="1341">
                  <c:v>3390</c:v>
                </c:pt>
                <c:pt idx="1342">
                  <c:v>6061</c:v>
                </c:pt>
                <c:pt idx="1343">
                  <c:v>26.01</c:v>
                </c:pt>
                <c:pt idx="1344">
                  <c:v>0</c:v>
                </c:pt>
                <c:pt idx="1345">
                  <c:v>70</c:v>
                </c:pt>
                <c:pt idx="1346">
                  <c:v>35</c:v>
                </c:pt>
                <c:pt idx="1347">
                  <c:v>731</c:v>
                </c:pt>
                <c:pt idx="1348">
                  <c:v>0</c:v>
                </c:pt>
                <c:pt idx="1349">
                  <c:v>835</c:v>
                </c:pt>
                <c:pt idx="1350">
                  <c:v>1751</c:v>
                </c:pt>
                <c:pt idx="1351">
                  <c:v>801</c:v>
                </c:pt>
                <c:pt idx="1352">
                  <c:v>140</c:v>
                </c:pt>
                <c:pt idx="1353">
                  <c:v>53</c:v>
                </c:pt>
                <c:pt idx="1354">
                  <c:v>110</c:v>
                </c:pt>
                <c:pt idx="1355">
                  <c:v>0</c:v>
                </c:pt>
                <c:pt idx="1356">
                  <c:v>0</c:v>
                </c:pt>
                <c:pt idx="1357">
                  <c:v>550</c:v>
                </c:pt>
                <c:pt idx="1358">
                  <c:v>380</c:v>
                </c:pt>
                <c:pt idx="1359">
                  <c:v>0</c:v>
                </c:pt>
                <c:pt idx="1360">
                  <c:v>260</c:v>
                </c:pt>
                <c:pt idx="1361">
                  <c:v>1048</c:v>
                </c:pt>
                <c:pt idx="1362">
                  <c:v>10</c:v>
                </c:pt>
                <c:pt idx="1363">
                  <c:v>234</c:v>
                </c:pt>
                <c:pt idx="1364">
                  <c:v>105</c:v>
                </c:pt>
                <c:pt idx="1365">
                  <c:v>0</c:v>
                </c:pt>
                <c:pt idx="1366">
                  <c:v>36</c:v>
                </c:pt>
                <c:pt idx="1367">
                  <c:v>25</c:v>
                </c:pt>
                <c:pt idx="1368">
                  <c:v>90</c:v>
                </c:pt>
                <c:pt idx="1369">
                  <c:v>45</c:v>
                </c:pt>
                <c:pt idx="1370">
                  <c:v>0</c:v>
                </c:pt>
                <c:pt idx="1371">
                  <c:v>100</c:v>
                </c:pt>
                <c:pt idx="1372">
                  <c:v>34</c:v>
                </c:pt>
                <c:pt idx="1373">
                  <c:v>1002</c:v>
                </c:pt>
                <c:pt idx="1374">
                  <c:v>2</c:v>
                </c:pt>
                <c:pt idx="1375">
                  <c:v>2082.25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570</c:v>
                </c:pt>
                <c:pt idx="1380">
                  <c:v>150</c:v>
                </c:pt>
                <c:pt idx="1381">
                  <c:v>1655</c:v>
                </c:pt>
                <c:pt idx="1382">
                  <c:v>10</c:v>
                </c:pt>
                <c:pt idx="1383">
                  <c:v>1405</c:v>
                </c:pt>
                <c:pt idx="1384">
                  <c:v>53</c:v>
                </c:pt>
                <c:pt idx="1385">
                  <c:v>0</c:v>
                </c:pt>
                <c:pt idx="1386">
                  <c:v>10</c:v>
                </c:pt>
                <c:pt idx="1387">
                  <c:v>0</c:v>
                </c:pt>
                <c:pt idx="1388">
                  <c:v>0</c:v>
                </c:pt>
                <c:pt idx="1389">
                  <c:v>30</c:v>
                </c:pt>
                <c:pt idx="1390">
                  <c:v>2366</c:v>
                </c:pt>
                <c:pt idx="1391">
                  <c:v>0</c:v>
                </c:pt>
                <c:pt idx="1392">
                  <c:v>0</c:v>
                </c:pt>
                <c:pt idx="1393">
                  <c:v>70</c:v>
                </c:pt>
                <c:pt idx="1394">
                  <c:v>5</c:v>
                </c:pt>
                <c:pt idx="1395">
                  <c:v>311</c:v>
                </c:pt>
                <c:pt idx="1396">
                  <c:v>0</c:v>
                </c:pt>
                <c:pt idx="1397">
                  <c:v>95</c:v>
                </c:pt>
                <c:pt idx="1398">
                  <c:v>0</c:v>
                </c:pt>
                <c:pt idx="1399">
                  <c:v>417</c:v>
                </c:pt>
                <c:pt idx="1400">
                  <c:v>300</c:v>
                </c:pt>
                <c:pt idx="1401">
                  <c:v>146</c:v>
                </c:pt>
                <c:pt idx="1402">
                  <c:v>7500</c:v>
                </c:pt>
                <c:pt idx="1403">
                  <c:v>0</c:v>
                </c:pt>
                <c:pt idx="1404">
                  <c:v>35</c:v>
                </c:pt>
                <c:pt idx="1405">
                  <c:v>266</c:v>
                </c:pt>
                <c:pt idx="1406">
                  <c:v>80</c:v>
                </c:pt>
                <c:pt idx="1407">
                  <c:v>55</c:v>
                </c:pt>
                <c:pt idx="1408">
                  <c:v>20</c:v>
                </c:pt>
                <c:pt idx="1409">
                  <c:v>40</c:v>
                </c:pt>
                <c:pt idx="1410">
                  <c:v>0</c:v>
                </c:pt>
                <c:pt idx="1411">
                  <c:v>45</c:v>
                </c:pt>
                <c:pt idx="1412">
                  <c:v>504</c:v>
                </c:pt>
                <c:pt idx="1413">
                  <c:v>6301.76</c:v>
                </c:pt>
                <c:pt idx="1414">
                  <c:v>177</c:v>
                </c:pt>
                <c:pt idx="1415">
                  <c:v>750</c:v>
                </c:pt>
                <c:pt idx="1416">
                  <c:v>467</c:v>
                </c:pt>
                <c:pt idx="1417">
                  <c:v>0</c:v>
                </c:pt>
                <c:pt idx="1418">
                  <c:v>953</c:v>
                </c:pt>
                <c:pt idx="1419">
                  <c:v>271</c:v>
                </c:pt>
                <c:pt idx="1420">
                  <c:v>7</c:v>
                </c:pt>
                <c:pt idx="1421">
                  <c:v>0</c:v>
                </c:pt>
                <c:pt idx="1422">
                  <c:v>650</c:v>
                </c:pt>
                <c:pt idx="1423">
                  <c:v>63</c:v>
                </c:pt>
                <c:pt idx="1424">
                  <c:v>29</c:v>
                </c:pt>
                <c:pt idx="1425">
                  <c:v>2800</c:v>
                </c:pt>
                <c:pt idx="1426">
                  <c:v>0</c:v>
                </c:pt>
                <c:pt idx="1427">
                  <c:v>252</c:v>
                </c:pt>
                <c:pt idx="1428">
                  <c:v>1908</c:v>
                </c:pt>
                <c:pt idx="1429">
                  <c:v>185</c:v>
                </c:pt>
                <c:pt idx="1430">
                  <c:v>130</c:v>
                </c:pt>
                <c:pt idx="1431">
                  <c:v>10</c:v>
                </c:pt>
                <c:pt idx="1432">
                  <c:v>5</c:v>
                </c:pt>
                <c:pt idx="1433">
                  <c:v>0</c:v>
                </c:pt>
                <c:pt idx="1434">
                  <c:v>1142</c:v>
                </c:pt>
                <c:pt idx="1435">
                  <c:v>21</c:v>
                </c:pt>
                <c:pt idx="1436">
                  <c:v>273</c:v>
                </c:pt>
                <c:pt idx="1437">
                  <c:v>500</c:v>
                </c:pt>
                <c:pt idx="1438">
                  <c:v>25</c:v>
                </c:pt>
                <c:pt idx="1439">
                  <c:v>0</c:v>
                </c:pt>
                <c:pt idx="1440">
                  <c:v>23</c:v>
                </c:pt>
                <c:pt idx="1441">
                  <c:v>625</c:v>
                </c:pt>
                <c:pt idx="1442">
                  <c:v>550</c:v>
                </c:pt>
                <c:pt idx="1443">
                  <c:v>316</c:v>
                </c:pt>
                <c:pt idx="1444">
                  <c:v>0</c:v>
                </c:pt>
                <c:pt idx="1445">
                  <c:v>3405</c:v>
                </c:pt>
                <c:pt idx="1446">
                  <c:v>6</c:v>
                </c:pt>
                <c:pt idx="1447">
                  <c:v>25</c:v>
                </c:pt>
                <c:pt idx="1448">
                  <c:v>39</c:v>
                </c:pt>
                <c:pt idx="1449">
                  <c:v>75</c:v>
                </c:pt>
                <c:pt idx="1450">
                  <c:v>622</c:v>
                </c:pt>
                <c:pt idx="1451">
                  <c:v>565</c:v>
                </c:pt>
                <c:pt idx="1452">
                  <c:v>2</c:v>
                </c:pt>
                <c:pt idx="1453">
                  <c:v>264</c:v>
                </c:pt>
                <c:pt idx="1454">
                  <c:v>20</c:v>
                </c:pt>
                <c:pt idx="1455">
                  <c:v>1</c:v>
                </c:pt>
                <c:pt idx="1456">
                  <c:v>657</c:v>
                </c:pt>
                <c:pt idx="1457">
                  <c:v>2030</c:v>
                </c:pt>
                <c:pt idx="1458">
                  <c:v>2</c:v>
                </c:pt>
                <c:pt idx="1459">
                  <c:v>1</c:v>
                </c:pt>
                <c:pt idx="1460">
                  <c:v>611</c:v>
                </c:pt>
                <c:pt idx="1461">
                  <c:v>145</c:v>
                </c:pt>
                <c:pt idx="1462">
                  <c:v>437</c:v>
                </c:pt>
                <c:pt idx="1463">
                  <c:v>1362</c:v>
                </c:pt>
                <c:pt idx="1464">
                  <c:v>51</c:v>
                </c:pt>
                <c:pt idx="1465">
                  <c:v>671</c:v>
                </c:pt>
                <c:pt idx="1466">
                  <c:v>1</c:v>
                </c:pt>
                <c:pt idx="1467">
                  <c:v>40850</c:v>
                </c:pt>
                <c:pt idx="1468">
                  <c:v>0</c:v>
                </c:pt>
                <c:pt idx="1469">
                  <c:v>100</c:v>
                </c:pt>
                <c:pt idx="1470">
                  <c:v>0</c:v>
                </c:pt>
                <c:pt idx="1471">
                  <c:v>2</c:v>
                </c:pt>
                <c:pt idx="1472">
                  <c:v>1072</c:v>
                </c:pt>
                <c:pt idx="1473">
                  <c:v>24</c:v>
                </c:pt>
                <c:pt idx="1474">
                  <c:v>25</c:v>
                </c:pt>
                <c:pt idx="1475">
                  <c:v>0</c:v>
                </c:pt>
                <c:pt idx="1476">
                  <c:v>827</c:v>
                </c:pt>
                <c:pt idx="1477">
                  <c:v>75</c:v>
                </c:pt>
                <c:pt idx="1478">
                  <c:v>40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3</c:v>
                </c:pt>
                <c:pt idx="1484">
                  <c:v>451</c:v>
                </c:pt>
                <c:pt idx="1485">
                  <c:v>335</c:v>
                </c:pt>
                <c:pt idx="1486">
                  <c:v>0</c:v>
                </c:pt>
                <c:pt idx="1487">
                  <c:v>6684</c:v>
                </c:pt>
                <c:pt idx="1488">
                  <c:v>587</c:v>
                </c:pt>
                <c:pt idx="1489">
                  <c:v>8471</c:v>
                </c:pt>
                <c:pt idx="1490">
                  <c:v>10</c:v>
                </c:pt>
                <c:pt idx="1491">
                  <c:v>41950</c:v>
                </c:pt>
                <c:pt idx="1492">
                  <c:v>200</c:v>
                </c:pt>
                <c:pt idx="1493">
                  <c:v>175</c:v>
                </c:pt>
                <c:pt idx="1494">
                  <c:v>141</c:v>
                </c:pt>
                <c:pt idx="1495">
                  <c:v>334</c:v>
                </c:pt>
                <c:pt idx="1496">
                  <c:v>7173</c:v>
                </c:pt>
                <c:pt idx="1497">
                  <c:v>2</c:v>
                </c:pt>
                <c:pt idx="1498">
                  <c:v>645</c:v>
                </c:pt>
                <c:pt idx="1499">
                  <c:v>22</c:v>
                </c:pt>
                <c:pt idx="1500">
                  <c:v>1296</c:v>
                </c:pt>
                <c:pt idx="1501">
                  <c:v>1506</c:v>
                </c:pt>
                <c:pt idx="1502">
                  <c:v>105</c:v>
                </c:pt>
                <c:pt idx="1503">
                  <c:v>71</c:v>
                </c:pt>
                <c:pt idx="1504">
                  <c:v>11226</c:v>
                </c:pt>
                <c:pt idx="1505">
                  <c:v>376</c:v>
                </c:pt>
                <c:pt idx="1506">
                  <c:v>2103</c:v>
                </c:pt>
                <c:pt idx="1507">
                  <c:v>0</c:v>
                </c:pt>
                <c:pt idx="1508">
                  <c:v>56</c:v>
                </c:pt>
                <c:pt idx="1509">
                  <c:v>470</c:v>
                </c:pt>
                <c:pt idx="1510">
                  <c:v>610</c:v>
                </c:pt>
                <c:pt idx="1511">
                  <c:v>50</c:v>
                </c:pt>
                <c:pt idx="1512">
                  <c:v>125</c:v>
                </c:pt>
                <c:pt idx="1513">
                  <c:v>126</c:v>
                </c:pt>
                <c:pt idx="1514">
                  <c:v>5854</c:v>
                </c:pt>
                <c:pt idx="1515">
                  <c:v>11432</c:v>
                </c:pt>
                <c:pt idx="1516">
                  <c:v>796</c:v>
                </c:pt>
                <c:pt idx="1517">
                  <c:v>1183.19</c:v>
                </c:pt>
                <c:pt idx="1518">
                  <c:v>910</c:v>
                </c:pt>
                <c:pt idx="1519">
                  <c:v>25</c:v>
                </c:pt>
                <c:pt idx="1520">
                  <c:v>50</c:v>
                </c:pt>
                <c:pt idx="1521">
                  <c:v>795</c:v>
                </c:pt>
                <c:pt idx="1522">
                  <c:v>1715</c:v>
                </c:pt>
                <c:pt idx="1523">
                  <c:v>1758</c:v>
                </c:pt>
                <c:pt idx="1524">
                  <c:v>278</c:v>
                </c:pt>
                <c:pt idx="1525">
                  <c:v>1827</c:v>
                </c:pt>
                <c:pt idx="1526">
                  <c:v>300</c:v>
                </c:pt>
                <c:pt idx="1527">
                  <c:v>6258</c:v>
                </c:pt>
                <c:pt idx="1528">
                  <c:v>11</c:v>
                </c:pt>
                <c:pt idx="1529">
                  <c:v>1185</c:v>
                </c:pt>
                <c:pt idx="1530">
                  <c:v>2476</c:v>
                </c:pt>
                <c:pt idx="1531">
                  <c:v>41</c:v>
                </c:pt>
                <c:pt idx="1532">
                  <c:v>7905</c:v>
                </c:pt>
                <c:pt idx="1533">
                  <c:v>26</c:v>
                </c:pt>
                <c:pt idx="1534">
                  <c:v>6633</c:v>
                </c:pt>
                <c:pt idx="1535">
                  <c:v>10</c:v>
                </c:pt>
                <c:pt idx="1536">
                  <c:v>5328</c:v>
                </c:pt>
                <c:pt idx="1537">
                  <c:v>521</c:v>
                </c:pt>
                <c:pt idx="1538">
                  <c:v>4635</c:v>
                </c:pt>
                <c:pt idx="1539">
                  <c:v>0</c:v>
                </c:pt>
                <c:pt idx="1540">
                  <c:v>300</c:v>
                </c:pt>
                <c:pt idx="1541">
                  <c:v>430</c:v>
                </c:pt>
                <c:pt idx="1542">
                  <c:v>1</c:v>
                </c:pt>
                <c:pt idx="1543">
                  <c:v>1550</c:v>
                </c:pt>
                <c:pt idx="1544">
                  <c:v>5</c:v>
                </c:pt>
                <c:pt idx="1545">
                  <c:v>128</c:v>
                </c:pt>
                <c:pt idx="1546">
                  <c:v>130</c:v>
                </c:pt>
                <c:pt idx="1547">
                  <c:v>6780</c:v>
                </c:pt>
                <c:pt idx="1548">
                  <c:v>0</c:v>
                </c:pt>
                <c:pt idx="1549">
                  <c:v>151</c:v>
                </c:pt>
                <c:pt idx="1550">
                  <c:v>102</c:v>
                </c:pt>
                <c:pt idx="1551">
                  <c:v>587</c:v>
                </c:pt>
                <c:pt idx="1552">
                  <c:v>0</c:v>
                </c:pt>
                <c:pt idx="1553">
                  <c:v>2070</c:v>
                </c:pt>
                <c:pt idx="1554">
                  <c:v>1800</c:v>
                </c:pt>
                <c:pt idx="1555">
                  <c:v>1145</c:v>
                </c:pt>
                <c:pt idx="1556">
                  <c:v>110</c:v>
                </c:pt>
                <c:pt idx="1557">
                  <c:v>2608</c:v>
                </c:pt>
                <c:pt idx="1558">
                  <c:v>1</c:v>
                </c:pt>
                <c:pt idx="1559">
                  <c:v>25</c:v>
                </c:pt>
                <c:pt idx="1560">
                  <c:v>2726</c:v>
                </c:pt>
                <c:pt idx="1561">
                  <c:v>250</c:v>
                </c:pt>
                <c:pt idx="1562">
                  <c:v>0</c:v>
                </c:pt>
                <c:pt idx="1563">
                  <c:v>273</c:v>
                </c:pt>
                <c:pt idx="1564">
                  <c:v>0</c:v>
                </c:pt>
                <c:pt idx="1565">
                  <c:v>2550</c:v>
                </c:pt>
                <c:pt idx="1566">
                  <c:v>0</c:v>
                </c:pt>
                <c:pt idx="1567">
                  <c:v>2</c:v>
                </c:pt>
                <c:pt idx="1568">
                  <c:v>1</c:v>
                </c:pt>
                <c:pt idx="1569">
                  <c:v>8725</c:v>
                </c:pt>
                <c:pt idx="1570">
                  <c:v>100</c:v>
                </c:pt>
                <c:pt idx="1571">
                  <c:v>1762</c:v>
                </c:pt>
                <c:pt idx="1572">
                  <c:v>3185</c:v>
                </c:pt>
                <c:pt idx="1573">
                  <c:v>1276</c:v>
                </c:pt>
                <c:pt idx="1574">
                  <c:v>0</c:v>
                </c:pt>
                <c:pt idx="1575">
                  <c:v>926</c:v>
                </c:pt>
                <c:pt idx="1576">
                  <c:v>216</c:v>
                </c:pt>
                <c:pt idx="1577">
                  <c:v>1</c:v>
                </c:pt>
                <c:pt idx="1578">
                  <c:v>55</c:v>
                </c:pt>
                <c:pt idx="1579">
                  <c:v>0</c:v>
                </c:pt>
                <c:pt idx="1580">
                  <c:v>15</c:v>
                </c:pt>
                <c:pt idx="1581">
                  <c:v>0</c:v>
                </c:pt>
                <c:pt idx="1582">
                  <c:v>821</c:v>
                </c:pt>
                <c:pt idx="1583">
                  <c:v>1</c:v>
                </c:pt>
                <c:pt idx="1584">
                  <c:v>481</c:v>
                </c:pt>
                <c:pt idx="1585">
                  <c:v>30</c:v>
                </c:pt>
                <c:pt idx="1586">
                  <c:v>1862</c:v>
                </c:pt>
                <c:pt idx="1587">
                  <c:v>362</c:v>
                </c:pt>
                <c:pt idx="1588">
                  <c:v>100</c:v>
                </c:pt>
                <c:pt idx="1589">
                  <c:v>620</c:v>
                </c:pt>
                <c:pt idx="1590">
                  <c:v>131</c:v>
                </c:pt>
                <c:pt idx="1591">
                  <c:v>0</c:v>
                </c:pt>
                <c:pt idx="1592">
                  <c:v>427</c:v>
                </c:pt>
                <c:pt idx="1593">
                  <c:v>20</c:v>
                </c:pt>
                <c:pt idx="1594">
                  <c:v>10</c:v>
                </c:pt>
                <c:pt idx="1595">
                  <c:v>150</c:v>
                </c:pt>
                <c:pt idx="1596">
                  <c:v>270</c:v>
                </c:pt>
                <c:pt idx="1597">
                  <c:v>805</c:v>
                </c:pt>
                <c:pt idx="1598">
                  <c:v>358</c:v>
                </c:pt>
                <c:pt idx="1599">
                  <c:v>0</c:v>
                </c:pt>
                <c:pt idx="1600">
                  <c:v>100</c:v>
                </c:pt>
                <c:pt idx="1601">
                  <c:v>0</c:v>
                </c:pt>
                <c:pt idx="1602">
                  <c:v>0</c:v>
                </c:pt>
                <c:pt idx="1603">
                  <c:v>10</c:v>
                </c:pt>
                <c:pt idx="1604">
                  <c:v>202</c:v>
                </c:pt>
                <c:pt idx="1605">
                  <c:v>25</c:v>
                </c:pt>
                <c:pt idx="1606">
                  <c:v>500</c:v>
                </c:pt>
                <c:pt idx="1607">
                  <c:v>116</c:v>
                </c:pt>
                <c:pt idx="1608">
                  <c:v>0</c:v>
                </c:pt>
                <c:pt idx="1609">
                  <c:v>0</c:v>
                </c:pt>
                <c:pt idx="1610">
                  <c:v>35</c:v>
                </c:pt>
                <c:pt idx="1611">
                  <c:v>4176</c:v>
                </c:pt>
                <c:pt idx="1612">
                  <c:v>50</c:v>
                </c:pt>
                <c:pt idx="1613">
                  <c:v>10</c:v>
                </c:pt>
                <c:pt idx="1614">
                  <c:v>1</c:v>
                </c:pt>
                <c:pt idx="1615">
                  <c:v>5380</c:v>
                </c:pt>
                <c:pt idx="1616">
                  <c:v>1025</c:v>
                </c:pt>
                <c:pt idx="1617">
                  <c:v>402</c:v>
                </c:pt>
                <c:pt idx="1618">
                  <c:v>881</c:v>
                </c:pt>
                <c:pt idx="1619">
                  <c:v>426</c:v>
                </c:pt>
                <c:pt idx="1620">
                  <c:v>0</c:v>
                </c:pt>
                <c:pt idx="1621">
                  <c:v>2358</c:v>
                </c:pt>
                <c:pt idx="1622">
                  <c:v>0</c:v>
                </c:pt>
                <c:pt idx="1623">
                  <c:v>3</c:v>
                </c:pt>
                <c:pt idx="1624">
                  <c:v>5</c:v>
                </c:pt>
                <c:pt idx="1625">
                  <c:v>455</c:v>
                </c:pt>
                <c:pt idx="1626">
                  <c:v>872</c:v>
                </c:pt>
                <c:pt idx="1627">
                  <c:v>1097</c:v>
                </c:pt>
                <c:pt idx="1628">
                  <c:v>1065</c:v>
                </c:pt>
                <c:pt idx="1629">
                  <c:v>4066</c:v>
                </c:pt>
                <c:pt idx="1630">
                  <c:v>842</c:v>
                </c:pt>
                <c:pt idx="1631">
                  <c:v>189</c:v>
                </c:pt>
                <c:pt idx="1632">
                  <c:v>1697</c:v>
                </c:pt>
                <c:pt idx="1633">
                  <c:v>2129</c:v>
                </c:pt>
                <c:pt idx="1634">
                  <c:v>2113</c:v>
                </c:pt>
                <c:pt idx="1635">
                  <c:v>38</c:v>
                </c:pt>
                <c:pt idx="1636">
                  <c:v>852</c:v>
                </c:pt>
                <c:pt idx="1637">
                  <c:v>20</c:v>
                </c:pt>
                <c:pt idx="1638">
                  <c:v>26</c:v>
                </c:pt>
                <c:pt idx="1639">
                  <c:v>1788</c:v>
                </c:pt>
                <c:pt idx="1640">
                  <c:v>25</c:v>
                </c:pt>
                <c:pt idx="1641">
                  <c:v>1</c:v>
                </c:pt>
                <c:pt idx="1642">
                  <c:v>260</c:v>
                </c:pt>
                <c:pt idx="1643">
                  <c:v>10</c:v>
                </c:pt>
                <c:pt idx="1644">
                  <c:v>1</c:v>
                </c:pt>
                <c:pt idx="1645">
                  <c:v>1060</c:v>
                </c:pt>
                <c:pt idx="1646">
                  <c:v>100</c:v>
                </c:pt>
                <c:pt idx="1647">
                  <c:v>1</c:v>
                </c:pt>
                <c:pt idx="1648">
                  <c:v>0</c:v>
                </c:pt>
                <c:pt idx="1649">
                  <c:v>60</c:v>
                </c:pt>
                <c:pt idx="1650">
                  <c:v>650</c:v>
                </c:pt>
                <c:pt idx="1651">
                  <c:v>11</c:v>
                </c:pt>
                <c:pt idx="1652">
                  <c:v>251</c:v>
                </c:pt>
                <c:pt idx="1653">
                  <c:v>542</c:v>
                </c:pt>
                <c:pt idx="1654">
                  <c:v>118</c:v>
                </c:pt>
                <c:pt idx="1655">
                  <c:v>2524</c:v>
                </c:pt>
                <c:pt idx="1656">
                  <c:v>260</c:v>
                </c:pt>
                <c:pt idx="1657">
                  <c:v>0</c:v>
                </c:pt>
                <c:pt idx="1658">
                  <c:v>10775</c:v>
                </c:pt>
                <c:pt idx="1659">
                  <c:v>520</c:v>
                </c:pt>
                <c:pt idx="1660">
                  <c:v>50</c:v>
                </c:pt>
                <c:pt idx="1661">
                  <c:v>170</c:v>
                </c:pt>
                <c:pt idx="1662">
                  <c:v>440</c:v>
                </c:pt>
                <c:pt idx="1663">
                  <c:v>814</c:v>
                </c:pt>
                <c:pt idx="1664">
                  <c:v>125</c:v>
                </c:pt>
                <c:pt idx="1665">
                  <c:v>135</c:v>
                </c:pt>
                <c:pt idx="1666">
                  <c:v>25</c:v>
                </c:pt>
                <c:pt idx="1667">
                  <c:v>1465</c:v>
                </c:pt>
                <c:pt idx="1668">
                  <c:v>0</c:v>
                </c:pt>
                <c:pt idx="1669">
                  <c:v>3</c:v>
                </c:pt>
                <c:pt idx="1670">
                  <c:v>173</c:v>
                </c:pt>
                <c:pt idx="1671">
                  <c:v>1010</c:v>
                </c:pt>
                <c:pt idx="1672">
                  <c:v>153</c:v>
                </c:pt>
                <c:pt idx="1673">
                  <c:v>65</c:v>
                </c:pt>
                <c:pt idx="1674">
                  <c:v>135</c:v>
                </c:pt>
                <c:pt idx="1675">
                  <c:v>185</c:v>
                </c:pt>
                <c:pt idx="1676">
                  <c:v>2993</c:v>
                </c:pt>
                <c:pt idx="1677">
                  <c:v>1</c:v>
                </c:pt>
                <c:pt idx="1678">
                  <c:v>1000</c:v>
                </c:pt>
                <c:pt idx="1679">
                  <c:v>909</c:v>
                </c:pt>
                <c:pt idx="1680">
                  <c:v>5</c:v>
                </c:pt>
                <c:pt idx="1681">
                  <c:v>0</c:v>
                </c:pt>
                <c:pt idx="1682">
                  <c:v>10</c:v>
                </c:pt>
                <c:pt idx="1683">
                  <c:v>120</c:v>
                </c:pt>
                <c:pt idx="1684">
                  <c:v>90</c:v>
                </c:pt>
                <c:pt idx="1685">
                  <c:v>135</c:v>
                </c:pt>
                <c:pt idx="1686">
                  <c:v>0</c:v>
                </c:pt>
                <c:pt idx="1687">
                  <c:v>61</c:v>
                </c:pt>
                <c:pt idx="1688">
                  <c:v>1384</c:v>
                </c:pt>
                <c:pt idx="1689">
                  <c:v>2290</c:v>
                </c:pt>
                <c:pt idx="1690">
                  <c:v>15</c:v>
                </c:pt>
                <c:pt idx="1691">
                  <c:v>15</c:v>
                </c:pt>
                <c:pt idx="1692">
                  <c:v>25</c:v>
                </c:pt>
                <c:pt idx="1693">
                  <c:v>651</c:v>
                </c:pt>
                <c:pt idx="1694">
                  <c:v>453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1102</c:v>
                </c:pt>
                <c:pt idx="1699">
                  <c:v>550</c:v>
                </c:pt>
                <c:pt idx="1700">
                  <c:v>1315</c:v>
                </c:pt>
                <c:pt idx="1701">
                  <c:v>0</c:v>
                </c:pt>
                <c:pt idx="1702">
                  <c:v>2485</c:v>
                </c:pt>
                <c:pt idx="1703">
                  <c:v>397</c:v>
                </c:pt>
                <c:pt idx="1704">
                  <c:v>5</c:v>
                </c:pt>
                <c:pt idx="1705">
                  <c:v>11</c:v>
                </c:pt>
                <c:pt idx="1706">
                  <c:v>50</c:v>
                </c:pt>
                <c:pt idx="1707">
                  <c:v>0</c:v>
                </c:pt>
                <c:pt idx="1708">
                  <c:v>1782</c:v>
                </c:pt>
                <c:pt idx="1709">
                  <c:v>0</c:v>
                </c:pt>
                <c:pt idx="1710">
                  <c:v>5</c:v>
                </c:pt>
                <c:pt idx="1711">
                  <c:v>195</c:v>
                </c:pt>
                <c:pt idx="1712">
                  <c:v>101</c:v>
                </c:pt>
                <c:pt idx="1713">
                  <c:v>0</c:v>
                </c:pt>
                <c:pt idx="1714">
                  <c:v>1577</c:v>
                </c:pt>
                <c:pt idx="1715">
                  <c:v>25</c:v>
                </c:pt>
                <c:pt idx="1716">
                  <c:v>1</c:v>
                </c:pt>
                <c:pt idx="1717">
                  <c:v>25</c:v>
                </c:pt>
                <c:pt idx="1718">
                  <c:v>0</c:v>
                </c:pt>
                <c:pt idx="1719">
                  <c:v>0</c:v>
                </c:pt>
                <c:pt idx="1720">
                  <c:v>425</c:v>
                </c:pt>
                <c:pt idx="1721">
                  <c:v>0</c:v>
                </c:pt>
                <c:pt idx="1722">
                  <c:v>7</c:v>
                </c:pt>
                <c:pt idx="1723">
                  <c:v>641</c:v>
                </c:pt>
                <c:pt idx="1724">
                  <c:v>292</c:v>
                </c:pt>
                <c:pt idx="1725">
                  <c:v>45</c:v>
                </c:pt>
                <c:pt idx="1726">
                  <c:v>21</c:v>
                </c:pt>
                <c:pt idx="1727">
                  <c:v>45</c:v>
                </c:pt>
                <c:pt idx="1728">
                  <c:v>0</c:v>
                </c:pt>
                <c:pt idx="1729">
                  <c:v>126</c:v>
                </c:pt>
                <c:pt idx="1730">
                  <c:v>285</c:v>
                </c:pt>
                <c:pt idx="1731">
                  <c:v>45</c:v>
                </c:pt>
                <c:pt idx="1732">
                  <c:v>410</c:v>
                </c:pt>
                <c:pt idx="1733">
                  <c:v>527</c:v>
                </c:pt>
                <c:pt idx="1734">
                  <c:v>211</c:v>
                </c:pt>
                <c:pt idx="1735">
                  <c:v>11</c:v>
                </c:pt>
                <c:pt idx="1736">
                  <c:v>136</c:v>
                </c:pt>
                <c:pt idx="1737">
                  <c:v>211</c:v>
                </c:pt>
                <c:pt idx="1738">
                  <c:v>3905</c:v>
                </c:pt>
                <c:pt idx="1739">
                  <c:v>320</c:v>
                </c:pt>
                <c:pt idx="1740">
                  <c:v>0</c:v>
                </c:pt>
                <c:pt idx="1741">
                  <c:v>620</c:v>
                </c:pt>
                <c:pt idx="1742">
                  <c:v>1305</c:v>
                </c:pt>
                <c:pt idx="1743">
                  <c:v>214</c:v>
                </c:pt>
                <c:pt idx="1744">
                  <c:v>110</c:v>
                </c:pt>
                <c:pt idx="1745">
                  <c:v>450</c:v>
                </c:pt>
                <c:pt idx="1746">
                  <c:v>1225</c:v>
                </c:pt>
                <c:pt idx="1747">
                  <c:v>170</c:v>
                </c:pt>
                <c:pt idx="1748">
                  <c:v>3877</c:v>
                </c:pt>
                <c:pt idx="1749">
                  <c:v>95</c:v>
                </c:pt>
                <c:pt idx="1750">
                  <c:v>641</c:v>
                </c:pt>
                <c:pt idx="1751">
                  <c:v>488</c:v>
                </c:pt>
                <c:pt idx="1752">
                  <c:v>151</c:v>
                </c:pt>
                <c:pt idx="1753">
                  <c:v>32</c:v>
                </c:pt>
                <c:pt idx="1754">
                  <c:v>0</c:v>
                </c:pt>
                <c:pt idx="1755">
                  <c:v>69</c:v>
                </c:pt>
                <c:pt idx="1756">
                  <c:v>100</c:v>
                </c:pt>
                <c:pt idx="1757">
                  <c:v>541</c:v>
                </c:pt>
                <c:pt idx="1758">
                  <c:v>3</c:v>
                </c:pt>
                <c:pt idx="1759">
                  <c:v>5</c:v>
                </c:pt>
                <c:pt idx="1760">
                  <c:v>70</c:v>
                </c:pt>
                <c:pt idx="1761">
                  <c:v>497</c:v>
                </c:pt>
                <c:pt idx="1762">
                  <c:v>0</c:v>
                </c:pt>
                <c:pt idx="1763">
                  <c:v>715</c:v>
                </c:pt>
                <c:pt idx="1764">
                  <c:v>1156</c:v>
                </c:pt>
                <c:pt idx="1765">
                  <c:v>10</c:v>
                </c:pt>
                <c:pt idx="1766">
                  <c:v>453</c:v>
                </c:pt>
                <c:pt idx="1767">
                  <c:v>23</c:v>
                </c:pt>
                <c:pt idx="1768">
                  <c:v>201</c:v>
                </c:pt>
                <c:pt idx="1769">
                  <c:v>1</c:v>
                </c:pt>
                <c:pt idx="1770">
                  <c:v>40</c:v>
                </c:pt>
                <c:pt idx="1771">
                  <c:v>2</c:v>
                </c:pt>
                <c:pt idx="1772">
                  <c:v>5</c:v>
                </c:pt>
                <c:pt idx="1773">
                  <c:v>60</c:v>
                </c:pt>
                <c:pt idx="1774">
                  <c:v>75</c:v>
                </c:pt>
                <c:pt idx="1775">
                  <c:v>1742</c:v>
                </c:pt>
                <c:pt idx="1776">
                  <c:v>19</c:v>
                </c:pt>
                <c:pt idx="1777">
                  <c:v>0</c:v>
                </c:pt>
                <c:pt idx="1778">
                  <c:v>26</c:v>
                </c:pt>
                <c:pt idx="1779">
                  <c:v>0</c:v>
                </c:pt>
                <c:pt idx="1780">
                  <c:v>1</c:v>
                </c:pt>
                <c:pt idx="1781">
                  <c:v>70</c:v>
                </c:pt>
                <c:pt idx="1782">
                  <c:v>105</c:v>
                </c:pt>
                <c:pt idx="1783">
                  <c:v>130</c:v>
                </c:pt>
                <c:pt idx="1784">
                  <c:v>29</c:v>
                </c:pt>
                <c:pt idx="1785">
                  <c:v>100</c:v>
                </c:pt>
                <c:pt idx="1786">
                  <c:v>125</c:v>
                </c:pt>
                <c:pt idx="1787">
                  <c:v>12521</c:v>
                </c:pt>
                <c:pt idx="1788">
                  <c:v>0</c:v>
                </c:pt>
                <c:pt idx="1789">
                  <c:v>10</c:v>
                </c:pt>
                <c:pt idx="1790">
                  <c:v>250</c:v>
                </c:pt>
                <c:pt idx="1791">
                  <c:v>0</c:v>
                </c:pt>
                <c:pt idx="1792">
                  <c:v>215</c:v>
                </c:pt>
                <c:pt idx="1793">
                  <c:v>561</c:v>
                </c:pt>
                <c:pt idx="1794">
                  <c:v>0</c:v>
                </c:pt>
                <c:pt idx="1795">
                  <c:v>400</c:v>
                </c:pt>
                <c:pt idx="1796">
                  <c:v>0</c:v>
                </c:pt>
                <c:pt idx="1797">
                  <c:v>413</c:v>
                </c:pt>
                <c:pt idx="1798">
                  <c:v>6141.99</c:v>
                </c:pt>
                <c:pt idx="1799">
                  <c:v>200</c:v>
                </c:pt>
                <c:pt idx="1800">
                  <c:v>3685</c:v>
                </c:pt>
                <c:pt idx="1801">
                  <c:v>2823</c:v>
                </c:pt>
                <c:pt idx="1802">
                  <c:v>80</c:v>
                </c:pt>
                <c:pt idx="1803">
                  <c:v>301</c:v>
                </c:pt>
                <c:pt idx="1804">
                  <c:v>300</c:v>
                </c:pt>
                <c:pt idx="1805">
                  <c:v>2500</c:v>
                </c:pt>
                <c:pt idx="1806">
                  <c:v>21</c:v>
                </c:pt>
                <c:pt idx="1807">
                  <c:v>21</c:v>
                </c:pt>
                <c:pt idx="1808">
                  <c:v>0</c:v>
                </c:pt>
                <c:pt idx="1809">
                  <c:v>225</c:v>
                </c:pt>
                <c:pt idx="1810">
                  <c:v>1</c:v>
                </c:pt>
                <c:pt idx="1811">
                  <c:v>460</c:v>
                </c:pt>
                <c:pt idx="1812">
                  <c:v>110</c:v>
                </c:pt>
                <c:pt idx="1813">
                  <c:v>3001</c:v>
                </c:pt>
                <c:pt idx="1814">
                  <c:v>16</c:v>
                </c:pt>
                <c:pt idx="1815">
                  <c:v>1</c:v>
                </c:pt>
                <c:pt idx="1816">
                  <c:v>0</c:v>
                </c:pt>
                <c:pt idx="1817">
                  <c:v>1126</c:v>
                </c:pt>
                <c:pt idx="1818">
                  <c:v>110</c:v>
                </c:pt>
                <c:pt idx="1819">
                  <c:v>0</c:v>
                </c:pt>
                <c:pt idx="1820">
                  <c:v>881</c:v>
                </c:pt>
                <c:pt idx="1821">
                  <c:v>795</c:v>
                </c:pt>
                <c:pt idx="1822">
                  <c:v>775</c:v>
                </c:pt>
                <c:pt idx="1823">
                  <c:v>95</c:v>
                </c:pt>
                <c:pt idx="1824">
                  <c:v>250</c:v>
                </c:pt>
                <c:pt idx="1825">
                  <c:v>285</c:v>
                </c:pt>
                <c:pt idx="1826">
                  <c:v>0</c:v>
                </c:pt>
                <c:pt idx="1827">
                  <c:v>490</c:v>
                </c:pt>
                <c:pt idx="1828">
                  <c:v>135</c:v>
                </c:pt>
                <c:pt idx="1829">
                  <c:v>385</c:v>
                </c:pt>
                <c:pt idx="1830">
                  <c:v>27</c:v>
                </c:pt>
                <c:pt idx="1831">
                  <c:v>25</c:v>
                </c:pt>
                <c:pt idx="1832">
                  <c:v>3045</c:v>
                </c:pt>
                <c:pt idx="1833">
                  <c:v>34.950000000000003</c:v>
                </c:pt>
                <c:pt idx="1834">
                  <c:v>430</c:v>
                </c:pt>
                <c:pt idx="1835">
                  <c:v>165</c:v>
                </c:pt>
                <c:pt idx="1836">
                  <c:v>0</c:v>
                </c:pt>
                <c:pt idx="1837">
                  <c:v>4</c:v>
                </c:pt>
                <c:pt idx="1838">
                  <c:v>37</c:v>
                </c:pt>
                <c:pt idx="1839">
                  <c:v>735</c:v>
                </c:pt>
                <c:pt idx="1840">
                  <c:v>576</c:v>
                </c:pt>
                <c:pt idx="1841">
                  <c:v>0</c:v>
                </c:pt>
                <c:pt idx="1842">
                  <c:v>1335</c:v>
                </c:pt>
                <c:pt idx="1843">
                  <c:v>0</c:v>
                </c:pt>
                <c:pt idx="1844">
                  <c:v>5</c:v>
                </c:pt>
                <c:pt idx="1845">
                  <c:v>0</c:v>
                </c:pt>
                <c:pt idx="1846">
                  <c:v>350</c:v>
                </c:pt>
                <c:pt idx="1847">
                  <c:v>3</c:v>
                </c:pt>
                <c:pt idx="1848">
                  <c:v>759</c:v>
                </c:pt>
                <c:pt idx="1849">
                  <c:v>10</c:v>
                </c:pt>
                <c:pt idx="1850">
                  <c:v>10</c:v>
                </c:pt>
                <c:pt idx="1851">
                  <c:v>47</c:v>
                </c:pt>
                <c:pt idx="1852">
                  <c:v>0</c:v>
                </c:pt>
                <c:pt idx="1853">
                  <c:v>216</c:v>
                </c:pt>
                <c:pt idx="1854">
                  <c:v>240</c:v>
                </c:pt>
                <c:pt idx="1855">
                  <c:v>32</c:v>
                </c:pt>
                <c:pt idx="1856">
                  <c:v>204</c:v>
                </c:pt>
                <c:pt idx="1857">
                  <c:v>20</c:v>
                </c:pt>
                <c:pt idx="1858">
                  <c:v>60</c:v>
                </c:pt>
                <c:pt idx="1859">
                  <c:v>730</c:v>
                </c:pt>
                <c:pt idx="1860">
                  <c:v>800</c:v>
                </c:pt>
                <c:pt idx="1861">
                  <c:v>400</c:v>
                </c:pt>
                <c:pt idx="1862">
                  <c:v>0</c:v>
                </c:pt>
                <c:pt idx="1863">
                  <c:v>0</c:v>
                </c:pt>
                <c:pt idx="1864">
                  <c:v>50</c:v>
                </c:pt>
                <c:pt idx="1865">
                  <c:v>0</c:v>
                </c:pt>
                <c:pt idx="1866">
                  <c:v>0</c:v>
                </c:pt>
                <c:pt idx="1867">
                  <c:v>137</c:v>
                </c:pt>
                <c:pt idx="1868">
                  <c:v>100</c:v>
                </c:pt>
                <c:pt idx="1869">
                  <c:v>641</c:v>
                </c:pt>
                <c:pt idx="1870">
                  <c:v>2300</c:v>
                </c:pt>
                <c:pt idx="1871">
                  <c:v>3530</c:v>
                </c:pt>
                <c:pt idx="1872">
                  <c:v>41</c:v>
                </c:pt>
                <c:pt idx="1873">
                  <c:v>59</c:v>
                </c:pt>
                <c:pt idx="1874">
                  <c:v>0</c:v>
                </c:pt>
                <c:pt idx="1875">
                  <c:v>86</c:v>
                </c:pt>
                <c:pt idx="1876">
                  <c:v>94</c:v>
                </c:pt>
                <c:pt idx="1877">
                  <c:v>1</c:v>
                </c:pt>
                <c:pt idx="187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EF-064C-9939-0E8778C7E14F}"/>
            </c:ext>
          </c:extLst>
        </c:ser>
        <c:ser>
          <c:idx val="2"/>
          <c:order val="2"/>
          <c:tx>
            <c:strRef>
              <c:f>'Scatter by state'!$D$1</c:f>
              <c:strCache>
                <c:ptCount val="1"/>
                <c:pt idx="0">
                  <c:v>live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'Scatter by state'!$A$2:$A$4113</c:f>
              <c:numCache>
                <c:formatCode>General</c:formatCode>
                <c:ptCount val="41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81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58</c:v>
                </c:pt>
                <c:pt idx="19">
                  <c:v>1</c:v>
                </c:pt>
                <c:pt idx="20">
                  <c:v>0</c:v>
                </c:pt>
                <c:pt idx="21">
                  <c:v>28</c:v>
                </c:pt>
                <c:pt idx="22">
                  <c:v>1</c:v>
                </c:pt>
                <c:pt idx="23">
                  <c:v>0</c:v>
                </c:pt>
                <c:pt idx="24">
                  <c:v>37</c:v>
                </c:pt>
                <c:pt idx="25">
                  <c:v>9</c:v>
                </c:pt>
                <c:pt idx="26">
                  <c:v>3</c:v>
                </c:pt>
                <c:pt idx="27">
                  <c:v>0</c:v>
                </c:pt>
                <c:pt idx="28">
                  <c:v>2</c:v>
                </c:pt>
                <c:pt idx="29">
                  <c:v>6</c:v>
                </c:pt>
                <c:pt idx="30">
                  <c:v>67</c:v>
                </c:pt>
                <c:pt idx="31">
                  <c:v>5</c:v>
                </c:pt>
                <c:pt idx="32">
                  <c:v>2</c:v>
                </c:pt>
                <c:pt idx="33">
                  <c:v>10</c:v>
                </c:pt>
                <c:pt idx="34">
                  <c:v>3</c:v>
                </c:pt>
                <c:pt idx="35">
                  <c:v>4</c:v>
                </c:pt>
                <c:pt idx="36">
                  <c:v>15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6</c:v>
                </c:pt>
                <c:pt idx="42">
                  <c:v>0</c:v>
                </c:pt>
                <c:pt idx="43">
                  <c:v>13</c:v>
                </c:pt>
                <c:pt idx="44">
                  <c:v>0</c:v>
                </c:pt>
                <c:pt idx="45">
                  <c:v>8</c:v>
                </c:pt>
                <c:pt idx="46">
                  <c:v>1</c:v>
                </c:pt>
                <c:pt idx="47">
                  <c:v>0</c:v>
                </c:pt>
                <c:pt idx="48">
                  <c:v>5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39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1</c:v>
                </c:pt>
                <c:pt idx="71">
                  <c:v>9</c:v>
                </c:pt>
                <c:pt idx="72">
                  <c:v>0</c:v>
                </c:pt>
                <c:pt idx="73">
                  <c:v>25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6</c:v>
                </c:pt>
                <c:pt idx="81">
                  <c:v>4</c:v>
                </c:pt>
                <c:pt idx="82">
                  <c:v>22</c:v>
                </c:pt>
                <c:pt idx="83">
                  <c:v>15</c:v>
                </c:pt>
                <c:pt idx="84">
                  <c:v>95</c:v>
                </c:pt>
                <c:pt idx="85">
                  <c:v>161</c:v>
                </c:pt>
                <c:pt idx="86">
                  <c:v>8</c:v>
                </c:pt>
                <c:pt idx="87">
                  <c:v>76</c:v>
                </c:pt>
                <c:pt idx="88">
                  <c:v>1</c:v>
                </c:pt>
                <c:pt idx="89">
                  <c:v>101</c:v>
                </c:pt>
                <c:pt idx="90">
                  <c:v>4</c:v>
                </c:pt>
                <c:pt idx="91">
                  <c:v>1</c:v>
                </c:pt>
                <c:pt idx="92">
                  <c:v>775</c:v>
                </c:pt>
                <c:pt idx="93">
                  <c:v>90</c:v>
                </c:pt>
                <c:pt idx="94">
                  <c:v>16</c:v>
                </c:pt>
                <c:pt idx="95">
                  <c:v>6</c:v>
                </c:pt>
                <c:pt idx="96">
                  <c:v>38</c:v>
                </c:pt>
                <c:pt idx="97">
                  <c:v>355</c:v>
                </c:pt>
                <c:pt idx="98">
                  <c:v>7</c:v>
                </c:pt>
                <c:pt idx="99">
                  <c:v>400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292</c:v>
                </c:pt>
                <c:pt idx="104">
                  <c:v>2</c:v>
                </c:pt>
                <c:pt idx="105">
                  <c:v>8</c:v>
                </c:pt>
                <c:pt idx="106">
                  <c:v>0</c:v>
                </c:pt>
                <c:pt idx="107">
                  <c:v>1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18</c:v>
                </c:pt>
                <c:pt idx="125">
                  <c:v>3</c:v>
                </c:pt>
                <c:pt idx="126">
                  <c:v>40</c:v>
                </c:pt>
                <c:pt idx="127">
                  <c:v>0</c:v>
                </c:pt>
                <c:pt idx="128">
                  <c:v>24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6</c:v>
                </c:pt>
                <c:pt idx="134">
                  <c:v>0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8</c:v>
                </c:pt>
                <c:pt idx="141">
                  <c:v>34</c:v>
                </c:pt>
                <c:pt idx="142">
                  <c:v>1</c:v>
                </c:pt>
                <c:pt idx="143">
                  <c:v>38</c:v>
                </c:pt>
                <c:pt idx="144">
                  <c:v>104</c:v>
                </c:pt>
                <c:pt idx="145">
                  <c:v>86</c:v>
                </c:pt>
                <c:pt idx="146">
                  <c:v>356</c:v>
                </c:pt>
                <c:pt idx="147">
                  <c:v>45</c:v>
                </c:pt>
                <c:pt idx="148">
                  <c:v>38</c:v>
                </c:pt>
                <c:pt idx="149">
                  <c:v>35</c:v>
                </c:pt>
                <c:pt idx="150">
                  <c:v>24</c:v>
                </c:pt>
                <c:pt idx="151">
                  <c:v>100</c:v>
                </c:pt>
                <c:pt idx="152">
                  <c:v>1</c:v>
                </c:pt>
                <c:pt idx="153">
                  <c:v>122</c:v>
                </c:pt>
                <c:pt idx="154">
                  <c:v>11</c:v>
                </c:pt>
                <c:pt idx="155">
                  <c:v>248</c:v>
                </c:pt>
                <c:pt idx="156">
                  <c:v>1</c:v>
                </c:pt>
                <c:pt idx="157">
                  <c:v>19</c:v>
                </c:pt>
                <c:pt idx="158">
                  <c:v>135</c:v>
                </c:pt>
                <c:pt idx="159">
                  <c:v>9</c:v>
                </c:pt>
                <c:pt idx="160">
                  <c:v>3</c:v>
                </c:pt>
                <c:pt idx="161">
                  <c:v>7</c:v>
                </c:pt>
                <c:pt idx="162">
                  <c:v>4</c:v>
                </c:pt>
                <c:pt idx="163">
                  <c:v>44</c:v>
                </c:pt>
                <c:pt idx="164">
                  <c:v>90</c:v>
                </c:pt>
                <c:pt idx="165">
                  <c:v>8</c:v>
                </c:pt>
                <c:pt idx="166">
                  <c:v>11</c:v>
                </c:pt>
                <c:pt idx="167">
                  <c:v>41</c:v>
                </c:pt>
                <c:pt idx="168">
                  <c:v>15</c:v>
                </c:pt>
                <c:pt idx="169">
                  <c:v>9</c:v>
                </c:pt>
                <c:pt idx="170">
                  <c:v>50</c:v>
                </c:pt>
                <c:pt idx="171">
                  <c:v>34</c:v>
                </c:pt>
                <c:pt idx="172">
                  <c:v>0</c:v>
                </c:pt>
                <c:pt idx="173">
                  <c:v>0</c:v>
                </c:pt>
                <c:pt idx="174">
                  <c:v>276</c:v>
                </c:pt>
                <c:pt idx="175">
                  <c:v>16</c:v>
                </c:pt>
                <c:pt idx="176">
                  <c:v>224</c:v>
                </c:pt>
                <c:pt idx="177">
                  <c:v>140</c:v>
                </c:pt>
                <c:pt idx="178">
                  <c:v>15</c:v>
                </c:pt>
                <c:pt idx="179">
                  <c:v>37</c:v>
                </c:pt>
                <c:pt idx="180">
                  <c:v>0</c:v>
                </c:pt>
                <c:pt idx="181">
                  <c:v>46</c:v>
                </c:pt>
                <c:pt idx="182">
                  <c:v>1</c:v>
                </c:pt>
                <c:pt idx="183">
                  <c:v>323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7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59</c:v>
                </c:pt>
                <c:pt idx="200">
                  <c:v>13</c:v>
                </c:pt>
                <c:pt idx="201">
                  <c:v>22</c:v>
                </c:pt>
                <c:pt idx="202">
                  <c:v>0</c:v>
                </c:pt>
                <c:pt idx="203">
                  <c:v>52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6</c:v>
                </c:pt>
                <c:pt idx="208">
                  <c:v>35</c:v>
                </c:pt>
                <c:pt idx="209">
                  <c:v>10</c:v>
                </c:pt>
                <c:pt idx="210">
                  <c:v>2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7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27</c:v>
                </c:pt>
                <c:pt idx="240">
                  <c:v>14</c:v>
                </c:pt>
                <c:pt idx="241">
                  <c:v>2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6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</c:v>
                </c:pt>
                <c:pt idx="254">
                  <c:v>7</c:v>
                </c:pt>
                <c:pt idx="255">
                  <c:v>2</c:v>
                </c:pt>
                <c:pt idx="256">
                  <c:v>3</c:v>
                </c:pt>
                <c:pt idx="257">
                  <c:v>8</c:v>
                </c:pt>
                <c:pt idx="258">
                  <c:v>7</c:v>
                </c:pt>
                <c:pt idx="259">
                  <c:v>0</c:v>
                </c:pt>
                <c:pt idx="260">
                  <c:v>3</c:v>
                </c:pt>
                <c:pt idx="261">
                  <c:v>8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2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12</c:v>
                </c:pt>
                <c:pt idx="293">
                  <c:v>2</c:v>
                </c:pt>
                <c:pt idx="294">
                  <c:v>1501</c:v>
                </c:pt>
                <c:pt idx="295">
                  <c:v>52</c:v>
                </c:pt>
                <c:pt idx="296">
                  <c:v>23</c:v>
                </c:pt>
                <c:pt idx="297">
                  <c:v>535</c:v>
                </c:pt>
                <c:pt idx="298">
                  <c:v>3</c:v>
                </c:pt>
                <c:pt idx="299">
                  <c:v>6</c:v>
                </c:pt>
                <c:pt idx="300">
                  <c:v>3</c:v>
                </c:pt>
                <c:pt idx="301">
                  <c:v>5</c:v>
                </c:pt>
                <c:pt idx="302">
                  <c:v>17</c:v>
                </c:pt>
                <c:pt idx="303">
                  <c:v>11</c:v>
                </c:pt>
                <c:pt idx="304">
                  <c:v>70</c:v>
                </c:pt>
                <c:pt idx="305">
                  <c:v>6</c:v>
                </c:pt>
                <c:pt idx="306">
                  <c:v>43</c:v>
                </c:pt>
                <c:pt idx="307">
                  <c:v>152</c:v>
                </c:pt>
                <c:pt idx="308">
                  <c:v>59</c:v>
                </c:pt>
                <c:pt idx="309">
                  <c:v>4</c:v>
                </c:pt>
                <c:pt idx="310">
                  <c:v>10</c:v>
                </c:pt>
                <c:pt idx="311">
                  <c:v>5</c:v>
                </c:pt>
                <c:pt idx="312">
                  <c:v>58</c:v>
                </c:pt>
                <c:pt idx="313">
                  <c:v>8</c:v>
                </c:pt>
                <c:pt idx="314">
                  <c:v>3</c:v>
                </c:pt>
                <c:pt idx="315">
                  <c:v>0</c:v>
                </c:pt>
                <c:pt idx="316">
                  <c:v>11</c:v>
                </c:pt>
                <c:pt idx="317">
                  <c:v>20</c:v>
                </c:pt>
                <c:pt idx="318">
                  <c:v>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2</c:v>
                </c:pt>
                <c:pt idx="324">
                  <c:v>348</c:v>
                </c:pt>
                <c:pt idx="325">
                  <c:v>4</c:v>
                </c:pt>
                <c:pt idx="326">
                  <c:v>0</c:v>
                </c:pt>
                <c:pt idx="327">
                  <c:v>17</c:v>
                </c:pt>
                <c:pt idx="328">
                  <c:v>0</c:v>
                </c:pt>
                <c:pt idx="329">
                  <c:v>1</c:v>
                </c:pt>
                <c:pt idx="330">
                  <c:v>15</c:v>
                </c:pt>
                <c:pt idx="331">
                  <c:v>10</c:v>
                </c:pt>
                <c:pt idx="332">
                  <c:v>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46</c:v>
                </c:pt>
                <c:pt idx="338">
                  <c:v>14</c:v>
                </c:pt>
                <c:pt idx="339">
                  <c:v>1</c:v>
                </c:pt>
                <c:pt idx="340">
                  <c:v>0</c:v>
                </c:pt>
                <c:pt idx="341">
                  <c:v>17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1</c:v>
                </c:pt>
                <c:pt idx="351">
                  <c:v>10</c:v>
                </c:pt>
                <c:pt idx="352">
                  <c:v>0</c:v>
                </c:pt>
                <c:pt idx="353">
                  <c:v>7</c:v>
                </c:pt>
                <c:pt idx="354">
                  <c:v>0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10</c:v>
                </c:pt>
                <c:pt idx="359">
                  <c:v>10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26</c:v>
                </c:pt>
                <c:pt idx="365">
                  <c:v>0</c:v>
                </c:pt>
                <c:pt idx="366">
                  <c:v>7</c:v>
                </c:pt>
                <c:pt idx="367">
                  <c:v>0</c:v>
                </c:pt>
                <c:pt idx="368">
                  <c:v>2</c:v>
                </c:pt>
                <c:pt idx="369">
                  <c:v>13</c:v>
                </c:pt>
                <c:pt idx="370">
                  <c:v>4</c:v>
                </c:pt>
                <c:pt idx="371">
                  <c:v>0</c:v>
                </c:pt>
                <c:pt idx="372">
                  <c:v>12</c:v>
                </c:pt>
                <c:pt idx="373">
                  <c:v>2</c:v>
                </c:pt>
                <c:pt idx="374">
                  <c:v>10</c:v>
                </c:pt>
                <c:pt idx="375">
                  <c:v>0</c:v>
                </c:pt>
                <c:pt idx="376">
                  <c:v>5</c:v>
                </c:pt>
                <c:pt idx="377">
                  <c:v>0</c:v>
                </c:pt>
                <c:pt idx="378">
                  <c:v>5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0</c:v>
                </c:pt>
                <c:pt idx="383">
                  <c:v>3</c:v>
                </c:pt>
                <c:pt idx="384">
                  <c:v>0</c:v>
                </c:pt>
                <c:pt idx="385">
                  <c:v>19</c:v>
                </c:pt>
                <c:pt idx="386">
                  <c:v>8</c:v>
                </c:pt>
                <c:pt idx="387">
                  <c:v>6</c:v>
                </c:pt>
                <c:pt idx="388">
                  <c:v>0</c:v>
                </c:pt>
                <c:pt idx="389">
                  <c:v>18</c:v>
                </c:pt>
                <c:pt idx="390">
                  <c:v>7</c:v>
                </c:pt>
                <c:pt idx="391">
                  <c:v>0</c:v>
                </c:pt>
                <c:pt idx="392">
                  <c:v>8</c:v>
                </c:pt>
                <c:pt idx="393">
                  <c:v>1293</c:v>
                </c:pt>
                <c:pt idx="394">
                  <c:v>17</c:v>
                </c:pt>
                <c:pt idx="395">
                  <c:v>0</c:v>
                </c:pt>
                <c:pt idx="396">
                  <c:v>13</c:v>
                </c:pt>
                <c:pt idx="397">
                  <c:v>0</c:v>
                </c:pt>
                <c:pt idx="398">
                  <c:v>0</c:v>
                </c:pt>
                <c:pt idx="399">
                  <c:v>33</c:v>
                </c:pt>
                <c:pt idx="400">
                  <c:v>12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84</c:v>
                </c:pt>
                <c:pt idx="406">
                  <c:v>38</c:v>
                </c:pt>
                <c:pt idx="407">
                  <c:v>1</c:v>
                </c:pt>
                <c:pt idx="408">
                  <c:v>76</c:v>
                </c:pt>
                <c:pt idx="409">
                  <c:v>3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2</c:v>
                </c:pt>
                <c:pt idx="420">
                  <c:v>0</c:v>
                </c:pt>
                <c:pt idx="421">
                  <c:v>7</c:v>
                </c:pt>
                <c:pt idx="422">
                  <c:v>0</c:v>
                </c:pt>
                <c:pt idx="423">
                  <c:v>5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5</c:v>
                </c:pt>
                <c:pt idx="429">
                  <c:v>3</c:v>
                </c:pt>
                <c:pt idx="430">
                  <c:v>6</c:v>
                </c:pt>
                <c:pt idx="431">
                  <c:v>12</c:v>
                </c:pt>
                <c:pt idx="432">
                  <c:v>13</c:v>
                </c:pt>
                <c:pt idx="433">
                  <c:v>5</c:v>
                </c:pt>
                <c:pt idx="434">
                  <c:v>2</c:v>
                </c:pt>
                <c:pt idx="435">
                  <c:v>8</c:v>
                </c:pt>
                <c:pt idx="436">
                  <c:v>0</c:v>
                </c:pt>
                <c:pt idx="437">
                  <c:v>13</c:v>
                </c:pt>
                <c:pt idx="438">
                  <c:v>0</c:v>
                </c:pt>
                <c:pt idx="439">
                  <c:v>5</c:v>
                </c:pt>
                <c:pt idx="440">
                  <c:v>8</c:v>
                </c:pt>
                <c:pt idx="441">
                  <c:v>8</c:v>
                </c:pt>
                <c:pt idx="442">
                  <c:v>0</c:v>
                </c:pt>
                <c:pt idx="443">
                  <c:v>2</c:v>
                </c:pt>
                <c:pt idx="444">
                  <c:v>3</c:v>
                </c:pt>
                <c:pt idx="445">
                  <c:v>0</c:v>
                </c:pt>
                <c:pt idx="446">
                  <c:v>0</c:v>
                </c:pt>
                <c:pt idx="447">
                  <c:v>11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17</c:v>
                </c:pt>
                <c:pt idx="452">
                  <c:v>2</c:v>
                </c:pt>
                <c:pt idx="453">
                  <c:v>1</c:v>
                </c:pt>
                <c:pt idx="454">
                  <c:v>2</c:v>
                </c:pt>
                <c:pt idx="455">
                  <c:v>16</c:v>
                </c:pt>
                <c:pt idx="456">
                  <c:v>1</c:v>
                </c:pt>
                <c:pt idx="457">
                  <c:v>4</c:v>
                </c:pt>
                <c:pt idx="458">
                  <c:v>5</c:v>
                </c:pt>
                <c:pt idx="459">
                  <c:v>7</c:v>
                </c:pt>
                <c:pt idx="460">
                  <c:v>0</c:v>
                </c:pt>
                <c:pt idx="461">
                  <c:v>12</c:v>
                </c:pt>
                <c:pt idx="462">
                  <c:v>2</c:v>
                </c:pt>
                <c:pt idx="463">
                  <c:v>5</c:v>
                </c:pt>
                <c:pt idx="464">
                  <c:v>2</c:v>
                </c:pt>
                <c:pt idx="465">
                  <c:v>3</c:v>
                </c:pt>
                <c:pt idx="466">
                  <c:v>0</c:v>
                </c:pt>
                <c:pt idx="467">
                  <c:v>49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11</c:v>
                </c:pt>
                <c:pt idx="473">
                  <c:v>1</c:v>
                </c:pt>
                <c:pt idx="474">
                  <c:v>8</c:v>
                </c:pt>
                <c:pt idx="475">
                  <c:v>5</c:v>
                </c:pt>
                <c:pt idx="476">
                  <c:v>39</c:v>
                </c:pt>
                <c:pt idx="477">
                  <c:v>0</c:v>
                </c:pt>
                <c:pt idx="478">
                  <c:v>0</c:v>
                </c:pt>
                <c:pt idx="479">
                  <c:v>2</c:v>
                </c:pt>
                <c:pt idx="480">
                  <c:v>170</c:v>
                </c:pt>
                <c:pt idx="481">
                  <c:v>5</c:v>
                </c:pt>
                <c:pt idx="482">
                  <c:v>14</c:v>
                </c:pt>
                <c:pt idx="483">
                  <c:v>1</c:v>
                </c:pt>
                <c:pt idx="484">
                  <c:v>0</c:v>
                </c:pt>
                <c:pt idx="485">
                  <c:v>124</c:v>
                </c:pt>
                <c:pt idx="486">
                  <c:v>0</c:v>
                </c:pt>
                <c:pt idx="487">
                  <c:v>0</c:v>
                </c:pt>
                <c:pt idx="488">
                  <c:v>55</c:v>
                </c:pt>
                <c:pt idx="489">
                  <c:v>140</c:v>
                </c:pt>
                <c:pt idx="490">
                  <c:v>21</c:v>
                </c:pt>
                <c:pt idx="491">
                  <c:v>1</c:v>
                </c:pt>
                <c:pt idx="492">
                  <c:v>147</c:v>
                </c:pt>
                <c:pt idx="493">
                  <c:v>11</c:v>
                </c:pt>
                <c:pt idx="494">
                  <c:v>125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</c:v>
                </c:pt>
                <c:pt idx="504">
                  <c:v>0</c:v>
                </c:pt>
                <c:pt idx="505">
                  <c:v>1</c:v>
                </c:pt>
                <c:pt idx="506">
                  <c:v>3</c:v>
                </c:pt>
                <c:pt idx="507">
                  <c:v>22</c:v>
                </c:pt>
                <c:pt idx="508">
                  <c:v>26</c:v>
                </c:pt>
                <c:pt idx="509">
                  <c:v>4</c:v>
                </c:pt>
                <c:pt idx="510">
                  <c:v>0</c:v>
                </c:pt>
                <c:pt idx="511">
                  <c:v>4</c:v>
                </c:pt>
                <c:pt idx="512">
                  <c:v>9</c:v>
                </c:pt>
                <c:pt idx="513">
                  <c:v>5</c:v>
                </c:pt>
                <c:pt idx="514">
                  <c:v>14</c:v>
                </c:pt>
                <c:pt idx="515">
                  <c:v>1</c:v>
                </c:pt>
                <c:pt idx="516">
                  <c:v>10</c:v>
                </c:pt>
                <c:pt idx="517">
                  <c:v>3</c:v>
                </c:pt>
                <c:pt idx="518">
                  <c:v>1</c:v>
                </c:pt>
                <c:pt idx="519">
                  <c:v>0</c:v>
                </c:pt>
                <c:pt idx="520">
                  <c:v>5</c:v>
                </c:pt>
                <c:pt idx="521">
                  <c:v>2</c:v>
                </c:pt>
                <c:pt idx="522">
                  <c:v>68</c:v>
                </c:pt>
                <c:pt idx="523">
                  <c:v>3</c:v>
                </c:pt>
                <c:pt idx="524">
                  <c:v>34</c:v>
                </c:pt>
                <c:pt idx="525">
                  <c:v>0</c:v>
                </c:pt>
                <c:pt idx="526">
                  <c:v>3</c:v>
                </c:pt>
                <c:pt idx="527">
                  <c:v>0</c:v>
                </c:pt>
                <c:pt idx="528">
                  <c:v>70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2</c:v>
                </c:pt>
                <c:pt idx="533">
                  <c:v>2</c:v>
                </c:pt>
                <c:pt idx="534">
                  <c:v>34</c:v>
                </c:pt>
                <c:pt idx="535">
                  <c:v>2</c:v>
                </c:pt>
                <c:pt idx="536">
                  <c:v>0</c:v>
                </c:pt>
                <c:pt idx="537">
                  <c:v>1</c:v>
                </c:pt>
                <c:pt idx="538">
                  <c:v>8</c:v>
                </c:pt>
                <c:pt idx="539">
                  <c:v>4</c:v>
                </c:pt>
                <c:pt idx="540">
                  <c:v>28</c:v>
                </c:pt>
                <c:pt idx="541">
                  <c:v>0</c:v>
                </c:pt>
                <c:pt idx="542">
                  <c:v>6</c:v>
                </c:pt>
                <c:pt idx="543">
                  <c:v>22</c:v>
                </c:pt>
                <c:pt idx="544">
                  <c:v>0</c:v>
                </c:pt>
                <c:pt idx="545">
                  <c:v>1</c:v>
                </c:pt>
                <c:pt idx="546">
                  <c:v>20</c:v>
                </c:pt>
                <c:pt idx="547">
                  <c:v>0</c:v>
                </c:pt>
                <c:pt idx="548">
                  <c:v>1</c:v>
                </c:pt>
                <c:pt idx="549">
                  <c:v>3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5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0</c:v>
                </c:pt>
                <c:pt idx="562">
                  <c:v>9</c:v>
                </c:pt>
                <c:pt idx="563">
                  <c:v>4</c:v>
                </c:pt>
                <c:pt idx="564">
                  <c:v>4</c:v>
                </c:pt>
                <c:pt idx="565">
                  <c:v>1</c:v>
                </c:pt>
                <c:pt idx="566">
                  <c:v>1</c:v>
                </c:pt>
                <c:pt idx="567">
                  <c:v>7</c:v>
                </c:pt>
                <c:pt idx="568">
                  <c:v>5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2</c:v>
                </c:pt>
                <c:pt idx="574">
                  <c:v>0</c:v>
                </c:pt>
                <c:pt idx="575">
                  <c:v>4</c:v>
                </c:pt>
                <c:pt idx="576">
                  <c:v>7</c:v>
                </c:pt>
                <c:pt idx="577">
                  <c:v>2</c:v>
                </c:pt>
                <c:pt idx="578">
                  <c:v>1</c:v>
                </c:pt>
                <c:pt idx="579">
                  <c:v>9</c:v>
                </c:pt>
                <c:pt idx="580">
                  <c:v>2</c:v>
                </c:pt>
                <c:pt idx="581">
                  <c:v>1</c:v>
                </c:pt>
                <c:pt idx="582">
                  <c:v>7</c:v>
                </c:pt>
                <c:pt idx="583">
                  <c:v>2</c:v>
                </c:pt>
                <c:pt idx="584">
                  <c:v>8</c:v>
                </c:pt>
                <c:pt idx="585">
                  <c:v>2</c:v>
                </c:pt>
                <c:pt idx="586">
                  <c:v>2</c:v>
                </c:pt>
                <c:pt idx="587">
                  <c:v>7</c:v>
                </c:pt>
                <c:pt idx="588">
                  <c:v>2</c:v>
                </c:pt>
                <c:pt idx="589">
                  <c:v>18</c:v>
                </c:pt>
                <c:pt idx="590">
                  <c:v>9</c:v>
                </c:pt>
                <c:pt idx="591">
                  <c:v>4</c:v>
                </c:pt>
                <c:pt idx="592">
                  <c:v>7</c:v>
                </c:pt>
                <c:pt idx="593">
                  <c:v>29</c:v>
                </c:pt>
                <c:pt idx="594">
                  <c:v>12</c:v>
                </c:pt>
                <c:pt idx="595">
                  <c:v>4</c:v>
                </c:pt>
                <c:pt idx="596">
                  <c:v>28</c:v>
                </c:pt>
                <c:pt idx="597">
                  <c:v>25</c:v>
                </c:pt>
                <c:pt idx="598">
                  <c:v>28</c:v>
                </c:pt>
                <c:pt idx="599">
                  <c:v>310</c:v>
                </c:pt>
                <c:pt idx="600">
                  <c:v>15</c:v>
                </c:pt>
                <c:pt idx="601">
                  <c:v>215</c:v>
                </c:pt>
                <c:pt idx="602">
                  <c:v>3</c:v>
                </c:pt>
                <c:pt idx="603">
                  <c:v>2</c:v>
                </c:pt>
                <c:pt idx="604">
                  <c:v>26</c:v>
                </c:pt>
                <c:pt idx="605">
                  <c:v>24</c:v>
                </c:pt>
                <c:pt idx="606">
                  <c:v>96</c:v>
                </c:pt>
                <c:pt idx="607">
                  <c:v>17</c:v>
                </c:pt>
                <c:pt idx="608">
                  <c:v>94</c:v>
                </c:pt>
                <c:pt idx="609">
                  <c:v>129</c:v>
                </c:pt>
                <c:pt idx="610">
                  <c:v>1</c:v>
                </c:pt>
                <c:pt idx="611">
                  <c:v>4</c:v>
                </c:pt>
                <c:pt idx="612">
                  <c:v>3</c:v>
                </c:pt>
                <c:pt idx="613">
                  <c:v>135</c:v>
                </c:pt>
                <c:pt idx="614">
                  <c:v>10</c:v>
                </c:pt>
                <c:pt idx="615">
                  <c:v>0</c:v>
                </c:pt>
                <c:pt idx="616">
                  <c:v>6</c:v>
                </c:pt>
                <c:pt idx="617">
                  <c:v>36</c:v>
                </c:pt>
                <c:pt idx="618">
                  <c:v>336</c:v>
                </c:pt>
                <c:pt idx="619">
                  <c:v>34</c:v>
                </c:pt>
                <c:pt idx="620">
                  <c:v>10</c:v>
                </c:pt>
                <c:pt idx="621">
                  <c:v>201</c:v>
                </c:pt>
                <c:pt idx="622">
                  <c:v>296</c:v>
                </c:pt>
                <c:pt idx="623">
                  <c:v>7</c:v>
                </c:pt>
                <c:pt idx="624">
                  <c:v>7</c:v>
                </c:pt>
                <c:pt idx="625">
                  <c:v>1</c:v>
                </c:pt>
                <c:pt idx="626">
                  <c:v>114</c:v>
                </c:pt>
                <c:pt idx="627">
                  <c:v>29</c:v>
                </c:pt>
                <c:pt idx="628">
                  <c:v>890</c:v>
                </c:pt>
                <c:pt idx="629">
                  <c:v>31</c:v>
                </c:pt>
                <c:pt idx="630">
                  <c:v>21</c:v>
                </c:pt>
                <c:pt idx="631">
                  <c:v>37</c:v>
                </c:pt>
                <c:pt idx="632">
                  <c:v>7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456</c:v>
                </c:pt>
                <c:pt idx="637">
                  <c:v>369</c:v>
                </c:pt>
                <c:pt idx="638">
                  <c:v>2</c:v>
                </c:pt>
                <c:pt idx="639">
                  <c:v>0</c:v>
                </c:pt>
                <c:pt idx="640">
                  <c:v>338</c:v>
                </c:pt>
                <c:pt idx="641">
                  <c:v>4</c:v>
                </c:pt>
                <c:pt idx="642">
                  <c:v>1</c:v>
                </c:pt>
                <c:pt idx="643">
                  <c:v>28</c:v>
                </c:pt>
                <c:pt idx="644">
                  <c:v>12</c:v>
                </c:pt>
                <c:pt idx="645">
                  <c:v>16</c:v>
                </c:pt>
                <c:pt idx="646">
                  <c:v>4</c:v>
                </c:pt>
                <c:pt idx="647">
                  <c:v>4</c:v>
                </c:pt>
                <c:pt idx="648">
                  <c:v>10</c:v>
                </c:pt>
                <c:pt idx="649">
                  <c:v>0</c:v>
                </c:pt>
                <c:pt idx="650">
                  <c:v>6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44</c:v>
                </c:pt>
                <c:pt idx="655">
                  <c:v>0</c:v>
                </c:pt>
                <c:pt idx="656">
                  <c:v>3</c:v>
                </c:pt>
                <c:pt idx="657">
                  <c:v>0</c:v>
                </c:pt>
                <c:pt idx="658">
                  <c:v>52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2</c:v>
                </c:pt>
                <c:pt idx="663">
                  <c:v>9</c:v>
                </c:pt>
                <c:pt idx="664">
                  <c:v>5</c:v>
                </c:pt>
                <c:pt idx="665">
                  <c:v>57</c:v>
                </c:pt>
                <c:pt idx="666">
                  <c:v>3</c:v>
                </c:pt>
                <c:pt idx="667">
                  <c:v>1</c:v>
                </c:pt>
                <c:pt idx="668">
                  <c:v>6</c:v>
                </c:pt>
                <c:pt idx="669">
                  <c:v>48</c:v>
                </c:pt>
                <c:pt idx="670">
                  <c:v>2</c:v>
                </c:pt>
                <c:pt idx="671">
                  <c:v>4</c:v>
                </c:pt>
                <c:pt idx="672">
                  <c:v>5</c:v>
                </c:pt>
                <c:pt idx="673">
                  <c:v>79</c:v>
                </c:pt>
                <c:pt idx="674">
                  <c:v>2</c:v>
                </c:pt>
                <c:pt idx="675">
                  <c:v>11</c:v>
                </c:pt>
                <c:pt idx="676">
                  <c:v>11</c:v>
                </c:pt>
                <c:pt idx="677">
                  <c:v>1</c:v>
                </c:pt>
                <c:pt idx="678">
                  <c:v>3</c:v>
                </c:pt>
                <c:pt idx="679">
                  <c:v>5</c:v>
                </c:pt>
                <c:pt idx="680">
                  <c:v>12</c:v>
                </c:pt>
                <c:pt idx="681">
                  <c:v>2</c:v>
                </c:pt>
                <c:pt idx="682">
                  <c:v>5</c:v>
                </c:pt>
                <c:pt idx="683">
                  <c:v>21</c:v>
                </c:pt>
                <c:pt idx="684">
                  <c:v>0</c:v>
                </c:pt>
                <c:pt idx="685">
                  <c:v>45</c:v>
                </c:pt>
                <c:pt idx="686">
                  <c:v>29</c:v>
                </c:pt>
                <c:pt idx="687">
                  <c:v>2</c:v>
                </c:pt>
                <c:pt idx="688">
                  <c:v>30</c:v>
                </c:pt>
                <c:pt idx="689">
                  <c:v>8</c:v>
                </c:pt>
                <c:pt idx="690">
                  <c:v>1</c:v>
                </c:pt>
                <c:pt idx="691">
                  <c:v>14</c:v>
                </c:pt>
                <c:pt idx="692">
                  <c:v>24</c:v>
                </c:pt>
                <c:pt idx="693">
                  <c:v>2</c:v>
                </c:pt>
                <c:pt idx="694">
                  <c:v>21</c:v>
                </c:pt>
                <c:pt idx="695">
                  <c:v>7</c:v>
                </c:pt>
                <c:pt idx="696">
                  <c:v>0</c:v>
                </c:pt>
                <c:pt idx="697">
                  <c:v>4</c:v>
                </c:pt>
                <c:pt idx="698">
                  <c:v>32</c:v>
                </c:pt>
                <c:pt idx="699">
                  <c:v>4</c:v>
                </c:pt>
                <c:pt idx="700">
                  <c:v>9</c:v>
                </c:pt>
                <c:pt idx="701">
                  <c:v>17</c:v>
                </c:pt>
                <c:pt idx="702">
                  <c:v>5</c:v>
                </c:pt>
                <c:pt idx="703">
                  <c:v>53</c:v>
                </c:pt>
                <c:pt idx="704">
                  <c:v>7</c:v>
                </c:pt>
                <c:pt idx="705">
                  <c:v>72</c:v>
                </c:pt>
                <c:pt idx="706">
                  <c:v>0</c:v>
                </c:pt>
                <c:pt idx="707">
                  <c:v>2</c:v>
                </c:pt>
                <c:pt idx="708">
                  <c:v>8</c:v>
                </c:pt>
                <c:pt idx="709">
                  <c:v>2</c:v>
                </c:pt>
                <c:pt idx="710">
                  <c:v>0</c:v>
                </c:pt>
                <c:pt idx="711">
                  <c:v>3</c:v>
                </c:pt>
                <c:pt idx="712">
                  <c:v>4</c:v>
                </c:pt>
                <c:pt idx="713">
                  <c:v>3</c:v>
                </c:pt>
                <c:pt idx="714">
                  <c:v>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8</c:v>
                </c:pt>
                <c:pt idx="719">
                  <c:v>5</c:v>
                </c:pt>
                <c:pt idx="720">
                  <c:v>0</c:v>
                </c:pt>
                <c:pt idx="721">
                  <c:v>2</c:v>
                </c:pt>
                <c:pt idx="722">
                  <c:v>24</c:v>
                </c:pt>
                <c:pt idx="723">
                  <c:v>0</c:v>
                </c:pt>
                <c:pt idx="724">
                  <c:v>9</c:v>
                </c:pt>
                <c:pt idx="725">
                  <c:v>0</c:v>
                </c:pt>
                <c:pt idx="726">
                  <c:v>1</c:v>
                </c:pt>
                <c:pt idx="727">
                  <c:v>10</c:v>
                </c:pt>
                <c:pt idx="728">
                  <c:v>1</c:v>
                </c:pt>
                <c:pt idx="729">
                  <c:v>0</c:v>
                </c:pt>
                <c:pt idx="730">
                  <c:v>20</c:v>
                </c:pt>
                <c:pt idx="731">
                  <c:v>30</c:v>
                </c:pt>
                <c:pt idx="732">
                  <c:v>6</c:v>
                </c:pt>
                <c:pt idx="733">
                  <c:v>15</c:v>
                </c:pt>
                <c:pt idx="734">
                  <c:v>5</c:v>
                </c:pt>
                <c:pt idx="735">
                  <c:v>0</c:v>
                </c:pt>
                <c:pt idx="736">
                  <c:v>0</c:v>
                </c:pt>
                <c:pt idx="737">
                  <c:v>28</c:v>
                </c:pt>
                <c:pt idx="738">
                  <c:v>0</c:v>
                </c:pt>
                <c:pt idx="739">
                  <c:v>5</c:v>
                </c:pt>
                <c:pt idx="740">
                  <c:v>7</c:v>
                </c:pt>
                <c:pt idx="741">
                  <c:v>30</c:v>
                </c:pt>
                <c:pt idx="742">
                  <c:v>2</c:v>
                </c:pt>
                <c:pt idx="743">
                  <c:v>30</c:v>
                </c:pt>
                <c:pt idx="744">
                  <c:v>2</c:v>
                </c:pt>
                <c:pt idx="745">
                  <c:v>0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14</c:v>
                </c:pt>
                <c:pt idx="750">
                  <c:v>31</c:v>
                </c:pt>
                <c:pt idx="751">
                  <c:v>16</c:v>
                </c:pt>
                <c:pt idx="752">
                  <c:v>12</c:v>
                </c:pt>
                <c:pt idx="753">
                  <c:v>96</c:v>
                </c:pt>
                <c:pt idx="754">
                  <c:v>16</c:v>
                </c:pt>
                <c:pt idx="755">
                  <c:v>5</c:v>
                </c:pt>
                <c:pt idx="756">
                  <c:v>0</c:v>
                </c:pt>
                <c:pt idx="757">
                  <c:v>8</c:v>
                </c:pt>
                <c:pt idx="758">
                  <c:v>7</c:v>
                </c:pt>
                <c:pt idx="759">
                  <c:v>24</c:v>
                </c:pt>
                <c:pt idx="760">
                  <c:v>121</c:v>
                </c:pt>
                <c:pt idx="761">
                  <c:v>196</c:v>
                </c:pt>
                <c:pt idx="762">
                  <c:v>5</c:v>
                </c:pt>
                <c:pt idx="763">
                  <c:v>73</c:v>
                </c:pt>
                <c:pt idx="764">
                  <c:v>93</c:v>
                </c:pt>
                <c:pt idx="765">
                  <c:v>17</c:v>
                </c:pt>
                <c:pt idx="766">
                  <c:v>7</c:v>
                </c:pt>
                <c:pt idx="767">
                  <c:v>17</c:v>
                </c:pt>
                <c:pt idx="768">
                  <c:v>171</c:v>
                </c:pt>
                <c:pt idx="769">
                  <c:v>188</c:v>
                </c:pt>
                <c:pt idx="770">
                  <c:v>110</c:v>
                </c:pt>
                <c:pt idx="771">
                  <c:v>37</c:v>
                </c:pt>
                <c:pt idx="772">
                  <c:v>9</c:v>
                </c:pt>
                <c:pt idx="773">
                  <c:v>29</c:v>
                </c:pt>
                <c:pt idx="774">
                  <c:v>6</c:v>
                </c:pt>
                <c:pt idx="775">
                  <c:v>30</c:v>
                </c:pt>
                <c:pt idx="776">
                  <c:v>81</c:v>
                </c:pt>
                <c:pt idx="777">
                  <c:v>4</c:v>
                </c:pt>
                <c:pt idx="778">
                  <c:v>11</c:v>
                </c:pt>
                <c:pt idx="779">
                  <c:v>14</c:v>
                </c:pt>
                <c:pt idx="780">
                  <c:v>5</c:v>
                </c:pt>
                <c:pt idx="781">
                  <c:v>45</c:v>
                </c:pt>
                <c:pt idx="782">
                  <c:v>8</c:v>
                </c:pt>
                <c:pt idx="783">
                  <c:v>3</c:v>
                </c:pt>
                <c:pt idx="784">
                  <c:v>24</c:v>
                </c:pt>
                <c:pt idx="785">
                  <c:v>18</c:v>
                </c:pt>
                <c:pt idx="786">
                  <c:v>12</c:v>
                </c:pt>
                <c:pt idx="787">
                  <c:v>123</c:v>
                </c:pt>
                <c:pt idx="788">
                  <c:v>96</c:v>
                </c:pt>
                <c:pt idx="789">
                  <c:v>31</c:v>
                </c:pt>
                <c:pt idx="790">
                  <c:v>4</c:v>
                </c:pt>
                <c:pt idx="791">
                  <c:v>3</c:v>
                </c:pt>
                <c:pt idx="792">
                  <c:v>179</c:v>
                </c:pt>
                <c:pt idx="793">
                  <c:v>3</c:v>
                </c:pt>
                <c:pt idx="794">
                  <c:v>23</c:v>
                </c:pt>
                <c:pt idx="795">
                  <c:v>23</c:v>
                </c:pt>
                <c:pt idx="796">
                  <c:v>41</c:v>
                </c:pt>
                <c:pt idx="797">
                  <c:v>0</c:v>
                </c:pt>
                <c:pt idx="798">
                  <c:v>32</c:v>
                </c:pt>
                <c:pt idx="799">
                  <c:v>2</c:v>
                </c:pt>
                <c:pt idx="800">
                  <c:v>7</c:v>
                </c:pt>
                <c:pt idx="801">
                  <c:v>4</c:v>
                </c:pt>
                <c:pt idx="802">
                  <c:v>196</c:v>
                </c:pt>
                <c:pt idx="803">
                  <c:v>11</c:v>
                </c:pt>
                <c:pt idx="804">
                  <c:v>9</c:v>
                </c:pt>
                <c:pt idx="805">
                  <c:v>5</c:v>
                </c:pt>
                <c:pt idx="806">
                  <c:v>8</c:v>
                </c:pt>
                <c:pt idx="807">
                  <c:v>229</c:v>
                </c:pt>
                <c:pt idx="808">
                  <c:v>40</c:v>
                </c:pt>
                <c:pt idx="809">
                  <c:v>123</c:v>
                </c:pt>
                <c:pt idx="810">
                  <c:v>5</c:v>
                </c:pt>
                <c:pt idx="811">
                  <c:v>148</c:v>
                </c:pt>
                <c:pt idx="812">
                  <c:v>10</c:v>
                </c:pt>
                <c:pt idx="813">
                  <c:v>4</c:v>
                </c:pt>
                <c:pt idx="814">
                  <c:v>21</c:v>
                </c:pt>
                <c:pt idx="815">
                  <c:v>2</c:v>
                </c:pt>
                <c:pt idx="816">
                  <c:v>0</c:v>
                </c:pt>
                <c:pt idx="817">
                  <c:v>4</c:v>
                </c:pt>
                <c:pt idx="818">
                  <c:v>1</c:v>
                </c:pt>
                <c:pt idx="819">
                  <c:v>30</c:v>
                </c:pt>
                <c:pt idx="820">
                  <c:v>3</c:v>
                </c:pt>
                <c:pt idx="821">
                  <c:v>975</c:v>
                </c:pt>
                <c:pt idx="822">
                  <c:v>167</c:v>
                </c:pt>
                <c:pt idx="823">
                  <c:v>5</c:v>
                </c:pt>
                <c:pt idx="824">
                  <c:v>18</c:v>
                </c:pt>
                <c:pt idx="825">
                  <c:v>98</c:v>
                </c:pt>
                <c:pt idx="826">
                  <c:v>4</c:v>
                </c:pt>
                <c:pt idx="827">
                  <c:v>3</c:v>
                </c:pt>
                <c:pt idx="828">
                  <c:v>1</c:v>
                </c:pt>
                <c:pt idx="829">
                  <c:v>0</c:v>
                </c:pt>
                <c:pt idx="830">
                  <c:v>9</c:v>
                </c:pt>
                <c:pt idx="831">
                  <c:v>2</c:v>
                </c:pt>
                <c:pt idx="832">
                  <c:v>0</c:v>
                </c:pt>
                <c:pt idx="833">
                  <c:v>147</c:v>
                </c:pt>
                <c:pt idx="834">
                  <c:v>49</c:v>
                </c:pt>
                <c:pt idx="835">
                  <c:v>1</c:v>
                </c:pt>
                <c:pt idx="836">
                  <c:v>2</c:v>
                </c:pt>
                <c:pt idx="837">
                  <c:v>7</c:v>
                </c:pt>
                <c:pt idx="838">
                  <c:v>4</c:v>
                </c:pt>
                <c:pt idx="839">
                  <c:v>27</c:v>
                </c:pt>
                <c:pt idx="840">
                  <c:v>94</c:v>
                </c:pt>
                <c:pt idx="841">
                  <c:v>29</c:v>
                </c:pt>
                <c:pt idx="842">
                  <c:v>7</c:v>
                </c:pt>
                <c:pt idx="843">
                  <c:v>22</c:v>
                </c:pt>
                <c:pt idx="844">
                  <c:v>1</c:v>
                </c:pt>
                <c:pt idx="845">
                  <c:v>10</c:v>
                </c:pt>
                <c:pt idx="846">
                  <c:v>6</c:v>
                </c:pt>
                <c:pt idx="847">
                  <c:v>24</c:v>
                </c:pt>
                <c:pt idx="848">
                  <c:v>15</c:v>
                </c:pt>
                <c:pt idx="849">
                  <c:v>37</c:v>
                </c:pt>
                <c:pt idx="850">
                  <c:v>20</c:v>
                </c:pt>
                <c:pt idx="851">
                  <c:v>7</c:v>
                </c:pt>
                <c:pt idx="852">
                  <c:v>0</c:v>
                </c:pt>
                <c:pt idx="853">
                  <c:v>21</c:v>
                </c:pt>
                <c:pt idx="854">
                  <c:v>3</c:v>
                </c:pt>
                <c:pt idx="855">
                  <c:v>11</c:v>
                </c:pt>
                <c:pt idx="856">
                  <c:v>1</c:v>
                </c:pt>
                <c:pt idx="857">
                  <c:v>312</c:v>
                </c:pt>
                <c:pt idx="858">
                  <c:v>1</c:v>
                </c:pt>
                <c:pt idx="859">
                  <c:v>3</c:v>
                </c:pt>
                <c:pt idx="860">
                  <c:v>4</c:v>
                </c:pt>
                <c:pt idx="861">
                  <c:v>10</c:v>
                </c:pt>
                <c:pt idx="862">
                  <c:v>8</c:v>
                </c:pt>
                <c:pt idx="863">
                  <c:v>3</c:v>
                </c:pt>
                <c:pt idx="864">
                  <c:v>1</c:v>
                </c:pt>
                <c:pt idx="865">
                  <c:v>0</c:v>
                </c:pt>
                <c:pt idx="866">
                  <c:v>5</c:v>
                </c:pt>
                <c:pt idx="867">
                  <c:v>0</c:v>
                </c:pt>
                <c:pt idx="868">
                  <c:v>3</c:v>
                </c:pt>
                <c:pt idx="869">
                  <c:v>7</c:v>
                </c:pt>
                <c:pt idx="870">
                  <c:v>0</c:v>
                </c:pt>
                <c:pt idx="871">
                  <c:v>2</c:v>
                </c:pt>
                <c:pt idx="872">
                  <c:v>23</c:v>
                </c:pt>
                <c:pt idx="873">
                  <c:v>1</c:v>
                </c:pt>
                <c:pt idx="874">
                  <c:v>2</c:v>
                </c:pt>
                <c:pt idx="875">
                  <c:v>3</c:v>
                </c:pt>
                <c:pt idx="876">
                  <c:v>0</c:v>
                </c:pt>
                <c:pt idx="877">
                  <c:v>13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6</c:v>
                </c:pt>
                <c:pt idx="882">
                  <c:v>39</c:v>
                </c:pt>
                <c:pt idx="883">
                  <c:v>4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8</c:v>
                </c:pt>
                <c:pt idx="889">
                  <c:v>0</c:v>
                </c:pt>
                <c:pt idx="890">
                  <c:v>1</c:v>
                </c:pt>
                <c:pt idx="891">
                  <c:v>12</c:v>
                </c:pt>
                <c:pt idx="892">
                  <c:v>0</c:v>
                </c:pt>
                <c:pt idx="893">
                  <c:v>3</c:v>
                </c:pt>
                <c:pt idx="894">
                  <c:v>2</c:v>
                </c:pt>
                <c:pt idx="895">
                  <c:v>6</c:v>
                </c:pt>
                <c:pt idx="896">
                  <c:v>0</c:v>
                </c:pt>
                <c:pt idx="897">
                  <c:v>15</c:v>
                </c:pt>
                <c:pt idx="898">
                  <c:v>1</c:v>
                </c:pt>
                <c:pt idx="899">
                  <c:v>3</c:v>
                </c:pt>
                <c:pt idx="900">
                  <c:v>8</c:v>
                </c:pt>
                <c:pt idx="901">
                  <c:v>0</c:v>
                </c:pt>
                <c:pt idx="902">
                  <c:v>3</c:v>
                </c:pt>
                <c:pt idx="903">
                  <c:v>3</c:v>
                </c:pt>
                <c:pt idx="904">
                  <c:v>0</c:v>
                </c:pt>
                <c:pt idx="905">
                  <c:v>19</c:v>
                </c:pt>
                <c:pt idx="906">
                  <c:v>0</c:v>
                </c:pt>
                <c:pt idx="907">
                  <c:v>2</c:v>
                </c:pt>
                <c:pt idx="908">
                  <c:v>0</c:v>
                </c:pt>
                <c:pt idx="909">
                  <c:v>0</c:v>
                </c:pt>
                <c:pt idx="910">
                  <c:v>25</c:v>
                </c:pt>
                <c:pt idx="911">
                  <c:v>8</c:v>
                </c:pt>
                <c:pt idx="912">
                  <c:v>16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19</c:v>
                </c:pt>
                <c:pt idx="920">
                  <c:v>9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5</c:v>
                </c:pt>
                <c:pt idx="925">
                  <c:v>85</c:v>
                </c:pt>
                <c:pt idx="926">
                  <c:v>3</c:v>
                </c:pt>
                <c:pt idx="927">
                  <c:v>4</c:v>
                </c:pt>
                <c:pt idx="928">
                  <c:v>3</c:v>
                </c:pt>
                <c:pt idx="929">
                  <c:v>5</c:v>
                </c:pt>
                <c:pt idx="930">
                  <c:v>17</c:v>
                </c:pt>
                <c:pt idx="931">
                  <c:v>3</c:v>
                </c:pt>
                <c:pt idx="932">
                  <c:v>2</c:v>
                </c:pt>
                <c:pt idx="933">
                  <c:v>6</c:v>
                </c:pt>
                <c:pt idx="934">
                  <c:v>0</c:v>
                </c:pt>
                <c:pt idx="935">
                  <c:v>1</c:v>
                </c:pt>
                <c:pt idx="936">
                  <c:v>3</c:v>
                </c:pt>
                <c:pt idx="937">
                  <c:v>13</c:v>
                </c:pt>
                <c:pt idx="938">
                  <c:v>1</c:v>
                </c:pt>
                <c:pt idx="939">
                  <c:v>1</c:v>
                </c:pt>
                <c:pt idx="940">
                  <c:v>9</c:v>
                </c:pt>
                <c:pt idx="941">
                  <c:v>0</c:v>
                </c:pt>
                <c:pt idx="942">
                  <c:v>2</c:v>
                </c:pt>
                <c:pt idx="943">
                  <c:v>1</c:v>
                </c:pt>
                <c:pt idx="944">
                  <c:v>10</c:v>
                </c:pt>
                <c:pt idx="945">
                  <c:v>3</c:v>
                </c:pt>
                <c:pt idx="946">
                  <c:v>2</c:v>
                </c:pt>
                <c:pt idx="947">
                  <c:v>2</c:v>
                </c:pt>
                <c:pt idx="948">
                  <c:v>1</c:v>
                </c:pt>
                <c:pt idx="949">
                  <c:v>14</c:v>
                </c:pt>
                <c:pt idx="950">
                  <c:v>0</c:v>
                </c:pt>
                <c:pt idx="951">
                  <c:v>0</c:v>
                </c:pt>
                <c:pt idx="952">
                  <c:v>4</c:v>
                </c:pt>
                <c:pt idx="953">
                  <c:v>3</c:v>
                </c:pt>
                <c:pt idx="954">
                  <c:v>0</c:v>
                </c:pt>
                <c:pt idx="955">
                  <c:v>5</c:v>
                </c:pt>
                <c:pt idx="956">
                  <c:v>47</c:v>
                </c:pt>
                <c:pt idx="957">
                  <c:v>0</c:v>
                </c:pt>
                <c:pt idx="958">
                  <c:v>10</c:v>
                </c:pt>
                <c:pt idx="959">
                  <c:v>11</c:v>
                </c:pt>
                <c:pt idx="960">
                  <c:v>2</c:v>
                </c:pt>
                <c:pt idx="961">
                  <c:v>2</c:v>
                </c:pt>
                <c:pt idx="962">
                  <c:v>22</c:v>
                </c:pt>
                <c:pt idx="963">
                  <c:v>8</c:v>
                </c:pt>
                <c:pt idx="964">
                  <c:v>6</c:v>
                </c:pt>
                <c:pt idx="965">
                  <c:v>1</c:v>
                </c:pt>
                <c:pt idx="966">
                  <c:v>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3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6</c:v>
                </c:pt>
                <c:pt idx="977">
                  <c:v>1</c:v>
                </c:pt>
                <c:pt idx="978">
                  <c:v>2</c:v>
                </c:pt>
                <c:pt idx="979">
                  <c:v>0</c:v>
                </c:pt>
                <c:pt idx="980">
                  <c:v>3</c:v>
                </c:pt>
                <c:pt idx="981">
                  <c:v>3</c:v>
                </c:pt>
                <c:pt idx="982">
                  <c:v>0</c:v>
                </c:pt>
                <c:pt idx="983">
                  <c:v>6</c:v>
                </c:pt>
                <c:pt idx="984">
                  <c:v>0</c:v>
                </c:pt>
                <c:pt idx="985">
                  <c:v>19</c:v>
                </c:pt>
                <c:pt idx="986">
                  <c:v>1</c:v>
                </c:pt>
                <c:pt idx="987">
                  <c:v>2</c:v>
                </c:pt>
                <c:pt idx="988">
                  <c:v>0</c:v>
                </c:pt>
                <c:pt idx="989">
                  <c:v>11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3</c:v>
                </c:pt>
                <c:pt idx="994">
                  <c:v>1</c:v>
                </c:pt>
                <c:pt idx="995">
                  <c:v>15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11</c:v>
                </c:pt>
                <c:pt idx="1002">
                  <c:v>0</c:v>
                </c:pt>
                <c:pt idx="1003">
                  <c:v>1</c:v>
                </c:pt>
                <c:pt idx="1004">
                  <c:v>6</c:v>
                </c:pt>
                <c:pt idx="1005">
                  <c:v>7</c:v>
                </c:pt>
                <c:pt idx="1006">
                  <c:v>0</c:v>
                </c:pt>
                <c:pt idx="1007">
                  <c:v>16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12</c:v>
                </c:pt>
                <c:pt idx="1012">
                  <c:v>1</c:v>
                </c:pt>
                <c:pt idx="1013">
                  <c:v>3</c:v>
                </c:pt>
                <c:pt idx="1014">
                  <c:v>1</c:v>
                </c:pt>
                <c:pt idx="1015">
                  <c:v>4</c:v>
                </c:pt>
                <c:pt idx="1016">
                  <c:v>1</c:v>
                </c:pt>
                <c:pt idx="1017">
                  <c:v>3</c:v>
                </c:pt>
                <c:pt idx="1018">
                  <c:v>1</c:v>
                </c:pt>
                <c:pt idx="1019">
                  <c:v>0</c:v>
                </c:pt>
                <c:pt idx="1020">
                  <c:v>12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92</c:v>
                </c:pt>
                <c:pt idx="1027">
                  <c:v>0</c:v>
                </c:pt>
                <c:pt idx="1028">
                  <c:v>3</c:v>
                </c:pt>
                <c:pt idx="1029">
                  <c:v>10</c:v>
                </c:pt>
                <c:pt idx="1030">
                  <c:v>7</c:v>
                </c:pt>
                <c:pt idx="1031">
                  <c:v>3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9</c:v>
                </c:pt>
                <c:pt idx="1036">
                  <c:v>2</c:v>
                </c:pt>
                <c:pt idx="1037">
                  <c:v>1</c:v>
                </c:pt>
                <c:pt idx="1038">
                  <c:v>2</c:v>
                </c:pt>
                <c:pt idx="1039">
                  <c:v>11</c:v>
                </c:pt>
                <c:pt idx="1040">
                  <c:v>0</c:v>
                </c:pt>
                <c:pt idx="1041">
                  <c:v>0</c:v>
                </c:pt>
                <c:pt idx="1042">
                  <c:v>9</c:v>
                </c:pt>
                <c:pt idx="1043">
                  <c:v>0</c:v>
                </c:pt>
                <c:pt idx="1044">
                  <c:v>4</c:v>
                </c:pt>
                <c:pt idx="1045">
                  <c:v>1</c:v>
                </c:pt>
                <c:pt idx="1046">
                  <c:v>2</c:v>
                </c:pt>
                <c:pt idx="1047">
                  <c:v>0</c:v>
                </c:pt>
                <c:pt idx="1048">
                  <c:v>1</c:v>
                </c:pt>
                <c:pt idx="1049">
                  <c:v>17</c:v>
                </c:pt>
                <c:pt idx="1050">
                  <c:v>2</c:v>
                </c:pt>
                <c:pt idx="1051">
                  <c:v>3</c:v>
                </c:pt>
                <c:pt idx="1052">
                  <c:v>41</c:v>
                </c:pt>
                <c:pt idx="1053">
                  <c:v>2</c:v>
                </c:pt>
                <c:pt idx="1054">
                  <c:v>3</c:v>
                </c:pt>
                <c:pt idx="1055">
                  <c:v>8</c:v>
                </c:pt>
                <c:pt idx="1056">
                  <c:v>0</c:v>
                </c:pt>
                <c:pt idx="1057">
                  <c:v>1</c:v>
                </c:pt>
                <c:pt idx="1058">
                  <c:v>3</c:v>
                </c:pt>
                <c:pt idx="1059">
                  <c:v>4</c:v>
                </c:pt>
                <c:pt idx="1060">
                  <c:v>9</c:v>
                </c:pt>
                <c:pt idx="1061">
                  <c:v>16</c:v>
                </c:pt>
                <c:pt idx="1062">
                  <c:v>1</c:v>
                </c:pt>
                <c:pt idx="1063">
                  <c:v>7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15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39</c:v>
                </c:pt>
                <c:pt idx="1077">
                  <c:v>103</c:v>
                </c:pt>
                <c:pt idx="1078">
                  <c:v>0</c:v>
                </c:pt>
                <c:pt idx="1079">
                  <c:v>39</c:v>
                </c:pt>
                <c:pt idx="1080">
                  <c:v>15</c:v>
                </c:pt>
                <c:pt idx="1081">
                  <c:v>22</c:v>
                </c:pt>
                <c:pt idx="1082">
                  <c:v>92</c:v>
                </c:pt>
                <c:pt idx="1083">
                  <c:v>25</c:v>
                </c:pt>
                <c:pt idx="1084">
                  <c:v>19</c:v>
                </c:pt>
                <c:pt idx="1085">
                  <c:v>19</c:v>
                </c:pt>
                <c:pt idx="1086">
                  <c:v>13</c:v>
                </c:pt>
                <c:pt idx="1087">
                  <c:v>124</c:v>
                </c:pt>
                <c:pt idx="1088">
                  <c:v>4</c:v>
                </c:pt>
                <c:pt idx="1089">
                  <c:v>10</c:v>
                </c:pt>
                <c:pt idx="1090">
                  <c:v>15</c:v>
                </c:pt>
                <c:pt idx="1091">
                  <c:v>38</c:v>
                </c:pt>
                <c:pt idx="1092">
                  <c:v>152</c:v>
                </c:pt>
                <c:pt idx="1093">
                  <c:v>24</c:v>
                </c:pt>
                <c:pt idx="1094">
                  <c:v>76</c:v>
                </c:pt>
                <c:pt idx="1095">
                  <c:v>185</c:v>
                </c:pt>
                <c:pt idx="1096">
                  <c:v>33</c:v>
                </c:pt>
                <c:pt idx="1097">
                  <c:v>108</c:v>
                </c:pt>
                <c:pt idx="1098">
                  <c:v>29</c:v>
                </c:pt>
                <c:pt idx="1099">
                  <c:v>24</c:v>
                </c:pt>
                <c:pt idx="1100">
                  <c:v>4</c:v>
                </c:pt>
                <c:pt idx="1101">
                  <c:v>4</c:v>
                </c:pt>
                <c:pt idx="1102">
                  <c:v>15</c:v>
                </c:pt>
                <c:pt idx="1103">
                  <c:v>4</c:v>
                </c:pt>
                <c:pt idx="1104">
                  <c:v>139</c:v>
                </c:pt>
                <c:pt idx="1105">
                  <c:v>2</c:v>
                </c:pt>
                <c:pt idx="1106">
                  <c:v>18</c:v>
                </c:pt>
                <c:pt idx="1107">
                  <c:v>81</c:v>
                </c:pt>
                <c:pt idx="1108">
                  <c:v>86</c:v>
                </c:pt>
                <c:pt idx="1109">
                  <c:v>140</c:v>
                </c:pt>
                <c:pt idx="1110">
                  <c:v>37</c:v>
                </c:pt>
                <c:pt idx="1111">
                  <c:v>6</c:v>
                </c:pt>
                <c:pt idx="1112">
                  <c:v>113</c:v>
                </c:pt>
                <c:pt idx="1113">
                  <c:v>37</c:v>
                </c:pt>
                <c:pt idx="1114">
                  <c:v>18</c:v>
                </c:pt>
                <c:pt idx="1115">
                  <c:v>75</c:v>
                </c:pt>
                <c:pt idx="1116">
                  <c:v>52</c:v>
                </c:pt>
                <c:pt idx="1117">
                  <c:v>122</c:v>
                </c:pt>
                <c:pt idx="1118">
                  <c:v>8</c:v>
                </c:pt>
                <c:pt idx="1119">
                  <c:v>8</c:v>
                </c:pt>
                <c:pt idx="1120">
                  <c:v>96</c:v>
                </c:pt>
                <c:pt idx="1121">
                  <c:v>9</c:v>
                </c:pt>
                <c:pt idx="1122">
                  <c:v>2</c:v>
                </c:pt>
                <c:pt idx="1123">
                  <c:v>26</c:v>
                </c:pt>
                <c:pt idx="1124">
                  <c:v>23</c:v>
                </c:pt>
                <c:pt idx="1125">
                  <c:v>0</c:v>
                </c:pt>
                <c:pt idx="1126">
                  <c:v>140</c:v>
                </c:pt>
                <c:pt idx="1127">
                  <c:v>0</c:v>
                </c:pt>
                <c:pt idx="1128">
                  <c:v>6</c:v>
                </c:pt>
                <c:pt idx="1129">
                  <c:v>100</c:v>
                </c:pt>
                <c:pt idx="1130">
                  <c:v>0</c:v>
                </c:pt>
                <c:pt idx="1131">
                  <c:v>4</c:v>
                </c:pt>
                <c:pt idx="1132">
                  <c:v>8</c:v>
                </c:pt>
                <c:pt idx="1133">
                  <c:v>0</c:v>
                </c:pt>
                <c:pt idx="1134">
                  <c:v>16</c:v>
                </c:pt>
                <c:pt idx="1135">
                  <c:v>2</c:v>
                </c:pt>
                <c:pt idx="1136">
                  <c:v>48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17</c:v>
                </c:pt>
                <c:pt idx="1141">
                  <c:v>0</c:v>
                </c:pt>
                <c:pt idx="1142">
                  <c:v>11</c:v>
                </c:pt>
                <c:pt idx="1143">
                  <c:v>95</c:v>
                </c:pt>
                <c:pt idx="1144">
                  <c:v>13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</c:v>
                </c:pt>
                <c:pt idx="1152">
                  <c:v>24</c:v>
                </c:pt>
                <c:pt idx="1153">
                  <c:v>25</c:v>
                </c:pt>
                <c:pt idx="1154">
                  <c:v>3</c:v>
                </c:pt>
                <c:pt idx="1155">
                  <c:v>41</c:v>
                </c:pt>
                <c:pt idx="1156">
                  <c:v>2</c:v>
                </c:pt>
                <c:pt idx="1157">
                  <c:v>4</c:v>
                </c:pt>
                <c:pt idx="1158">
                  <c:v>99</c:v>
                </c:pt>
                <c:pt idx="1159">
                  <c:v>4</c:v>
                </c:pt>
                <c:pt idx="1160">
                  <c:v>4</c:v>
                </c:pt>
                <c:pt idx="1161">
                  <c:v>38</c:v>
                </c:pt>
                <c:pt idx="1162">
                  <c:v>285</c:v>
                </c:pt>
                <c:pt idx="1163">
                  <c:v>1</c:v>
                </c:pt>
                <c:pt idx="1164">
                  <c:v>42</c:v>
                </c:pt>
                <c:pt idx="1165">
                  <c:v>26</c:v>
                </c:pt>
                <c:pt idx="1166">
                  <c:v>2</c:v>
                </c:pt>
                <c:pt idx="1167">
                  <c:v>4</c:v>
                </c:pt>
                <c:pt idx="1168">
                  <c:v>6</c:v>
                </c:pt>
                <c:pt idx="1169">
                  <c:v>70</c:v>
                </c:pt>
                <c:pt idx="1170">
                  <c:v>9</c:v>
                </c:pt>
                <c:pt idx="1171">
                  <c:v>8</c:v>
                </c:pt>
                <c:pt idx="1172">
                  <c:v>105</c:v>
                </c:pt>
                <c:pt idx="1173">
                  <c:v>12</c:v>
                </c:pt>
                <c:pt idx="1174">
                  <c:v>0</c:v>
                </c:pt>
                <c:pt idx="1175">
                  <c:v>16</c:v>
                </c:pt>
                <c:pt idx="1176">
                  <c:v>7</c:v>
                </c:pt>
                <c:pt idx="1177">
                  <c:v>4</c:v>
                </c:pt>
                <c:pt idx="1178">
                  <c:v>1</c:v>
                </c:pt>
                <c:pt idx="1179">
                  <c:v>28</c:v>
                </c:pt>
                <c:pt idx="1180">
                  <c:v>1</c:v>
                </c:pt>
                <c:pt idx="1181">
                  <c:v>1</c:v>
                </c:pt>
                <c:pt idx="1182">
                  <c:v>5</c:v>
                </c:pt>
                <c:pt idx="1183">
                  <c:v>3</c:v>
                </c:pt>
                <c:pt idx="1184">
                  <c:v>2</c:v>
                </c:pt>
                <c:pt idx="1185">
                  <c:v>0</c:v>
                </c:pt>
                <c:pt idx="1186">
                  <c:v>0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3</c:v>
                </c:pt>
                <c:pt idx="1191">
                  <c:v>7</c:v>
                </c:pt>
                <c:pt idx="1192">
                  <c:v>25</c:v>
                </c:pt>
                <c:pt idx="1193">
                  <c:v>10</c:v>
                </c:pt>
                <c:pt idx="1194">
                  <c:v>3</c:v>
                </c:pt>
                <c:pt idx="1195">
                  <c:v>5</c:v>
                </c:pt>
                <c:pt idx="1196">
                  <c:v>5</c:v>
                </c:pt>
                <c:pt idx="1197">
                  <c:v>27</c:v>
                </c:pt>
                <c:pt idx="1198">
                  <c:v>2</c:v>
                </c:pt>
                <c:pt idx="1199">
                  <c:v>236</c:v>
                </c:pt>
                <c:pt idx="1200">
                  <c:v>1</c:v>
                </c:pt>
                <c:pt idx="1201">
                  <c:v>12</c:v>
                </c:pt>
                <c:pt idx="1202">
                  <c:v>4</c:v>
                </c:pt>
                <c:pt idx="1203">
                  <c:v>3</c:v>
                </c:pt>
                <c:pt idx="1204">
                  <c:v>99</c:v>
                </c:pt>
                <c:pt idx="1205">
                  <c:v>3</c:v>
                </c:pt>
                <c:pt idx="1206">
                  <c:v>3</c:v>
                </c:pt>
                <c:pt idx="1207">
                  <c:v>22</c:v>
                </c:pt>
                <c:pt idx="1208">
                  <c:v>4</c:v>
                </c:pt>
                <c:pt idx="1209">
                  <c:v>534</c:v>
                </c:pt>
                <c:pt idx="1210">
                  <c:v>12</c:v>
                </c:pt>
                <c:pt idx="1211">
                  <c:v>56</c:v>
                </c:pt>
                <c:pt idx="1212">
                  <c:v>11</c:v>
                </c:pt>
                <c:pt idx="1213">
                  <c:v>0</c:v>
                </c:pt>
                <c:pt idx="1214">
                  <c:v>12</c:v>
                </c:pt>
                <c:pt idx="1215">
                  <c:v>5</c:v>
                </c:pt>
                <c:pt idx="1216">
                  <c:v>24</c:v>
                </c:pt>
                <c:pt idx="1217">
                  <c:v>89</c:v>
                </c:pt>
                <c:pt idx="1218">
                  <c:v>1</c:v>
                </c:pt>
                <c:pt idx="1219">
                  <c:v>55</c:v>
                </c:pt>
                <c:pt idx="1220">
                  <c:v>2</c:v>
                </c:pt>
                <c:pt idx="1221">
                  <c:v>0</c:v>
                </c:pt>
                <c:pt idx="1222">
                  <c:v>4</c:v>
                </c:pt>
                <c:pt idx="1223">
                  <c:v>6</c:v>
                </c:pt>
                <c:pt idx="1224">
                  <c:v>4</c:v>
                </c:pt>
                <c:pt idx="1225">
                  <c:v>4</c:v>
                </c:pt>
                <c:pt idx="1226">
                  <c:v>2</c:v>
                </c:pt>
                <c:pt idx="1227">
                  <c:v>5</c:v>
                </c:pt>
                <c:pt idx="1228">
                  <c:v>83</c:v>
                </c:pt>
                <c:pt idx="1229">
                  <c:v>57</c:v>
                </c:pt>
                <c:pt idx="1230">
                  <c:v>311</c:v>
                </c:pt>
                <c:pt idx="1231">
                  <c:v>2</c:v>
                </c:pt>
                <c:pt idx="1232">
                  <c:v>16</c:v>
                </c:pt>
                <c:pt idx="1233">
                  <c:v>9</c:v>
                </c:pt>
                <c:pt idx="1234">
                  <c:v>1</c:v>
                </c:pt>
                <c:pt idx="1235">
                  <c:v>12</c:v>
                </c:pt>
                <c:pt idx="1236">
                  <c:v>0</c:v>
                </c:pt>
                <c:pt idx="1237">
                  <c:v>20</c:v>
                </c:pt>
                <c:pt idx="1238">
                  <c:v>16</c:v>
                </c:pt>
                <c:pt idx="1239">
                  <c:v>33</c:v>
                </c:pt>
                <c:pt idx="1240">
                  <c:v>2</c:v>
                </c:pt>
                <c:pt idx="1241">
                  <c:v>6</c:v>
                </c:pt>
                <c:pt idx="1242">
                  <c:v>0</c:v>
                </c:pt>
                <c:pt idx="1243">
                  <c:v>3</c:v>
                </c:pt>
                <c:pt idx="1244">
                  <c:v>0</c:v>
                </c:pt>
                <c:pt idx="1245">
                  <c:v>3</c:v>
                </c:pt>
                <c:pt idx="1246">
                  <c:v>13</c:v>
                </c:pt>
                <c:pt idx="1247">
                  <c:v>6</c:v>
                </c:pt>
                <c:pt idx="1248">
                  <c:v>1</c:v>
                </c:pt>
                <c:pt idx="1249">
                  <c:v>0</c:v>
                </c:pt>
                <c:pt idx="1250">
                  <c:v>5</c:v>
                </c:pt>
                <c:pt idx="1251">
                  <c:v>0</c:v>
                </c:pt>
                <c:pt idx="1252">
                  <c:v>36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9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4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0</c:v>
                </c:pt>
                <c:pt idx="1266">
                  <c:v>2</c:v>
                </c:pt>
                <c:pt idx="1267">
                  <c:v>4</c:v>
                </c:pt>
                <c:pt idx="1268">
                  <c:v>2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2</c:v>
                </c:pt>
                <c:pt idx="1273">
                  <c:v>7</c:v>
                </c:pt>
                <c:pt idx="1274">
                  <c:v>5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2</c:v>
                </c:pt>
                <c:pt idx="1279">
                  <c:v>0</c:v>
                </c:pt>
                <c:pt idx="1280">
                  <c:v>0</c:v>
                </c:pt>
                <c:pt idx="1281">
                  <c:v>28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4</c:v>
                </c:pt>
                <c:pt idx="1287">
                  <c:v>12</c:v>
                </c:pt>
                <c:pt idx="1288">
                  <c:v>0</c:v>
                </c:pt>
                <c:pt idx="1289">
                  <c:v>33</c:v>
                </c:pt>
                <c:pt idx="1290">
                  <c:v>0</c:v>
                </c:pt>
                <c:pt idx="1291">
                  <c:v>4</c:v>
                </c:pt>
                <c:pt idx="1292">
                  <c:v>0</c:v>
                </c:pt>
                <c:pt idx="1293">
                  <c:v>11</c:v>
                </c:pt>
                <c:pt idx="1294">
                  <c:v>1</c:v>
                </c:pt>
                <c:pt idx="1295">
                  <c:v>5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6</c:v>
                </c:pt>
                <c:pt idx="1300">
                  <c:v>8</c:v>
                </c:pt>
                <c:pt idx="1301">
                  <c:v>1</c:v>
                </c:pt>
                <c:pt idx="1302">
                  <c:v>0</c:v>
                </c:pt>
                <c:pt idx="1303">
                  <c:v>2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19</c:v>
                </c:pt>
                <c:pt idx="1308">
                  <c:v>27</c:v>
                </c:pt>
                <c:pt idx="1309">
                  <c:v>7</c:v>
                </c:pt>
                <c:pt idx="1310">
                  <c:v>14</c:v>
                </c:pt>
                <c:pt idx="1311">
                  <c:v>5</c:v>
                </c:pt>
                <c:pt idx="1312">
                  <c:v>30</c:v>
                </c:pt>
                <c:pt idx="1313">
                  <c:v>1</c:v>
                </c:pt>
                <c:pt idx="1314">
                  <c:v>0</c:v>
                </c:pt>
                <c:pt idx="1315">
                  <c:v>60</c:v>
                </c:pt>
                <c:pt idx="1316">
                  <c:v>84</c:v>
                </c:pt>
                <c:pt idx="1317">
                  <c:v>47</c:v>
                </c:pt>
                <c:pt idx="1318">
                  <c:v>66</c:v>
                </c:pt>
                <c:pt idx="1319">
                  <c:v>171</c:v>
                </c:pt>
                <c:pt idx="1320">
                  <c:v>29</c:v>
                </c:pt>
                <c:pt idx="1321">
                  <c:v>9</c:v>
                </c:pt>
                <c:pt idx="1322">
                  <c:v>27</c:v>
                </c:pt>
                <c:pt idx="1323">
                  <c:v>2</c:v>
                </c:pt>
                <c:pt idx="1324">
                  <c:v>3</c:v>
                </c:pt>
                <c:pt idx="1325">
                  <c:v>4</c:v>
                </c:pt>
                <c:pt idx="1326">
                  <c:v>2</c:v>
                </c:pt>
                <c:pt idx="1327">
                  <c:v>20</c:v>
                </c:pt>
                <c:pt idx="1328">
                  <c:v>3</c:v>
                </c:pt>
                <c:pt idx="1329">
                  <c:v>4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14</c:v>
                </c:pt>
                <c:pt idx="1334">
                  <c:v>1</c:v>
                </c:pt>
                <c:pt idx="1335">
                  <c:v>118</c:v>
                </c:pt>
                <c:pt idx="1336">
                  <c:v>2</c:v>
                </c:pt>
                <c:pt idx="1337">
                  <c:v>1</c:v>
                </c:pt>
                <c:pt idx="1338">
                  <c:v>3</c:v>
                </c:pt>
                <c:pt idx="1339">
                  <c:v>1</c:v>
                </c:pt>
                <c:pt idx="1340">
                  <c:v>3</c:v>
                </c:pt>
                <c:pt idx="1341">
                  <c:v>38</c:v>
                </c:pt>
                <c:pt idx="1342">
                  <c:v>52</c:v>
                </c:pt>
                <c:pt idx="1343">
                  <c:v>2</c:v>
                </c:pt>
                <c:pt idx="1344">
                  <c:v>0</c:v>
                </c:pt>
                <c:pt idx="1345">
                  <c:v>4</c:v>
                </c:pt>
                <c:pt idx="1346">
                  <c:v>4</c:v>
                </c:pt>
                <c:pt idx="1347">
                  <c:v>18</c:v>
                </c:pt>
                <c:pt idx="1348">
                  <c:v>0</c:v>
                </c:pt>
                <c:pt idx="1349">
                  <c:v>22</c:v>
                </c:pt>
                <c:pt idx="1350">
                  <c:v>49</c:v>
                </c:pt>
                <c:pt idx="1351">
                  <c:v>19</c:v>
                </c:pt>
                <c:pt idx="1352">
                  <c:v>4</c:v>
                </c:pt>
                <c:pt idx="1353">
                  <c:v>4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14</c:v>
                </c:pt>
                <c:pt idx="1358">
                  <c:v>8</c:v>
                </c:pt>
                <c:pt idx="1359">
                  <c:v>0</c:v>
                </c:pt>
                <c:pt idx="1360">
                  <c:v>15</c:v>
                </c:pt>
                <c:pt idx="1361">
                  <c:v>33</c:v>
                </c:pt>
                <c:pt idx="1362">
                  <c:v>2</c:v>
                </c:pt>
                <c:pt idx="1363">
                  <c:v>6</c:v>
                </c:pt>
                <c:pt idx="1364">
                  <c:v>2</c:v>
                </c:pt>
                <c:pt idx="1365">
                  <c:v>0</c:v>
                </c:pt>
                <c:pt idx="1366">
                  <c:v>4</c:v>
                </c:pt>
                <c:pt idx="1367">
                  <c:v>1</c:v>
                </c:pt>
                <c:pt idx="1368">
                  <c:v>3</c:v>
                </c:pt>
                <c:pt idx="1369">
                  <c:v>4</c:v>
                </c:pt>
                <c:pt idx="1370">
                  <c:v>0</c:v>
                </c:pt>
                <c:pt idx="1371">
                  <c:v>4</c:v>
                </c:pt>
                <c:pt idx="1372">
                  <c:v>3</c:v>
                </c:pt>
                <c:pt idx="1373">
                  <c:v>34</c:v>
                </c:pt>
                <c:pt idx="1374">
                  <c:v>2</c:v>
                </c:pt>
                <c:pt idx="1375">
                  <c:v>33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13</c:v>
                </c:pt>
                <c:pt idx="1380">
                  <c:v>2</c:v>
                </c:pt>
                <c:pt idx="1381">
                  <c:v>36</c:v>
                </c:pt>
                <c:pt idx="1382">
                  <c:v>1</c:v>
                </c:pt>
                <c:pt idx="1383">
                  <c:v>15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39</c:v>
                </c:pt>
                <c:pt idx="1391">
                  <c:v>0</c:v>
                </c:pt>
                <c:pt idx="1392">
                  <c:v>0</c:v>
                </c:pt>
                <c:pt idx="1393">
                  <c:v>3</c:v>
                </c:pt>
                <c:pt idx="1394">
                  <c:v>1</c:v>
                </c:pt>
                <c:pt idx="1395">
                  <c:v>13</c:v>
                </c:pt>
                <c:pt idx="1396">
                  <c:v>0</c:v>
                </c:pt>
                <c:pt idx="1397">
                  <c:v>6</c:v>
                </c:pt>
                <c:pt idx="1398">
                  <c:v>0</c:v>
                </c:pt>
                <c:pt idx="1399">
                  <c:v>14</c:v>
                </c:pt>
                <c:pt idx="1400">
                  <c:v>5</c:v>
                </c:pt>
                <c:pt idx="1401">
                  <c:v>6</c:v>
                </c:pt>
                <c:pt idx="1402">
                  <c:v>15</c:v>
                </c:pt>
                <c:pt idx="1403">
                  <c:v>0</c:v>
                </c:pt>
                <c:pt idx="1404">
                  <c:v>1</c:v>
                </c:pt>
                <c:pt idx="1405">
                  <c:v>9</c:v>
                </c:pt>
                <c:pt idx="1406">
                  <c:v>3</c:v>
                </c:pt>
                <c:pt idx="1407">
                  <c:v>3</c:v>
                </c:pt>
                <c:pt idx="1408">
                  <c:v>1</c:v>
                </c:pt>
                <c:pt idx="1409">
                  <c:v>3</c:v>
                </c:pt>
                <c:pt idx="1410">
                  <c:v>0</c:v>
                </c:pt>
                <c:pt idx="1411">
                  <c:v>2</c:v>
                </c:pt>
                <c:pt idx="1412">
                  <c:v>10</c:v>
                </c:pt>
                <c:pt idx="1413">
                  <c:v>60</c:v>
                </c:pt>
                <c:pt idx="1414">
                  <c:v>5</c:v>
                </c:pt>
                <c:pt idx="1415">
                  <c:v>9</c:v>
                </c:pt>
                <c:pt idx="1416">
                  <c:v>13</c:v>
                </c:pt>
                <c:pt idx="1417">
                  <c:v>0</c:v>
                </c:pt>
                <c:pt idx="1418">
                  <c:v>8</c:v>
                </c:pt>
                <c:pt idx="1419">
                  <c:v>3</c:v>
                </c:pt>
                <c:pt idx="1420">
                  <c:v>3</c:v>
                </c:pt>
                <c:pt idx="1421">
                  <c:v>0</c:v>
                </c:pt>
                <c:pt idx="1422">
                  <c:v>6</c:v>
                </c:pt>
                <c:pt idx="1423">
                  <c:v>4</c:v>
                </c:pt>
                <c:pt idx="1424">
                  <c:v>1</c:v>
                </c:pt>
                <c:pt idx="1425">
                  <c:v>29</c:v>
                </c:pt>
                <c:pt idx="1426">
                  <c:v>0</c:v>
                </c:pt>
                <c:pt idx="1427">
                  <c:v>4</c:v>
                </c:pt>
                <c:pt idx="1428">
                  <c:v>5</c:v>
                </c:pt>
                <c:pt idx="1429">
                  <c:v>4</c:v>
                </c:pt>
                <c:pt idx="1430">
                  <c:v>5</c:v>
                </c:pt>
                <c:pt idx="1431">
                  <c:v>1</c:v>
                </c:pt>
                <c:pt idx="1432">
                  <c:v>1</c:v>
                </c:pt>
                <c:pt idx="1433">
                  <c:v>0</c:v>
                </c:pt>
                <c:pt idx="1434">
                  <c:v>14</c:v>
                </c:pt>
                <c:pt idx="1435">
                  <c:v>3</c:v>
                </c:pt>
                <c:pt idx="1436">
                  <c:v>10</c:v>
                </c:pt>
                <c:pt idx="1437">
                  <c:v>17</c:v>
                </c:pt>
                <c:pt idx="1438">
                  <c:v>2</c:v>
                </c:pt>
                <c:pt idx="1439">
                  <c:v>0</c:v>
                </c:pt>
                <c:pt idx="1440">
                  <c:v>4</c:v>
                </c:pt>
                <c:pt idx="1441">
                  <c:v>12</c:v>
                </c:pt>
                <c:pt idx="1442">
                  <c:v>3</c:v>
                </c:pt>
                <c:pt idx="1443">
                  <c:v>12</c:v>
                </c:pt>
                <c:pt idx="1444">
                  <c:v>0</c:v>
                </c:pt>
                <c:pt idx="1445">
                  <c:v>7</c:v>
                </c:pt>
                <c:pt idx="1446">
                  <c:v>2</c:v>
                </c:pt>
                <c:pt idx="1447">
                  <c:v>1</c:v>
                </c:pt>
                <c:pt idx="1448">
                  <c:v>4</c:v>
                </c:pt>
                <c:pt idx="1449">
                  <c:v>4</c:v>
                </c:pt>
                <c:pt idx="1450">
                  <c:v>17</c:v>
                </c:pt>
                <c:pt idx="1451">
                  <c:v>7</c:v>
                </c:pt>
                <c:pt idx="1452">
                  <c:v>2</c:v>
                </c:pt>
                <c:pt idx="1453">
                  <c:v>5</c:v>
                </c:pt>
                <c:pt idx="1454">
                  <c:v>1</c:v>
                </c:pt>
                <c:pt idx="1455">
                  <c:v>1</c:v>
                </c:pt>
                <c:pt idx="1456">
                  <c:v>14</c:v>
                </c:pt>
                <c:pt idx="1457">
                  <c:v>26</c:v>
                </c:pt>
                <c:pt idx="1458">
                  <c:v>2</c:v>
                </c:pt>
                <c:pt idx="1459">
                  <c:v>1</c:v>
                </c:pt>
                <c:pt idx="1460">
                  <c:v>3</c:v>
                </c:pt>
                <c:pt idx="1461">
                  <c:v>7</c:v>
                </c:pt>
                <c:pt idx="1462">
                  <c:v>9</c:v>
                </c:pt>
                <c:pt idx="1463">
                  <c:v>20</c:v>
                </c:pt>
                <c:pt idx="1464">
                  <c:v>6</c:v>
                </c:pt>
                <c:pt idx="1465">
                  <c:v>13</c:v>
                </c:pt>
                <c:pt idx="1466">
                  <c:v>1</c:v>
                </c:pt>
                <c:pt idx="1467">
                  <c:v>202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2</c:v>
                </c:pt>
                <c:pt idx="1472">
                  <c:v>13</c:v>
                </c:pt>
                <c:pt idx="1473">
                  <c:v>9</c:v>
                </c:pt>
                <c:pt idx="1474">
                  <c:v>2</c:v>
                </c:pt>
                <c:pt idx="1475">
                  <c:v>0</c:v>
                </c:pt>
                <c:pt idx="1476">
                  <c:v>35</c:v>
                </c:pt>
                <c:pt idx="1477">
                  <c:v>2</c:v>
                </c:pt>
                <c:pt idx="1478">
                  <c:v>3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3</c:v>
                </c:pt>
                <c:pt idx="1484">
                  <c:v>11</c:v>
                </c:pt>
                <c:pt idx="1485">
                  <c:v>6</c:v>
                </c:pt>
                <c:pt idx="1486">
                  <c:v>0</c:v>
                </c:pt>
                <c:pt idx="1487">
                  <c:v>67</c:v>
                </c:pt>
                <c:pt idx="1488">
                  <c:v>23</c:v>
                </c:pt>
                <c:pt idx="1489">
                  <c:v>72</c:v>
                </c:pt>
                <c:pt idx="1490">
                  <c:v>2</c:v>
                </c:pt>
                <c:pt idx="1491">
                  <c:v>15</c:v>
                </c:pt>
                <c:pt idx="1492">
                  <c:v>1</c:v>
                </c:pt>
                <c:pt idx="1493">
                  <c:v>2</c:v>
                </c:pt>
                <c:pt idx="1494">
                  <c:v>7</c:v>
                </c:pt>
                <c:pt idx="1495">
                  <c:v>16</c:v>
                </c:pt>
                <c:pt idx="1496">
                  <c:v>117</c:v>
                </c:pt>
                <c:pt idx="1497">
                  <c:v>2</c:v>
                </c:pt>
                <c:pt idx="1498">
                  <c:v>7</c:v>
                </c:pt>
                <c:pt idx="1499">
                  <c:v>3</c:v>
                </c:pt>
                <c:pt idx="1500">
                  <c:v>20</c:v>
                </c:pt>
                <c:pt idx="1501">
                  <c:v>50</c:v>
                </c:pt>
                <c:pt idx="1502">
                  <c:v>2</c:v>
                </c:pt>
                <c:pt idx="1503">
                  <c:v>3</c:v>
                </c:pt>
                <c:pt idx="1504">
                  <c:v>27</c:v>
                </c:pt>
                <c:pt idx="1505">
                  <c:v>7</c:v>
                </c:pt>
                <c:pt idx="1506">
                  <c:v>5</c:v>
                </c:pt>
                <c:pt idx="1507">
                  <c:v>0</c:v>
                </c:pt>
                <c:pt idx="1508">
                  <c:v>3</c:v>
                </c:pt>
                <c:pt idx="1509">
                  <c:v>6</c:v>
                </c:pt>
                <c:pt idx="1510">
                  <c:v>9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45</c:v>
                </c:pt>
                <c:pt idx="1515">
                  <c:v>9</c:v>
                </c:pt>
                <c:pt idx="1516">
                  <c:v>9</c:v>
                </c:pt>
                <c:pt idx="1517">
                  <c:v>21</c:v>
                </c:pt>
                <c:pt idx="1518">
                  <c:v>17</c:v>
                </c:pt>
                <c:pt idx="1519">
                  <c:v>1</c:v>
                </c:pt>
                <c:pt idx="1520">
                  <c:v>1</c:v>
                </c:pt>
                <c:pt idx="1521">
                  <c:v>14</c:v>
                </c:pt>
                <c:pt idx="1522">
                  <c:v>42</c:v>
                </c:pt>
                <c:pt idx="1523">
                  <c:v>27</c:v>
                </c:pt>
                <c:pt idx="1524">
                  <c:v>5</c:v>
                </c:pt>
                <c:pt idx="1525">
                  <c:v>13</c:v>
                </c:pt>
                <c:pt idx="1526">
                  <c:v>12</c:v>
                </c:pt>
                <c:pt idx="1527">
                  <c:v>90</c:v>
                </c:pt>
                <c:pt idx="1528">
                  <c:v>2</c:v>
                </c:pt>
                <c:pt idx="1529">
                  <c:v>5</c:v>
                </c:pt>
                <c:pt idx="1530">
                  <c:v>31</c:v>
                </c:pt>
                <c:pt idx="1531">
                  <c:v>4</c:v>
                </c:pt>
                <c:pt idx="1532">
                  <c:v>29</c:v>
                </c:pt>
                <c:pt idx="1533">
                  <c:v>2</c:v>
                </c:pt>
                <c:pt idx="1534">
                  <c:v>114</c:v>
                </c:pt>
                <c:pt idx="1535">
                  <c:v>1</c:v>
                </c:pt>
                <c:pt idx="1536">
                  <c:v>76</c:v>
                </c:pt>
                <c:pt idx="1537">
                  <c:v>9</c:v>
                </c:pt>
                <c:pt idx="1538">
                  <c:v>37</c:v>
                </c:pt>
                <c:pt idx="1539">
                  <c:v>0</c:v>
                </c:pt>
                <c:pt idx="1540">
                  <c:v>1</c:v>
                </c:pt>
                <c:pt idx="1541">
                  <c:v>10</c:v>
                </c:pt>
                <c:pt idx="1542">
                  <c:v>1</c:v>
                </c:pt>
                <c:pt idx="1543">
                  <c:v>2</c:v>
                </c:pt>
                <c:pt idx="1544">
                  <c:v>1</c:v>
                </c:pt>
                <c:pt idx="1545">
                  <c:v>10</c:v>
                </c:pt>
                <c:pt idx="1546">
                  <c:v>9</c:v>
                </c:pt>
                <c:pt idx="1547">
                  <c:v>19</c:v>
                </c:pt>
                <c:pt idx="1548">
                  <c:v>0</c:v>
                </c:pt>
                <c:pt idx="1549">
                  <c:v>4</c:v>
                </c:pt>
                <c:pt idx="1550">
                  <c:v>8</c:v>
                </c:pt>
                <c:pt idx="1551">
                  <c:v>24</c:v>
                </c:pt>
                <c:pt idx="1552">
                  <c:v>0</c:v>
                </c:pt>
                <c:pt idx="1553">
                  <c:v>39</c:v>
                </c:pt>
                <c:pt idx="1554">
                  <c:v>6</c:v>
                </c:pt>
                <c:pt idx="1555">
                  <c:v>4</c:v>
                </c:pt>
                <c:pt idx="1556">
                  <c:v>3</c:v>
                </c:pt>
                <c:pt idx="1557">
                  <c:v>53</c:v>
                </c:pt>
                <c:pt idx="1558">
                  <c:v>1</c:v>
                </c:pt>
                <c:pt idx="1559">
                  <c:v>2</c:v>
                </c:pt>
                <c:pt idx="1560">
                  <c:v>25</c:v>
                </c:pt>
                <c:pt idx="1561">
                  <c:v>6</c:v>
                </c:pt>
                <c:pt idx="1562">
                  <c:v>0</c:v>
                </c:pt>
                <c:pt idx="1563">
                  <c:v>12</c:v>
                </c:pt>
                <c:pt idx="1564">
                  <c:v>0</c:v>
                </c:pt>
                <c:pt idx="1565">
                  <c:v>36</c:v>
                </c:pt>
                <c:pt idx="1566">
                  <c:v>0</c:v>
                </c:pt>
                <c:pt idx="1567">
                  <c:v>2</c:v>
                </c:pt>
                <c:pt idx="1568">
                  <c:v>1</c:v>
                </c:pt>
                <c:pt idx="1569">
                  <c:v>59</c:v>
                </c:pt>
                <c:pt idx="1570">
                  <c:v>1</c:v>
                </c:pt>
                <c:pt idx="1571">
                  <c:v>31</c:v>
                </c:pt>
                <c:pt idx="1572">
                  <c:v>18</c:v>
                </c:pt>
                <c:pt idx="1573">
                  <c:v>10</c:v>
                </c:pt>
                <c:pt idx="1574">
                  <c:v>0</c:v>
                </c:pt>
                <c:pt idx="1575">
                  <c:v>14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0</c:v>
                </c:pt>
                <c:pt idx="1580">
                  <c:v>2</c:v>
                </c:pt>
                <c:pt idx="1581">
                  <c:v>0</c:v>
                </c:pt>
                <c:pt idx="1582">
                  <c:v>12</c:v>
                </c:pt>
                <c:pt idx="1583">
                  <c:v>1</c:v>
                </c:pt>
                <c:pt idx="1584">
                  <c:v>8</c:v>
                </c:pt>
                <c:pt idx="1585">
                  <c:v>2</c:v>
                </c:pt>
                <c:pt idx="1586">
                  <c:v>31</c:v>
                </c:pt>
                <c:pt idx="1587">
                  <c:v>5</c:v>
                </c:pt>
                <c:pt idx="1588">
                  <c:v>1</c:v>
                </c:pt>
                <c:pt idx="1589">
                  <c:v>12</c:v>
                </c:pt>
                <c:pt idx="1590">
                  <c:v>4</c:v>
                </c:pt>
                <c:pt idx="1591">
                  <c:v>0</c:v>
                </c:pt>
                <c:pt idx="1592">
                  <c:v>7</c:v>
                </c:pt>
                <c:pt idx="1593">
                  <c:v>2</c:v>
                </c:pt>
                <c:pt idx="1594">
                  <c:v>1</c:v>
                </c:pt>
                <c:pt idx="1595">
                  <c:v>4</c:v>
                </c:pt>
                <c:pt idx="1596">
                  <c:v>6</c:v>
                </c:pt>
                <c:pt idx="1597">
                  <c:v>8</c:v>
                </c:pt>
                <c:pt idx="1598">
                  <c:v>14</c:v>
                </c:pt>
                <c:pt idx="1599">
                  <c:v>0</c:v>
                </c:pt>
                <c:pt idx="1600">
                  <c:v>4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4</c:v>
                </c:pt>
                <c:pt idx="1608">
                  <c:v>0</c:v>
                </c:pt>
                <c:pt idx="1609">
                  <c:v>0</c:v>
                </c:pt>
                <c:pt idx="1610">
                  <c:v>2</c:v>
                </c:pt>
                <c:pt idx="1611">
                  <c:v>24</c:v>
                </c:pt>
                <c:pt idx="1612">
                  <c:v>1</c:v>
                </c:pt>
                <c:pt idx="1613">
                  <c:v>2</c:v>
                </c:pt>
                <c:pt idx="1614">
                  <c:v>1</c:v>
                </c:pt>
                <c:pt idx="1615">
                  <c:v>37</c:v>
                </c:pt>
                <c:pt idx="1616">
                  <c:v>5</c:v>
                </c:pt>
                <c:pt idx="1617">
                  <c:v>4</c:v>
                </c:pt>
                <c:pt idx="1618">
                  <c:v>16</c:v>
                </c:pt>
                <c:pt idx="1619">
                  <c:v>9</c:v>
                </c:pt>
                <c:pt idx="1620">
                  <c:v>0</c:v>
                </c:pt>
                <c:pt idx="1621">
                  <c:v>40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9</c:v>
                </c:pt>
                <c:pt idx="1626">
                  <c:v>34</c:v>
                </c:pt>
                <c:pt idx="1627">
                  <c:v>23</c:v>
                </c:pt>
                <c:pt idx="1628">
                  <c:v>19</c:v>
                </c:pt>
                <c:pt idx="1629">
                  <c:v>50</c:v>
                </c:pt>
                <c:pt idx="1630">
                  <c:v>12</c:v>
                </c:pt>
                <c:pt idx="1631">
                  <c:v>8</c:v>
                </c:pt>
                <c:pt idx="1632">
                  <c:v>9</c:v>
                </c:pt>
                <c:pt idx="1633">
                  <c:v>43</c:v>
                </c:pt>
                <c:pt idx="1634">
                  <c:v>28</c:v>
                </c:pt>
                <c:pt idx="1635">
                  <c:v>4</c:v>
                </c:pt>
                <c:pt idx="1636">
                  <c:v>24</c:v>
                </c:pt>
                <c:pt idx="1637">
                  <c:v>2</c:v>
                </c:pt>
                <c:pt idx="1638">
                  <c:v>2</c:v>
                </c:pt>
                <c:pt idx="1639">
                  <c:v>20</c:v>
                </c:pt>
                <c:pt idx="1640">
                  <c:v>1</c:v>
                </c:pt>
                <c:pt idx="1641">
                  <c:v>1</c:v>
                </c:pt>
                <c:pt idx="1642">
                  <c:v>4</c:v>
                </c:pt>
                <c:pt idx="1643">
                  <c:v>1</c:v>
                </c:pt>
                <c:pt idx="1644">
                  <c:v>1</c:v>
                </c:pt>
                <c:pt idx="1645">
                  <c:v>13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14</c:v>
                </c:pt>
                <c:pt idx="1651">
                  <c:v>2</c:v>
                </c:pt>
                <c:pt idx="1652">
                  <c:v>5</c:v>
                </c:pt>
                <c:pt idx="1653">
                  <c:v>14</c:v>
                </c:pt>
                <c:pt idx="1654">
                  <c:v>9</c:v>
                </c:pt>
                <c:pt idx="1655">
                  <c:v>8</c:v>
                </c:pt>
                <c:pt idx="1656">
                  <c:v>7</c:v>
                </c:pt>
                <c:pt idx="1657">
                  <c:v>0</c:v>
                </c:pt>
                <c:pt idx="1658">
                  <c:v>84</c:v>
                </c:pt>
                <c:pt idx="1659">
                  <c:v>11</c:v>
                </c:pt>
                <c:pt idx="1660">
                  <c:v>1</c:v>
                </c:pt>
                <c:pt idx="1661">
                  <c:v>4</c:v>
                </c:pt>
                <c:pt idx="1662">
                  <c:v>10</c:v>
                </c:pt>
                <c:pt idx="1663">
                  <c:v>16</c:v>
                </c:pt>
                <c:pt idx="1664">
                  <c:v>2</c:v>
                </c:pt>
                <c:pt idx="1665">
                  <c:v>5</c:v>
                </c:pt>
                <c:pt idx="1666">
                  <c:v>1</c:v>
                </c:pt>
                <c:pt idx="1667">
                  <c:v>31</c:v>
                </c:pt>
                <c:pt idx="1668">
                  <c:v>0</c:v>
                </c:pt>
                <c:pt idx="1669">
                  <c:v>2</c:v>
                </c:pt>
                <c:pt idx="1670">
                  <c:v>7</c:v>
                </c:pt>
                <c:pt idx="1671">
                  <c:v>16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3</c:v>
                </c:pt>
                <c:pt idx="1676">
                  <c:v>36</c:v>
                </c:pt>
                <c:pt idx="1677">
                  <c:v>1</c:v>
                </c:pt>
                <c:pt idx="1678">
                  <c:v>7</c:v>
                </c:pt>
                <c:pt idx="1679">
                  <c:v>27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0</c:v>
                </c:pt>
                <c:pt idx="1687">
                  <c:v>6</c:v>
                </c:pt>
                <c:pt idx="1688">
                  <c:v>17</c:v>
                </c:pt>
                <c:pt idx="1689">
                  <c:v>40</c:v>
                </c:pt>
                <c:pt idx="1690">
                  <c:v>3</c:v>
                </c:pt>
                <c:pt idx="1691">
                  <c:v>1</c:v>
                </c:pt>
                <c:pt idx="1692">
                  <c:v>2</c:v>
                </c:pt>
                <c:pt idx="1693">
                  <c:v>7</c:v>
                </c:pt>
                <c:pt idx="1694">
                  <c:v>14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12</c:v>
                </c:pt>
                <c:pt idx="1699">
                  <c:v>12</c:v>
                </c:pt>
                <c:pt idx="1700">
                  <c:v>23</c:v>
                </c:pt>
                <c:pt idx="1701">
                  <c:v>0</c:v>
                </c:pt>
                <c:pt idx="1702">
                  <c:v>10</c:v>
                </c:pt>
                <c:pt idx="1703">
                  <c:v>5</c:v>
                </c:pt>
                <c:pt idx="1704">
                  <c:v>1</c:v>
                </c:pt>
                <c:pt idx="1705">
                  <c:v>2</c:v>
                </c:pt>
                <c:pt idx="1706">
                  <c:v>2</c:v>
                </c:pt>
                <c:pt idx="1707">
                  <c:v>0</c:v>
                </c:pt>
                <c:pt idx="1708">
                  <c:v>13</c:v>
                </c:pt>
                <c:pt idx="1709">
                  <c:v>0</c:v>
                </c:pt>
                <c:pt idx="1710">
                  <c:v>1</c:v>
                </c:pt>
                <c:pt idx="1711">
                  <c:v>5</c:v>
                </c:pt>
                <c:pt idx="1712">
                  <c:v>2</c:v>
                </c:pt>
                <c:pt idx="1713">
                  <c:v>0</c:v>
                </c:pt>
                <c:pt idx="1714">
                  <c:v>32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0</c:v>
                </c:pt>
                <c:pt idx="1719">
                  <c:v>0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16</c:v>
                </c:pt>
                <c:pt idx="1724">
                  <c:v>12</c:v>
                </c:pt>
                <c:pt idx="1725">
                  <c:v>4</c:v>
                </c:pt>
                <c:pt idx="1726">
                  <c:v>2</c:v>
                </c:pt>
                <c:pt idx="1727">
                  <c:v>3</c:v>
                </c:pt>
                <c:pt idx="1728">
                  <c:v>0</c:v>
                </c:pt>
                <c:pt idx="1729">
                  <c:v>3</c:v>
                </c:pt>
                <c:pt idx="1730">
                  <c:v>4</c:v>
                </c:pt>
                <c:pt idx="1731">
                  <c:v>2</c:v>
                </c:pt>
                <c:pt idx="1732">
                  <c:v>10</c:v>
                </c:pt>
                <c:pt idx="1733">
                  <c:v>11</c:v>
                </c:pt>
                <c:pt idx="1734">
                  <c:v>6</c:v>
                </c:pt>
                <c:pt idx="1735">
                  <c:v>2</c:v>
                </c:pt>
                <c:pt idx="1736">
                  <c:v>6</c:v>
                </c:pt>
                <c:pt idx="1737">
                  <c:v>8</c:v>
                </c:pt>
                <c:pt idx="1738">
                  <c:v>37</c:v>
                </c:pt>
                <c:pt idx="1739">
                  <c:v>11</c:v>
                </c:pt>
                <c:pt idx="1740">
                  <c:v>0</c:v>
                </c:pt>
                <c:pt idx="1741">
                  <c:v>10</c:v>
                </c:pt>
                <c:pt idx="1742">
                  <c:v>6</c:v>
                </c:pt>
                <c:pt idx="1743">
                  <c:v>8</c:v>
                </c:pt>
                <c:pt idx="1744">
                  <c:v>6</c:v>
                </c:pt>
                <c:pt idx="1745">
                  <c:v>7</c:v>
                </c:pt>
                <c:pt idx="1746">
                  <c:v>7</c:v>
                </c:pt>
                <c:pt idx="1747">
                  <c:v>5</c:v>
                </c:pt>
                <c:pt idx="1748">
                  <c:v>46</c:v>
                </c:pt>
                <c:pt idx="1749">
                  <c:v>10</c:v>
                </c:pt>
                <c:pt idx="1750">
                  <c:v>19</c:v>
                </c:pt>
                <c:pt idx="1751">
                  <c:v>13</c:v>
                </c:pt>
                <c:pt idx="1752">
                  <c:v>13</c:v>
                </c:pt>
                <c:pt idx="1753">
                  <c:v>4</c:v>
                </c:pt>
                <c:pt idx="1754">
                  <c:v>0</c:v>
                </c:pt>
                <c:pt idx="1755">
                  <c:v>3</c:v>
                </c:pt>
                <c:pt idx="1756">
                  <c:v>1</c:v>
                </c:pt>
                <c:pt idx="1757">
                  <c:v>9</c:v>
                </c:pt>
                <c:pt idx="1758">
                  <c:v>1</c:v>
                </c:pt>
                <c:pt idx="1759">
                  <c:v>1</c:v>
                </c:pt>
                <c:pt idx="1760">
                  <c:v>4</c:v>
                </c:pt>
                <c:pt idx="1761">
                  <c:v>17</c:v>
                </c:pt>
                <c:pt idx="1762">
                  <c:v>0</c:v>
                </c:pt>
                <c:pt idx="1763">
                  <c:v>12</c:v>
                </c:pt>
                <c:pt idx="1764">
                  <c:v>14</c:v>
                </c:pt>
                <c:pt idx="1765">
                  <c:v>1</c:v>
                </c:pt>
                <c:pt idx="1766">
                  <c:v>14</c:v>
                </c:pt>
                <c:pt idx="1767">
                  <c:v>4</c:v>
                </c:pt>
                <c:pt idx="1768">
                  <c:v>2</c:v>
                </c:pt>
                <c:pt idx="1769">
                  <c:v>1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4</c:v>
                </c:pt>
                <c:pt idx="1774">
                  <c:v>3</c:v>
                </c:pt>
                <c:pt idx="1775">
                  <c:v>38</c:v>
                </c:pt>
                <c:pt idx="1776">
                  <c:v>4</c:v>
                </c:pt>
                <c:pt idx="1777">
                  <c:v>0</c:v>
                </c:pt>
                <c:pt idx="1778">
                  <c:v>2</c:v>
                </c:pt>
                <c:pt idx="1779">
                  <c:v>0</c:v>
                </c:pt>
                <c:pt idx="1780">
                  <c:v>1</c:v>
                </c:pt>
                <c:pt idx="1781">
                  <c:v>7</c:v>
                </c:pt>
                <c:pt idx="1782">
                  <c:v>2</c:v>
                </c:pt>
                <c:pt idx="1783">
                  <c:v>4</c:v>
                </c:pt>
                <c:pt idx="1784">
                  <c:v>4</c:v>
                </c:pt>
                <c:pt idx="1785">
                  <c:v>3</c:v>
                </c:pt>
                <c:pt idx="1786">
                  <c:v>2</c:v>
                </c:pt>
                <c:pt idx="1787">
                  <c:v>197</c:v>
                </c:pt>
                <c:pt idx="1788">
                  <c:v>0</c:v>
                </c:pt>
                <c:pt idx="1789">
                  <c:v>1</c:v>
                </c:pt>
                <c:pt idx="1790">
                  <c:v>4</c:v>
                </c:pt>
                <c:pt idx="1791">
                  <c:v>0</c:v>
                </c:pt>
                <c:pt idx="1792">
                  <c:v>7</c:v>
                </c:pt>
                <c:pt idx="1793">
                  <c:v>11</c:v>
                </c:pt>
                <c:pt idx="1794">
                  <c:v>0</c:v>
                </c:pt>
                <c:pt idx="1795">
                  <c:v>6</c:v>
                </c:pt>
                <c:pt idx="1796">
                  <c:v>0</c:v>
                </c:pt>
                <c:pt idx="1797">
                  <c:v>7</c:v>
                </c:pt>
                <c:pt idx="1798">
                  <c:v>94</c:v>
                </c:pt>
                <c:pt idx="1799">
                  <c:v>2</c:v>
                </c:pt>
                <c:pt idx="1800">
                  <c:v>25</c:v>
                </c:pt>
                <c:pt idx="1801">
                  <c:v>17</c:v>
                </c:pt>
                <c:pt idx="1802">
                  <c:v>2</c:v>
                </c:pt>
                <c:pt idx="1803">
                  <c:v>4</c:v>
                </c:pt>
                <c:pt idx="1804">
                  <c:v>5</c:v>
                </c:pt>
                <c:pt idx="1805">
                  <c:v>2</c:v>
                </c:pt>
                <c:pt idx="1806">
                  <c:v>2</c:v>
                </c:pt>
                <c:pt idx="1807">
                  <c:v>3</c:v>
                </c:pt>
                <c:pt idx="1808">
                  <c:v>0</c:v>
                </c:pt>
                <c:pt idx="1809">
                  <c:v>4</c:v>
                </c:pt>
                <c:pt idx="1810">
                  <c:v>1</c:v>
                </c:pt>
                <c:pt idx="1811">
                  <c:v>12</c:v>
                </c:pt>
                <c:pt idx="1812">
                  <c:v>4</c:v>
                </c:pt>
                <c:pt idx="1813">
                  <c:v>91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13</c:v>
                </c:pt>
                <c:pt idx="1818">
                  <c:v>2</c:v>
                </c:pt>
                <c:pt idx="1819">
                  <c:v>0</c:v>
                </c:pt>
                <c:pt idx="1820">
                  <c:v>21</c:v>
                </c:pt>
                <c:pt idx="1821">
                  <c:v>9</c:v>
                </c:pt>
                <c:pt idx="1822">
                  <c:v>6</c:v>
                </c:pt>
                <c:pt idx="1823">
                  <c:v>4</c:v>
                </c:pt>
                <c:pt idx="1824">
                  <c:v>7</c:v>
                </c:pt>
                <c:pt idx="1825">
                  <c:v>5</c:v>
                </c:pt>
                <c:pt idx="1826">
                  <c:v>0</c:v>
                </c:pt>
                <c:pt idx="1827">
                  <c:v>3</c:v>
                </c:pt>
                <c:pt idx="1828">
                  <c:v>9</c:v>
                </c:pt>
                <c:pt idx="1829">
                  <c:v>6</c:v>
                </c:pt>
                <c:pt idx="1830">
                  <c:v>4</c:v>
                </c:pt>
                <c:pt idx="1831">
                  <c:v>1</c:v>
                </c:pt>
                <c:pt idx="1832">
                  <c:v>17</c:v>
                </c:pt>
                <c:pt idx="1833">
                  <c:v>1</c:v>
                </c:pt>
                <c:pt idx="1834">
                  <c:v>13</c:v>
                </c:pt>
                <c:pt idx="1835">
                  <c:v>6</c:v>
                </c:pt>
                <c:pt idx="1836">
                  <c:v>0</c:v>
                </c:pt>
                <c:pt idx="1837">
                  <c:v>2</c:v>
                </c:pt>
                <c:pt idx="1838">
                  <c:v>2</c:v>
                </c:pt>
                <c:pt idx="1839">
                  <c:v>21</c:v>
                </c:pt>
                <c:pt idx="1840">
                  <c:v>13</c:v>
                </c:pt>
                <c:pt idx="1841">
                  <c:v>0</c:v>
                </c:pt>
                <c:pt idx="1842">
                  <c:v>6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12</c:v>
                </c:pt>
                <c:pt idx="1847">
                  <c:v>2</c:v>
                </c:pt>
                <c:pt idx="1848">
                  <c:v>6</c:v>
                </c:pt>
                <c:pt idx="1849">
                  <c:v>1</c:v>
                </c:pt>
                <c:pt idx="1850">
                  <c:v>1</c:v>
                </c:pt>
                <c:pt idx="1851">
                  <c:v>5</c:v>
                </c:pt>
                <c:pt idx="1852">
                  <c:v>0</c:v>
                </c:pt>
                <c:pt idx="1853">
                  <c:v>3</c:v>
                </c:pt>
                <c:pt idx="1854">
                  <c:v>8</c:v>
                </c:pt>
                <c:pt idx="1855">
                  <c:v>3</c:v>
                </c:pt>
                <c:pt idx="1856">
                  <c:v>8</c:v>
                </c:pt>
                <c:pt idx="1857">
                  <c:v>1</c:v>
                </c:pt>
                <c:pt idx="1858">
                  <c:v>4</c:v>
                </c:pt>
                <c:pt idx="1859">
                  <c:v>8</c:v>
                </c:pt>
                <c:pt idx="1860">
                  <c:v>1</c:v>
                </c:pt>
                <c:pt idx="1861">
                  <c:v>5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0</c:v>
                </c:pt>
                <c:pt idx="1866">
                  <c:v>0</c:v>
                </c:pt>
                <c:pt idx="1867">
                  <c:v>6</c:v>
                </c:pt>
                <c:pt idx="1868">
                  <c:v>6</c:v>
                </c:pt>
                <c:pt idx="1869">
                  <c:v>14</c:v>
                </c:pt>
                <c:pt idx="1870">
                  <c:v>6</c:v>
                </c:pt>
                <c:pt idx="1871">
                  <c:v>33</c:v>
                </c:pt>
                <c:pt idx="1872">
                  <c:v>4</c:v>
                </c:pt>
                <c:pt idx="1873">
                  <c:v>1</c:v>
                </c:pt>
                <c:pt idx="1874">
                  <c:v>0</c:v>
                </c:pt>
                <c:pt idx="1875">
                  <c:v>6</c:v>
                </c:pt>
                <c:pt idx="1876">
                  <c:v>6</c:v>
                </c:pt>
                <c:pt idx="1877">
                  <c:v>1</c:v>
                </c:pt>
                <c:pt idx="1878">
                  <c:v>3</c:v>
                </c:pt>
                <c:pt idx="1879">
                  <c:v>182</c:v>
                </c:pt>
                <c:pt idx="1880">
                  <c:v>79</c:v>
                </c:pt>
                <c:pt idx="1881">
                  <c:v>35</c:v>
                </c:pt>
                <c:pt idx="1882">
                  <c:v>150</c:v>
                </c:pt>
                <c:pt idx="1883">
                  <c:v>284</c:v>
                </c:pt>
                <c:pt idx="1884">
                  <c:v>47</c:v>
                </c:pt>
                <c:pt idx="1885">
                  <c:v>58</c:v>
                </c:pt>
                <c:pt idx="1886">
                  <c:v>57</c:v>
                </c:pt>
                <c:pt idx="1887">
                  <c:v>12</c:v>
                </c:pt>
                <c:pt idx="1888">
                  <c:v>20</c:v>
                </c:pt>
                <c:pt idx="1889">
                  <c:v>19</c:v>
                </c:pt>
                <c:pt idx="1890">
                  <c:v>75</c:v>
                </c:pt>
                <c:pt idx="1891">
                  <c:v>827</c:v>
                </c:pt>
                <c:pt idx="1892">
                  <c:v>51</c:v>
                </c:pt>
                <c:pt idx="1893">
                  <c:v>41</c:v>
                </c:pt>
                <c:pt idx="1894">
                  <c:v>98</c:v>
                </c:pt>
                <c:pt idx="1895">
                  <c:v>70</c:v>
                </c:pt>
                <c:pt idx="1896">
                  <c:v>36</c:v>
                </c:pt>
                <c:pt idx="1897">
                  <c:v>342</c:v>
                </c:pt>
                <c:pt idx="1898">
                  <c:v>22</c:v>
                </c:pt>
                <c:pt idx="1899">
                  <c:v>25</c:v>
                </c:pt>
                <c:pt idx="1900">
                  <c:v>101</c:v>
                </c:pt>
                <c:pt idx="1901">
                  <c:v>8</c:v>
                </c:pt>
                <c:pt idx="1902">
                  <c:v>23</c:v>
                </c:pt>
                <c:pt idx="1903">
                  <c:v>574</c:v>
                </c:pt>
                <c:pt idx="1904">
                  <c:v>14</c:v>
                </c:pt>
                <c:pt idx="1905">
                  <c:v>19</c:v>
                </c:pt>
                <c:pt idx="1906">
                  <c:v>150</c:v>
                </c:pt>
                <c:pt idx="1907">
                  <c:v>71</c:v>
                </c:pt>
                <c:pt idx="1908">
                  <c:v>117</c:v>
                </c:pt>
                <c:pt idx="1909">
                  <c:v>53</c:v>
                </c:pt>
                <c:pt idx="1910">
                  <c:v>1</c:v>
                </c:pt>
                <c:pt idx="1911">
                  <c:v>89</c:v>
                </c:pt>
                <c:pt idx="1912">
                  <c:v>64</c:v>
                </c:pt>
                <c:pt idx="1913">
                  <c:v>68</c:v>
                </c:pt>
                <c:pt idx="1914">
                  <c:v>28</c:v>
                </c:pt>
                <c:pt idx="1915">
                  <c:v>44</c:v>
                </c:pt>
                <c:pt idx="1916">
                  <c:v>253</c:v>
                </c:pt>
                <c:pt idx="1917">
                  <c:v>66</c:v>
                </c:pt>
                <c:pt idx="1918">
                  <c:v>217</c:v>
                </c:pt>
                <c:pt idx="1919">
                  <c:v>16</c:v>
                </c:pt>
                <c:pt idx="1920">
                  <c:v>19</c:v>
                </c:pt>
                <c:pt idx="1921">
                  <c:v>169</c:v>
                </c:pt>
                <c:pt idx="1922">
                  <c:v>263</c:v>
                </c:pt>
                <c:pt idx="1923">
                  <c:v>15</c:v>
                </c:pt>
                <c:pt idx="1924">
                  <c:v>61</c:v>
                </c:pt>
                <c:pt idx="1925">
                  <c:v>45</c:v>
                </c:pt>
                <c:pt idx="1926">
                  <c:v>70</c:v>
                </c:pt>
                <c:pt idx="1927">
                  <c:v>38</c:v>
                </c:pt>
                <c:pt idx="1928">
                  <c:v>87</c:v>
                </c:pt>
                <c:pt idx="1929">
                  <c:v>22</c:v>
                </c:pt>
                <c:pt idx="1930">
                  <c:v>119</c:v>
                </c:pt>
                <c:pt idx="1931">
                  <c:v>52</c:v>
                </c:pt>
                <c:pt idx="1932">
                  <c:v>117</c:v>
                </c:pt>
                <c:pt idx="1933">
                  <c:v>52</c:v>
                </c:pt>
                <c:pt idx="1934">
                  <c:v>86</c:v>
                </c:pt>
                <c:pt idx="1935">
                  <c:v>174</c:v>
                </c:pt>
                <c:pt idx="1936">
                  <c:v>69</c:v>
                </c:pt>
                <c:pt idx="1937">
                  <c:v>75</c:v>
                </c:pt>
                <c:pt idx="1938">
                  <c:v>33</c:v>
                </c:pt>
                <c:pt idx="1939">
                  <c:v>108</c:v>
                </c:pt>
                <c:pt idx="1940">
                  <c:v>23</c:v>
                </c:pt>
                <c:pt idx="1941">
                  <c:v>48</c:v>
                </c:pt>
                <c:pt idx="1942">
                  <c:v>64</c:v>
                </c:pt>
                <c:pt idx="1943">
                  <c:v>24</c:v>
                </c:pt>
                <c:pt idx="1944">
                  <c:v>57</c:v>
                </c:pt>
                <c:pt idx="1945">
                  <c:v>26</c:v>
                </c:pt>
                <c:pt idx="1946">
                  <c:v>20</c:v>
                </c:pt>
                <c:pt idx="1947">
                  <c:v>36</c:v>
                </c:pt>
                <c:pt idx="1948">
                  <c:v>178</c:v>
                </c:pt>
                <c:pt idx="1949">
                  <c:v>17</c:v>
                </c:pt>
                <c:pt idx="1950">
                  <c:v>32</c:v>
                </c:pt>
                <c:pt idx="1951">
                  <c:v>41</c:v>
                </c:pt>
                <c:pt idx="1952">
                  <c:v>18</c:v>
                </c:pt>
                <c:pt idx="1953">
                  <c:v>29</c:v>
                </c:pt>
                <c:pt idx="1954">
                  <c:v>47</c:v>
                </c:pt>
                <c:pt idx="1955">
                  <c:v>15</c:v>
                </c:pt>
                <c:pt idx="1956">
                  <c:v>26</c:v>
                </c:pt>
                <c:pt idx="1957">
                  <c:v>35</c:v>
                </c:pt>
                <c:pt idx="1958">
                  <c:v>41</c:v>
                </c:pt>
                <c:pt idx="1959">
                  <c:v>47</c:v>
                </c:pt>
                <c:pt idx="1960">
                  <c:v>28</c:v>
                </c:pt>
                <c:pt idx="1961">
                  <c:v>100</c:v>
                </c:pt>
                <c:pt idx="1962">
                  <c:v>13</c:v>
                </c:pt>
                <c:pt idx="1963">
                  <c:v>7</c:v>
                </c:pt>
                <c:pt idx="1964">
                  <c:v>21</c:v>
                </c:pt>
                <c:pt idx="1965">
                  <c:v>17</c:v>
                </c:pt>
                <c:pt idx="1966">
                  <c:v>25</c:v>
                </c:pt>
                <c:pt idx="1967">
                  <c:v>60</c:v>
                </c:pt>
                <c:pt idx="1968">
                  <c:v>56</c:v>
                </c:pt>
                <c:pt idx="1969">
                  <c:v>16</c:v>
                </c:pt>
                <c:pt idx="1970">
                  <c:v>46</c:v>
                </c:pt>
                <c:pt idx="1971">
                  <c:v>43</c:v>
                </c:pt>
                <c:pt idx="1972">
                  <c:v>15</c:v>
                </c:pt>
                <c:pt idx="1973">
                  <c:v>12</c:v>
                </c:pt>
                <c:pt idx="1974">
                  <c:v>21</c:v>
                </c:pt>
                <c:pt idx="1975">
                  <c:v>34</c:v>
                </c:pt>
                <c:pt idx="1976">
                  <c:v>8</c:v>
                </c:pt>
                <c:pt idx="1977">
                  <c:v>60</c:v>
                </c:pt>
                <c:pt idx="1978">
                  <c:v>39</c:v>
                </c:pt>
                <c:pt idx="1979">
                  <c:v>26</c:v>
                </c:pt>
                <c:pt idx="1980">
                  <c:v>35</c:v>
                </c:pt>
                <c:pt idx="1981">
                  <c:v>65</c:v>
                </c:pt>
                <c:pt idx="1982">
                  <c:v>49</c:v>
                </c:pt>
                <c:pt idx="1983">
                  <c:v>10</c:v>
                </c:pt>
                <c:pt idx="1984">
                  <c:v>60</c:v>
                </c:pt>
                <c:pt idx="1985">
                  <c:v>27</c:v>
                </c:pt>
                <c:pt idx="1986">
                  <c:v>69</c:v>
                </c:pt>
                <c:pt idx="1987">
                  <c:v>47</c:v>
                </c:pt>
                <c:pt idx="1988">
                  <c:v>47</c:v>
                </c:pt>
                <c:pt idx="1989">
                  <c:v>26</c:v>
                </c:pt>
                <c:pt idx="1990">
                  <c:v>53</c:v>
                </c:pt>
                <c:pt idx="1991">
                  <c:v>81</c:v>
                </c:pt>
                <c:pt idx="1992">
                  <c:v>78</c:v>
                </c:pt>
                <c:pt idx="1993">
                  <c:v>35</c:v>
                </c:pt>
                <c:pt idx="1994">
                  <c:v>22</c:v>
                </c:pt>
                <c:pt idx="1995">
                  <c:v>57</c:v>
                </c:pt>
                <c:pt idx="1996">
                  <c:v>27</c:v>
                </c:pt>
                <c:pt idx="1997">
                  <c:v>39</c:v>
                </c:pt>
                <c:pt idx="1998">
                  <c:v>37</c:v>
                </c:pt>
                <c:pt idx="1999">
                  <c:v>137</c:v>
                </c:pt>
                <c:pt idx="2000">
                  <c:v>376</c:v>
                </c:pt>
                <c:pt idx="2001">
                  <c:v>202</c:v>
                </c:pt>
                <c:pt idx="2002">
                  <c:v>328</c:v>
                </c:pt>
                <c:pt idx="2003">
                  <c:v>84</c:v>
                </c:pt>
                <c:pt idx="2004">
                  <c:v>96</c:v>
                </c:pt>
                <c:pt idx="2005">
                  <c:v>223</c:v>
                </c:pt>
                <c:pt idx="2006">
                  <c:v>62</c:v>
                </c:pt>
                <c:pt idx="2007">
                  <c:v>146</c:v>
                </c:pt>
                <c:pt idx="2008">
                  <c:v>235</c:v>
                </c:pt>
                <c:pt idx="2009">
                  <c:v>437</c:v>
                </c:pt>
                <c:pt idx="2010">
                  <c:v>77</c:v>
                </c:pt>
                <c:pt idx="2011">
                  <c:v>108</c:v>
                </c:pt>
                <c:pt idx="2012">
                  <c:v>7</c:v>
                </c:pt>
                <c:pt idx="2013">
                  <c:v>314</c:v>
                </c:pt>
                <c:pt idx="2014">
                  <c:v>188</c:v>
                </c:pt>
                <c:pt idx="2015">
                  <c:v>275</c:v>
                </c:pt>
                <c:pt idx="2016">
                  <c:v>560</c:v>
                </c:pt>
                <c:pt idx="2017">
                  <c:v>688</c:v>
                </c:pt>
                <c:pt idx="2018">
                  <c:v>942</c:v>
                </c:pt>
                <c:pt idx="2019">
                  <c:v>88</c:v>
                </c:pt>
                <c:pt idx="2020">
                  <c:v>220</c:v>
                </c:pt>
                <c:pt idx="2021">
                  <c:v>145</c:v>
                </c:pt>
                <c:pt idx="2022">
                  <c:v>963</c:v>
                </c:pt>
                <c:pt idx="2023">
                  <c:v>91</c:v>
                </c:pt>
                <c:pt idx="2024">
                  <c:v>58</c:v>
                </c:pt>
                <c:pt idx="2025">
                  <c:v>36</c:v>
                </c:pt>
                <c:pt idx="2026">
                  <c:v>165</c:v>
                </c:pt>
                <c:pt idx="2027">
                  <c:v>111</c:v>
                </c:pt>
                <c:pt idx="2028">
                  <c:v>1596</c:v>
                </c:pt>
                <c:pt idx="2029">
                  <c:v>61</c:v>
                </c:pt>
                <c:pt idx="2030">
                  <c:v>287</c:v>
                </c:pt>
                <c:pt idx="2031">
                  <c:v>65</c:v>
                </c:pt>
                <c:pt idx="2032">
                  <c:v>118</c:v>
                </c:pt>
                <c:pt idx="2033">
                  <c:v>113</c:v>
                </c:pt>
                <c:pt idx="2034">
                  <c:v>332</c:v>
                </c:pt>
                <c:pt idx="2035">
                  <c:v>62</c:v>
                </c:pt>
                <c:pt idx="2036">
                  <c:v>951</c:v>
                </c:pt>
                <c:pt idx="2037">
                  <c:v>415</c:v>
                </c:pt>
                <c:pt idx="2038">
                  <c:v>305</c:v>
                </c:pt>
                <c:pt idx="2039">
                  <c:v>2139</c:v>
                </c:pt>
                <c:pt idx="2040">
                  <c:v>79</c:v>
                </c:pt>
                <c:pt idx="2041">
                  <c:v>179</c:v>
                </c:pt>
                <c:pt idx="2042">
                  <c:v>202</c:v>
                </c:pt>
                <c:pt idx="2043">
                  <c:v>760</c:v>
                </c:pt>
                <c:pt idx="2044">
                  <c:v>563</c:v>
                </c:pt>
                <c:pt idx="2045">
                  <c:v>135</c:v>
                </c:pt>
                <c:pt idx="2046">
                  <c:v>290</c:v>
                </c:pt>
                <c:pt idx="2047">
                  <c:v>447</c:v>
                </c:pt>
                <c:pt idx="2048">
                  <c:v>232</c:v>
                </c:pt>
                <c:pt idx="2049">
                  <c:v>168</c:v>
                </c:pt>
                <c:pt idx="2050">
                  <c:v>128</c:v>
                </c:pt>
                <c:pt idx="2051">
                  <c:v>493</c:v>
                </c:pt>
                <c:pt idx="2052">
                  <c:v>131</c:v>
                </c:pt>
                <c:pt idx="2053">
                  <c:v>50</c:v>
                </c:pt>
                <c:pt idx="2054">
                  <c:v>665</c:v>
                </c:pt>
                <c:pt idx="2055">
                  <c:v>129</c:v>
                </c:pt>
                <c:pt idx="2056">
                  <c:v>142</c:v>
                </c:pt>
                <c:pt idx="2057">
                  <c:v>2436</c:v>
                </c:pt>
                <c:pt idx="2058">
                  <c:v>244</c:v>
                </c:pt>
                <c:pt idx="2059">
                  <c:v>298</c:v>
                </c:pt>
                <c:pt idx="2060">
                  <c:v>251</c:v>
                </c:pt>
                <c:pt idx="2061">
                  <c:v>108</c:v>
                </c:pt>
                <c:pt idx="2062">
                  <c:v>82</c:v>
                </c:pt>
                <c:pt idx="2063">
                  <c:v>74</c:v>
                </c:pt>
                <c:pt idx="2064">
                  <c:v>189</c:v>
                </c:pt>
                <c:pt idx="2065">
                  <c:v>80</c:v>
                </c:pt>
                <c:pt idx="2066">
                  <c:v>576</c:v>
                </c:pt>
                <c:pt idx="2067">
                  <c:v>202</c:v>
                </c:pt>
                <c:pt idx="2068">
                  <c:v>238</c:v>
                </c:pt>
                <c:pt idx="2069">
                  <c:v>36</c:v>
                </c:pt>
                <c:pt idx="2070">
                  <c:v>150</c:v>
                </c:pt>
                <c:pt idx="2071">
                  <c:v>146</c:v>
                </c:pt>
                <c:pt idx="2072">
                  <c:v>222</c:v>
                </c:pt>
                <c:pt idx="2073">
                  <c:v>120</c:v>
                </c:pt>
                <c:pt idx="2074">
                  <c:v>126</c:v>
                </c:pt>
                <c:pt idx="2075">
                  <c:v>158</c:v>
                </c:pt>
                <c:pt idx="2076">
                  <c:v>316</c:v>
                </c:pt>
                <c:pt idx="2077">
                  <c:v>284</c:v>
                </c:pt>
                <c:pt idx="2078">
                  <c:v>51</c:v>
                </c:pt>
                <c:pt idx="2079">
                  <c:v>158</c:v>
                </c:pt>
                <c:pt idx="2080">
                  <c:v>337</c:v>
                </c:pt>
                <c:pt idx="2081">
                  <c:v>186</c:v>
                </c:pt>
                <c:pt idx="2082">
                  <c:v>58</c:v>
                </c:pt>
                <c:pt idx="2083">
                  <c:v>82</c:v>
                </c:pt>
                <c:pt idx="2084">
                  <c:v>736</c:v>
                </c:pt>
                <c:pt idx="2085">
                  <c:v>1151</c:v>
                </c:pt>
                <c:pt idx="2086">
                  <c:v>34</c:v>
                </c:pt>
                <c:pt idx="2087">
                  <c:v>498</c:v>
                </c:pt>
                <c:pt idx="2088">
                  <c:v>167</c:v>
                </c:pt>
                <c:pt idx="2089">
                  <c:v>340</c:v>
                </c:pt>
                <c:pt idx="2090">
                  <c:v>438</c:v>
                </c:pt>
                <c:pt idx="2091">
                  <c:v>555</c:v>
                </c:pt>
                <c:pt idx="2092">
                  <c:v>266</c:v>
                </c:pt>
                <c:pt idx="2093">
                  <c:v>69</c:v>
                </c:pt>
                <c:pt idx="2094">
                  <c:v>80</c:v>
                </c:pt>
                <c:pt idx="2095">
                  <c:v>493</c:v>
                </c:pt>
                <c:pt idx="2096">
                  <c:v>31</c:v>
                </c:pt>
                <c:pt idx="2097">
                  <c:v>236</c:v>
                </c:pt>
                <c:pt idx="2098">
                  <c:v>89</c:v>
                </c:pt>
                <c:pt idx="2099">
                  <c:v>299</c:v>
                </c:pt>
                <c:pt idx="2100">
                  <c:v>55</c:v>
                </c:pt>
                <c:pt idx="2101">
                  <c:v>325</c:v>
                </c:pt>
                <c:pt idx="2102">
                  <c:v>524</c:v>
                </c:pt>
                <c:pt idx="2103">
                  <c:v>285</c:v>
                </c:pt>
                <c:pt idx="2104">
                  <c:v>179</c:v>
                </c:pt>
                <c:pt idx="2105">
                  <c:v>188</c:v>
                </c:pt>
                <c:pt idx="2106">
                  <c:v>379</c:v>
                </c:pt>
                <c:pt idx="2107">
                  <c:v>119</c:v>
                </c:pt>
                <c:pt idx="2108">
                  <c:v>167</c:v>
                </c:pt>
                <c:pt idx="2109">
                  <c:v>221</c:v>
                </c:pt>
                <c:pt idx="2110">
                  <c:v>964</c:v>
                </c:pt>
                <c:pt idx="2111">
                  <c:v>286</c:v>
                </c:pt>
                <c:pt idx="2112">
                  <c:v>613</c:v>
                </c:pt>
                <c:pt idx="2113">
                  <c:v>29</c:v>
                </c:pt>
                <c:pt idx="2114">
                  <c:v>165</c:v>
                </c:pt>
                <c:pt idx="2115">
                  <c:v>97</c:v>
                </c:pt>
                <c:pt idx="2116">
                  <c:v>303</c:v>
                </c:pt>
                <c:pt idx="2117">
                  <c:v>267</c:v>
                </c:pt>
                <c:pt idx="2118">
                  <c:v>302</c:v>
                </c:pt>
                <c:pt idx="2119">
                  <c:v>87</c:v>
                </c:pt>
                <c:pt idx="2120">
                  <c:v>354</c:v>
                </c:pt>
                <c:pt idx="2121">
                  <c:v>86</c:v>
                </c:pt>
                <c:pt idx="2122">
                  <c:v>26</c:v>
                </c:pt>
                <c:pt idx="2123">
                  <c:v>113</c:v>
                </c:pt>
                <c:pt idx="2124">
                  <c:v>65</c:v>
                </c:pt>
                <c:pt idx="2125">
                  <c:v>134</c:v>
                </c:pt>
                <c:pt idx="2126">
                  <c:v>119</c:v>
                </c:pt>
                <c:pt idx="2127">
                  <c:v>159</c:v>
                </c:pt>
                <c:pt idx="2128">
                  <c:v>167</c:v>
                </c:pt>
                <c:pt idx="2129">
                  <c:v>43</c:v>
                </c:pt>
                <c:pt idx="2130">
                  <c:v>1062</c:v>
                </c:pt>
                <c:pt idx="2131">
                  <c:v>9</c:v>
                </c:pt>
                <c:pt idx="2132">
                  <c:v>89</c:v>
                </c:pt>
                <c:pt idx="2133">
                  <c:v>174</c:v>
                </c:pt>
                <c:pt idx="2134">
                  <c:v>14</c:v>
                </c:pt>
                <c:pt idx="2135">
                  <c:v>48</c:v>
                </c:pt>
                <c:pt idx="2136">
                  <c:v>133</c:v>
                </c:pt>
                <c:pt idx="2137">
                  <c:v>83</c:v>
                </c:pt>
                <c:pt idx="2138">
                  <c:v>149</c:v>
                </c:pt>
                <c:pt idx="2139">
                  <c:v>49</c:v>
                </c:pt>
                <c:pt idx="2140">
                  <c:v>251</c:v>
                </c:pt>
                <c:pt idx="2141">
                  <c:v>22</c:v>
                </c:pt>
                <c:pt idx="2142">
                  <c:v>48</c:v>
                </c:pt>
                <c:pt idx="2143">
                  <c:v>383</c:v>
                </c:pt>
                <c:pt idx="2144">
                  <c:v>237</c:v>
                </c:pt>
                <c:pt idx="2145">
                  <c:v>13</c:v>
                </c:pt>
                <c:pt idx="2146">
                  <c:v>562</c:v>
                </c:pt>
                <c:pt idx="2147">
                  <c:v>71</c:v>
                </c:pt>
                <c:pt idx="2148">
                  <c:v>1510</c:v>
                </c:pt>
                <c:pt idx="2149">
                  <c:v>14</c:v>
                </c:pt>
                <c:pt idx="2150">
                  <c:v>193</c:v>
                </c:pt>
                <c:pt idx="2151">
                  <c:v>206</c:v>
                </c:pt>
                <c:pt idx="2152">
                  <c:v>351</c:v>
                </c:pt>
                <c:pt idx="2153">
                  <c:v>50</c:v>
                </c:pt>
                <c:pt idx="2154">
                  <c:v>184</c:v>
                </c:pt>
                <c:pt idx="2155">
                  <c:v>196</c:v>
                </c:pt>
                <c:pt idx="2156">
                  <c:v>229</c:v>
                </c:pt>
                <c:pt idx="2157">
                  <c:v>67</c:v>
                </c:pt>
                <c:pt idx="2158">
                  <c:v>95</c:v>
                </c:pt>
                <c:pt idx="2159">
                  <c:v>62</c:v>
                </c:pt>
                <c:pt idx="2160">
                  <c:v>73</c:v>
                </c:pt>
                <c:pt idx="2161">
                  <c:v>43</c:v>
                </c:pt>
                <c:pt idx="2162">
                  <c:v>70</c:v>
                </c:pt>
                <c:pt idx="2163">
                  <c:v>271</c:v>
                </c:pt>
                <c:pt idx="2164">
                  <c:v>55</c:v>
                </c:pt>
                <c:pt idx="2165">
                  <c:v>35</c:v>
                </c:pt>
                <c:pt idx="2166">
                  <c:v>22</c:v>
                </c:pt>
                <c:pt idx="2167">
                  <c:v>38</c:v>
                </c:pt>
                <c:pt idx="2168">
                  <c:v>15</c:v>
                </c:pt>
                <c:pt idx="2169">
                  <c:v>7</c:v>
                </c:pt>
                <c:pt idx="2170">
                  <c:v>241</c:v>
                </c:pt>
                <c:pt idx="2171">
                  <c:v>55</c:v>
                </c:pt>
                <c:pt idx="2172">
                  <c:v>171</c:v>
                </c:pt>
                <c:pt idx="2173">
                  <c:v>208</c:v>
                </c:pt>
                <c:pt idx="2174">
                  <c:v>21</c:v>
                </c:pt>
                <c:pt idx="2175">
                  <c:v>25</c:v>
                </c:pt>
                <c:pt idx="2176">
                  <c:v>52</c:v>
                </c:pt>
                <c:pt idx="2177">
                  <c:v>104</c:v>
                </c:pt>
                <c:pt idx="2178">
                  <c:v>73</c:v>
                </c:pt>
                <c:pt idx="2179">
                  <c:v>34</c:v>
                </c:pt>
                <c:pt idx="2180">
                  <c:v>56</c:v>
                </c:pt>
                <c:pt idx="2181">
                  <c:v>31</c:v>
                </c:pt>
                <c:pt idx="2182">
                  <c:v>84</c:v>
                </c:pt>
                <c:pt idx="2183">
                  <c:v>130</c:v>
                </c:pt>
                <c:pt idx="2184">
                  <c:v>12</c:v>
                </c:pt>
                <c:pt idx="2185">
                  <c:v>23</c:v>
                </c:pt>
                <c:pt idx="2186">
                  <c:v>158</c:v>
                </c:pt>
                <c:pt idx="2187">
                  <c:v>30</c:v>
                </c:pt>
                <c:pt idx="2188">
                  <c:v>18</c:v>
                </c:pt>
                <c:pt idx="2189">
                  <c:v>29</c:v>
                </c:pt>
                <c:pt idx="2190">
                  <c:v>31</c:v>
                </c:pt>
                <c:pt idx="2191">
                  <c:v>173</c:v>
                </c:pt>
                <c:pt idx="2192">
                  <c:v>17</c:v>
                </c:pt>
                <c:pt idx="2193">
                  <c:v>48</c:v>
                </c:pt>
                <c:pt idx="2194">
                  <c:v>59</c:v>
                </c:pt>
                <c:pt idx="2195">
                  <c:v>39</c:v>
                </c:pt>
                <c:pt idx="2196">
                  <c:v>59</c:v>
                </c:pt>
                <c:pt idx="2197">
                  <c:v>60</c:v>
                </c:pt>
                <c:pt idx="2198">
                  <c:v>20</c:v>
                </c:pt>
                <c:pt idx="2199">
                  <c:v>2</c:v>
                </c:pt>
                <c:pt idx="2200">
                  <c:v>315</c:v>
                </c:pt>
                <c:pt idx="2201">
                  <c:v>2174</c:v>
                </c:pt>
                <c:pt idx="2202">
                  <c:v>152</c:v>
                </c:pt>
                <c:pt idx="2203">
                  <c:v>1021</c:v>
                </c:pt>
                <c:pt idx="2204">
                  <c:v>237</c:v>
                </c:pt>
                <c:pt idx="2205">
                  <c:v>27</c:v>
                </c:pt>
                <c:pt idx="2206">
                  <c:v>17</c:v>
                </c:pt>
                <c:pt idx="2207">
                  <c:v>27</c:v>
                </c:pt>
                <c:pt idx="2208">
                  <c:v>82</c:v>
                </c:pt>
                <c:pt idx="2209">
                  <c:v>48</c:v>
                </c:pt>
                <c:pt idx="2210">
                  <c:v>105</c:v>
                </c:pt>
                <c:pt idx="2211">
                  <c:v>28</c:v>
                </c:pt>
                <c:pt idx="2212">
                  <c:v>1107</c:v>
                </c:pt>
                <c:pt idx="2213">
                  <c:v>1013</c:v>
                </c:pt>
                <c:pt idx="2214">
                  <c:v>274</c:v>
                </c:pt>
                <c:pt idx="2215">
                  <c:v>87</c:v>
                </c:pt>
                <c:pt idx="2216">
                  <c:v>99</c:v>
                </c:pt>
                <c:pt idx="2217">
                  <c:v>276</c:v>
                </c:pt>
                <c:pt idx="2218">
                  <c:v>21</c:v>
                </c:pt>
                <c:pt idx="2219">
                  <c:v>41</c:v>
                </c:pt>
                <c:pt idx="2220">
                  <c:v>119</c:v>
                </c:pt>
                <c:pt idx="2221">
                  <c:v>153</c:v>
                </c:pt>
                <c:pt idx="2222">
                  <c:v>100</c:v>
                </c:pt>
                <c:pt idx="2223">
                  <c:v>143</c:v>
                </c:pt>
                <c:pt idx="2224">
                  <c:v>140</c:v>
                </c:pt>
                <c:pt idx="2225">
                  <c:v>35</c:v>
                </c:pt>
                <c:pt idx="2226">
                  <c:v>149</c:v>
                </c:pt>
                <c:pt idx="2227">
                  <c:v>130</c:v>
                </c:pt>
                <c:pt idx="2228">
                  <c:v>120</c:v>
                </c:pt>
                <c:pt idx="2229">
                  <c:v>265</c:v>
                </c:pt>
                <c:pt idx="2230">
                  <c:v>71</c:v>
                </c:pt>
                <c:pt idx="2231">
                  <c:v>13</c:v>
                </c:pt>
                <c:pt idx="2232">
                  <c:v>169</c:v>
                </c:pt>
                <c:pt idx="2233">
                  <c:v>57</c:v>
                </c:pt>
                <c:pt idx="2234">
                  <c:v>229</c:v>
                </c:pt>
                <c:pt idx="2235">
                  <c:v>108</c:v>
                </c:pt>
                <c:pt idx="2236">
                  <c:v>108</c:v>
                </c:pt>
                <c:pt idx="2237">
                  <c:v>41</c:v>
                </c:pt>
                <c:pt idx="2238">
                  <c:v>139</c:v>
                </c:pt>
                <c:pt idx="2239">
                  <c:v>19</c:v>
                </c:pt>
                <c:pt idx="2240">
                  <c:v>94</c:v>
                </c:pt>
                <c:pt idx="2241">
                  <c:v>23</c:v>
                </c:pt>
                <c:pt idx="2242">
                  <c:v>15</c:v>
                </c:pt>
                <c:pt idx="2243">
                  <c:v>62</c:v>
                </c:pt>
                <c:pt idx="2244">
                  <c:v>74</c:v>
                </c:pt>
                <c:pt idx="2245">
                  <c:v>97</c:v>
                </c:pt>
                <c:pt idx="2246">
                  <c:v>55</c:v>
                </c:pt>
                <c:pt idx="2247">
                  <c:v>44</c:v>
                </c:pt>
                <c:pt idx="2248">
                  <c:v>110</c:v>
                </c:pt>
                <c:pt idx="2249">
                  <c:v>59</c:v>
                </c:pt>
                <c:pt idx="2250">
                  <c:v>62</c:v>
                </c:pt>
                <c:pt idx="2251">
                  <c:v>105</c:v>
                </c:pt>
                <c:pt idx="2252">
                  <c:v>26</c:v>
                </c:pt>
                <c:pt idx="2253">
                  <c:v>49</c:v>
                </c:pt>
                <c:pt idx="2254">
                  <c:v>68</c:v>
                </c:pt>
                <c:pt idx="2255">
                  <c:v>22</c:v>
                </c:pt>
                <c:pt idx="2256">
                  <c:v>18</c:v>
                </c:pt>
                <c:pt idx="2257">
                  <c:v>19</c:v>
                </c:pt>
                <c:pt idx="2258">
                  <c:v>99</c:v>
                </c:pt>
                <c:pt idx="2259">
                  <c:v>27</c:v>
                </c:pt>
                <c:pt idx="2260">
                  <c:v>25</c:v>
                </c:pt>
                <c:pt idx="2261">
                  <c:v>14</c:v>
                </c:pt>
                <c:pt idx="2262">
                  <c:v>35</c:v>
                </c:pt>
                <c:pt idx="2263">
                  <c:v>10</c:v>
                </c:pt>
                <c:pt idx="2264">
                  <c:v>29</c:v>
                </c:pt>
                <c:pt idx="2265">
                  <c:v>44</c:v>
                </c:pt>
                <c:pt idx="2266">
                  <c:v>17</c:v>
                </c:pt>
                <c:pt idx="2267">
                  <c:v>34</c:v>
                </c:pt>
                <c:pt idx="2268">
                  <c:v>14</c:v>
                </c:pt>
                <c:pt idx="2269">
                  <c:v>156</c:v>
                </c:pt>
                <c:pt idx="2270">
                  <c:v>128</c:v>
                </c:pt>
                <c:pt idx="2271">
                  <c:v>60</c:v>
                </c:pt>
                <c:pt idx="2272">
                  <c:v>32</c:v>
                </c:pt>
                <c:pt idx="2273">
                  <c:v>53</c:v>
                </c:pt>
                <c:pt idx="2274">
                  <c:v>184</c:v>
                </c:pt>
                <c:pt idx="2275">
                  <c:v>90</c:v>
                </c:pt>
                <c:pt idx="2276">
                  <c:v>71</c:v>
                </c:pt>
                <c:pt idx="2277">
                  <c:v>87</c:v>
                </c:pt>
                <c:pt idx="2278">
                  <c:v>28</c:v>
                </c:pt>
                <c:pt idx="2279">
                  <c:v>56</c:v>
                </c:pt>
                <c:pt idx="2280">
                  <c:v>51</c:v>
                </c:pt>
                <c:pt idx="2281">
                  <c:v>75</c:v>
                </c:pt>
                <c:pt idx="2282">
                  <c:v>38</c:v>
                </c:pt>
                <c:pt idx="2283">
                  <c:v>18</c:v>
                </c:pt>
                <c:pt idx="2284">
                  <c:v>54</c:v>
                </c:pt>
                <c:pt idx="2285">
                  <c:v>71</c:v>
                </c:pt>
                <c:pt idx="2286">
                  <c:v>57</c:v>
                </c:pt>
                <c:pt idx="2287">
                  <c:v>43</c:v>
                </c:pt>
                <c:pt idx="2288">
                  <c:v>52</c:v>
                </c:pt>
                <c:pt idx="2289">
                  <c:v>27</c:v>
                </c:pt>
                <c:pt idx="2290">
                  <c:v>12</c:v>
                </c:pt>
                <c:pt idx="2291">
                  <c:v>33</c:v>
                </c:pt>
                <c:pt idx="2292">
                  <c:v>96</c:v>
                </c:pt>
                <c:pt idx="2293">
                  <c:v>28</c:v>
                </c:pt>
                <c:pt idx="2294">
                  <c:v>43</c:v>
                </c:pt>
                <c:pt idx="2295">
                  <c:v>205</c:v>
                </c:pt>
                <c:pt idx="2296">
                  <c:v>23</c:v>
                </c:pt>
                <c:pt idx="2297">
                  <c:v>19</c:v>
                </c:pt>
                <c:pt idx="2298">
                  <c:v>14</c:v>
                </c:pt>
                <c:pt idx="2299">
                  <c:v>38</c:v>
                </c:pt>
                <c:pt idx="2300">
                  <c:v>78</c:v>
                </c:pt>
                <c:pt idx="2301">
                  <c:v>69</c:v>
                </c:pt>
                <c:pt idx="2302">
                  <c:v>33</c:v>
                </c:pt>
                <c:pt idx="2303">
                  <c:v>54</c:v>
                </c:pt>
                <c:pt idx="2304">
                  <c:v>99</c:v>
                </c:pt>
                <c:pt idx="2305">
                  <c:v>49</c:v>
                </c:pt>
                <c:pt idx="2306">
                  <c:v>11</c:v>
                </c:pt>
                <c:pt idx="2307">
                  <c:v>38</c:v>
                </c:pt>
                <c:pt idx="2308">
                  <c:v>16</c:v>
                </c:pt>
                <c:pt idx="2309">
                  <c:v>32</c:v>
                </c:pt>
                <c:pt idx="2310">
                  <c:v>20</c:v>
                </c:pt>
                <c:pt idx="2311">
                  <c:v>154</c:v>
                </c:pt>
                <c:pt idx="2312">
                  <c:v>41</c:v>
                </c:pt>
                <c:pt idx="2313">
                  <c:v>75</c:v>
                </c:pt>
                <c:pt idx="2314">
                  <c:v>40</c:v>
                </c:pt>
                <c:pt idx="2315">
                  <c:v>46</c:v>
                </c:pt>
                <c:pt idx="2316">
                  <c:v>62</c:v>
                </c:pt>
                <c:pt idx="2317">
                  <c:v>61</c:v>
                </c:pt>
                <c:pt idx="2318">
                  <c:v>96</c:v>
                </c:pt>
                <c:pt idx="2319">
                  <c:v>190</c:v>
                </c:pt>
                <c:pt idx="2320">
                  <c:v>94</c:v>
                </c:pt>
                <c:pt idx="2321">
                  <c:v>39</c:v>
                </c:pt>
                <c:pt idx="2322">
                  <c:v>127</c:v>
                </c:pt>
                <c:pt idx="2323">
                  <c:v>159</c:v>
                </c:pt>
                <c:pt idx="2324">
                  <c:v>177</c:v>
                </c:pt>
                <c:pt idx="2325">
                  <c:v>47</c:v>
                </c:pt>
                <c:pt idx="2326">
                  <c:v>1</c:v>
                </c:pt>
                <c:pt idx="2327">
                  <c:v>16</c:v>
                </c:pt>
                <c:pt idx="2328">
                  <c:v>115</c:v>
                </c:pt>
                <c:pt idx="2329">
                  <c:v>133</c:v>
                </c:pt>
                <c:pt idx="2330">
                  <c:v>70</c:v>
                </c:pt>
                <c:pt idx="2331">
                  <c:v>62</c:v>
                </c:pt>
                <c:pt idx="2332">
                  <c:v>10</c:v>
                </c:pt>
                <c:pt idx="2333">
                  <c:v>499</c:v>
                </c:pt>
                <c:pt idx="2334">
                  <c:v>47</c:v>
                </c:pt>
                <c:pt idx="2335">
                  <c:v>28</c:v>
                </c:pt>
                <c:pt idx="2336">
                  <c:v>24</c:v>
                </c:pt>
                <c:pt idx="2337">
                  <c:v>76</c:v>
                </c:pt>
                <c:pt idx="2338">
                  <c:v>98</c:v>
                </c:pt>
                <c:pt idx="2339">
                  <c:v>30</c:v>
                </c:pt>
                <c:pt idx="2340">
                  <c:v>478</c:v>
                </c:pt>
                <c:pt idx="2341">
                  <c:v>74</c:v>
                </c:pt>
                <c:pt idx="2342">
                  <c:v>131</c:v>
                </c:pt>
                <c:pt idx="2343">
                  <c:v>61</c:v>
                </c:pt>
                <c:pt idx="2344">
                  <c:v>1071</c:v>
                </c:pt>
                <c:pt idx="2345">
                  <c:v>122</c:v>
                </c:pt>
                <c:pt idx="2346">
                  <c:v>111</c:v>
                </c:pt>
                <c:pt idx="2347">
                  <c:v>255</c:v>
                </c:pt>
                <c:pt idx="2348">
                  <c:v>141</c:v>
                </c:pt>
                <c:pt idx="2349">
                  <c:v>159</c:v>
                </c:pt>
                <c:pt idx="2350">
                  <c:v>99</c:v>
                </c:pt>
                <c:pt idx="2351">
                  <c:v>96</c:v>
                </c:pt>
                <c:pt idx="2352">
                  <c:v>27</c:v>
                </c:pt>
                <c:pt idx="2353">
                  <c:v>166</c:v>
                </c:pt>
                <c:pt idx="2354">
                  <c:v>76</c:v>
                </c:pt>
                <c:pt idx="2355">
                  <c:v>211</c:v>
                </c:pt>
                <c:pt idx="2356">
                  <c:v>21</c:v>
                </c:pt>
                <c:pt idx="2357">
                  <c:v>61</c:v>
                </c:pt>
                <c:pt idx="2358">
                  <c:v>30</c:v>
                </c:pt>
                <c:pt idx="2359">
                  <c:v>375</c:v>
                </c:pt>
                <c:pt idx="2360">
                  <c:v>111</c:v>
                </c:pt>
                <c:pt idx="2361">
                  <c:v>123</c:v>
                </c:pt>
                <c:pt idx="2362">
                  <c:v>70</c:v>
                </c:pt>
                <c:pt idx="2363">
                  <c:v>85</c:v>
                </c:pt>
                <c:pt idx="2364">
                  <c:v>86</c:v>
                </c:pt>
                <c:pt idx="2365">
                  <c:v>13</c:v>
                </c:pt>
                <c:pt idx="2366">
                  <c:v>33</c:v>
                </c:pt>
                <c:pt idx="2367">
                  <c:v>15</c:v>
                </c:pt>
                <c:pt idx="2368">
                  <c:v>273</c:v>
                </c:pt>
                <c:pt idx="2369">
                  <c:v>714</c:v>
                </c:pt>
                <c:pt idx="2370">
                  <c:v>170</c:v>
                </c:pt>
                <c:pt idx="2371">
                  <c:v>512</c:v>
                </c:pt>
                <c:pt idx="2372">
                  <c:v>314</c:v>
                </c:pt>
                <c:pt idx="2373">
                  <c:v>167</c:v>
                </c:pt>
                <c:pt idx="2374">
                  <c:v>9</c:v>
                </c:pt>
                <c:pt idx="2375">
                  <c:v>103</c:v>
                </c:pt>
                <c:pt idx="2376">
                  <c:v>111</c:v>
                </c:pt>
                <c:pt idx="2377">
                  <c:v>271</c:v>
                </c:pt>
                <c:pt idx="2378">
                  <c:v>101</c:v>
                </c:pt>
                <c:pt idx="2379">
                  <c:v>57</c:v>
                </c:pt>
                <c:pt idx="2380">
                  <c:v>62</c:v>
                </c:pt>
                <c:pt idx="2381">
                  <c:v>32</c:v>
                </c:pt>
                <c:pt idx="2382">
                  <c:v>141</c:v>
                </c:pt>
                <c:pt idx="2383">
                  <c:v>75</c:v>
                </c:pt>
                <c:pt idx="2384">
                  <c:v>46</c:v>
                </c:pt>
                <c:pt idx="2385">
                  <c:v>103</c:v>
                </c:pt>
                <c:pt idx="2386">
                  <c:v>6</c:v>
                </c:pt>
                <c:pt idx="2387">
                  <c:v>83</c:v>
                </c:pt>
                <c:pt idx="2388">
                  <c:v>108</c:v>
                </c:pt>
                <c:pt idx="2389">
                  <c:v>25</c:v>
                </c:pt>
                <c:pt idx="2390">
                  <c:v>549</c:v>
                </c:pt>
                <c:pt idx="2391">
                  <c:v>222</c:v>
                </c:pt>
                <c:pt idx="2392">
                  <c:v>183</c:v>
                </c:pt>
                <c:pt idx="2393">
                  <c:v>89</c:v>
                </c:pt>
                <c:pt idx="2394">
                  <c:v>253</c:v>
                </c:pt>
                <c:pt idx="2395">
                  <c:v>140</c:v>
                </c:pt>
                <c:pt idx="2396">
                  <c:v>103</c:v>
                </c:pt>
                <c:pt idx="2397">
                  <c:v>138</c:v>
                </c:pt>
                <c:pt idx="2398">
                  <c:v>191</c:v>
                </c:pt>
                <c:pt idx="2399">
                  <c:v>45</c:v>
                </c:pt>
                <c:pt idx="2400">
                  <c:v>17</c:v>
                </c:pt>
                <c:pt idx="2401">
                  <c:v>31</c:v>
                </c:pt>
                <c:pt idx="2402">
                  <c:v>50</c:v>
                </c:pt>
                <c:pt idx="2403">
                  <c:v>59</c:v>
                </c:pt>
                <c:pt idx="2404">
                  <c:v>81</c:v>
                </c:pt>
                <c:pt idx="2405">
                  <c:v>508</c:v>
                </c:pt>
                <c:pt idx="2406">
                  <c:v>74</c:v>
                </c:pt>
                <c:pt idx="2407">
                  <c:v>141</c:v>
                </c:pt>
                <c:pt idx="2408">
                  <c:v>711</c:v>
                </c:pt>
                <c:pt idx="2409">
                  <c:v>141</c:v>
                </c:pt>
                <c:pt idx="2410">
                  <c:v>109</c:v>
                </c:pt>
                <c:pt idx="2411">
                  <c:v>361</c:v>
                </c:pt>
                <c:pt idx="2412">
                  <c:v>176</c:v>
                </c:pt>
                <c:pt idx="2413">
                  <c:v>670</c:v>
                </c:pt>
                <c:pt idx="2414">
                  <c:v>96</c:v>
                </c:pt>
                <c:pt idx="2415">
                  <c:v>74</c:v>
                </c:pt>
                <c:pt idx="2416">
                  <c:v>52</c:v>
                </c:pt>
                <c:pt idx="2417">
                  <c:v>105</c:v>
                </c:pt>
                <c:pt idx="2418">
                  <c:v>41</c:v>
                </c:pt>
                <c:pt idx="2419">
                  <c:v>34</c:v>
                </c:pt>
                <c:pt idx="2420">
                  <c:v>66</c:v>
                </c:pt>
                <c:pt idx="2421">
                  <c:v>50</c:v>
                </c:pt>
                <c:pt idx="2422">
                  <c:v>159</c:v>
                </c:pt>
                <c:pt idx="2423">
                  <c:v>182</c:v>
                </c:pt>
                <c:pt idx="2424">
                  <c:v>206</c:v>
                </c:pt>
                <c:pt idx="2425">
                  <c:v>169</c:v>
                </c:pt>
                <c:pt idx="2426">
                  <c:v>31</c:v>
                </c:pt>
                <c:pt idx="2427">
                  <c:v>28</c:v>
                </c:pt>
                <c:pt idx="2428">
                  <c:v>54</c:v>
                </c:pt>
                <c:pt idx="2429">
                  <c:v>467</c:v>
                </c:pt>
                <c:pt idx="2430">
                  <c:v>389</c:v>
                </c:pt>
                <c:pt idx="2431">
                  <c:v>68</c:v>
                </c:pt>
                <c:pt idx="2432">
                  <c:v>413</c:v>
                </c:pt>
                <c:pt idx="2433">
                  <c:v>190</c:v>
                </c:pt>
                <c:pt idx="2434">
                  <c:v>189</c:v>
                </c:pt>
                <c:pt idx="2435">
                  <c:v>130</c:v>
                </c:pt>
                <c:pt idx="2436">
                  <c:v>74</c:v>
                </c:pt>
                <c:pt idx="2437">
                  <c:v>274</c:v>
                </c:pt>
                <c:pt idx="2438">
                  <c:v>22</c:v>
                </c:pt>
                <c:pt idx="2439">
                  <c:v>31</c:v>
                </c:pt>
                <c:pt idx="2440">
                  <c:v>63</c:v>
                </c:pt>
                <c:pt idx="2441">
                  <c:v>20</c:v>
                </c:pt>
                <c:pt idx="2442">
                  <c:v>25</c:v>
                </c:pt>
                <c:pt idx="2443">
                  <c:v>61</c:v>
                </c:pt>
                <c:pt idx="2444">
                  <c:v>52</c:v>
                </c:pt>
                <c:pt idx="2445">
                  <c:v>86</c:v>
                </c:pt>
                <c:pt idx="2446">
                  <c:v>42</c:v>
                </c:pt>
                <c:pt idx="2447">
                  <c:v>52</c:v>
                </c:pt>
                <c:pt idx="2448">
                  <c:v>120</c:v>
                </c:pt>
                <c:pt idx="2449">
                  <c:v>22</c:v>
                </c:pt>
                <c:pt idx="2450">
                  <c:v>64</c:v>
                </c:pt>
                <c:pt idx="2451">
                  <c:v>23</c:v>
                </c:pt>
                <c:pt idx="2452">
                  <c:v>238</c:v>
                </c:pt>
                <c:pt idx="2453">
                  <c:v>33</c:v>
                </c:pt>
                <c:pt idx="2454">
                  <c:v>32</c:v>
                </c:pt>
                <c:pt idx="2455">
                  <c:v>24</c:v>
                </c:pt>
                <c:pt idx="2456">
                  <c:v>29</c:v>
                </c:pt>
                <c:pt idx="2457">
                  <c:v>50</c:v>
                </c:pt>
                <c:pt idx="2458">
                  <c:v>108</c:v>
                </c:pt>
                <c:pt idx="2459">
                  <c:v>139</c:v>
                </c:pt>
                <c:pt idx="2460">
                  <c:v>7</c:v>
                </c:pt>
                <c:pt idx="2461">
                  <c:v>149</c:v>
                </c:pt>
                <c:pt idx="2462">
                  <c:v>31</c:v>
                </c:pt>
                <c:pt idx="2463">
                  <c:v>26</c:v>
                </c:pt>
                <c:pt idx="2464">
                  <c:v>172</c:v>
                </c:pt>
                <c:pt idx="2465">
                  <c:v>78</c:v>
                </c:pt>
                <c:pt idx="2466">
                  <c:v>120</c:v>
                </c:pt>
                <c:pt idx="2467">
                  <c:v>227</c:v>
                </c:pt>
                <c:pt idx="2468">
                  <c:v>42</c:v>
                </c:pt>
                <c:pt idx="2469">
                  <c:v>64</c:v>
                </c:pt>
                <c:pt idx="2470">
                  <c:v>121</c:v>
                </c:pt>
                <c:pt idx="2471">
                  <c:v>87</c:v>
                </c:pt>
                <c:pt idx="2472">
                  <c:v>65</c:v>
                </c:pt>
                <c:pt idx="2473">
                  <c:v>49</c:v>
                </c:pt>
                <c:pt idx="2474">
                  <c:v>19</c:v>
                </c:pt>
                <c:pt idx="2475">
                  <c:v>81</c:v>
                </c:pt>
                <c:pt idx="2476">
                  <c:v>264</c:v>
                </c:pt>
                <c:pt idx="2477">
                  <c:v>25</c:v>
                </c:pt>
                <c:pt idx="2478">
                  <c:v>5</c:v>
                </c:pt>
                <c:pt idx="2479">
                  <c:v>144</c:v>
                </c:pt>
                <c:pt idx="2480">
                  <c:v>92</c:v>
                </c:pt>
                <c:pt idx="2481">
                  <c:v>147</c:v>
                </c:pt>
                <c:pt idx="2482">
                  <c:v>90</c:v>
                </c:pt>
                <c:pt idx="2483">
                  <c:v>87</c:v>
                </c:pt>
                <c:pt idx="2484">
                  <c:v>406</c:v>
                </c:pt>
                <c:pt idx="2485">
                  <c:v>20</c:v>
                </c:pt>
                <c:pt idx="2486">
                  <c:v>70</c:v>
                </c:pt>
                <c:pt idx="2487">
                  <c:v>16</c:v>
                </c:pt>
                <c:pt idx="2488">
                  <c:v>52</c:v>
                </c:pt>
                <c:pt idx="2489">
                  <c:v>66</c:v>
                </c:pt>
                <c:pt idx="2490">
                  <c:v>109</c:v>
                </c:pt>
                <c:pt idx="2491">
                  <c:v>168</c:v>
                </c:pt>
                <c:pt idx="2492">
                  <c:v>31</c:v>
                </c:pt>
                <c:pt idx="2493">
                  <c:v>133</c:v>
                </c:pt>
                <c:pt idx="2494">
                  <c:v>151</c:v>
                </c:pt>
                <c:pt idx="2495">
                  <c:v>5</c:v>
                </c:pt>
                <c:pt idx="2496">
                  <c:v>73</c:v>
                </c:pt>
                <c:pt idx="2497">
                  <c:v>148</c:v>
                </c:pt>
                <c:pt idx="2498">
                  <c:v>93</c:v>
                </c:pt>
                <c:pt idx="2499">
                  <c:v>63</c:v>
                </c:pt>
                <c:pt idx="2500">
                  <c:v>134</c:v>
                </c:pt>
                <c:pt idx="2501">
                  <c:v>14</c:v>
                </c:pt>
                <c:pt idx="2502">
                  <c:v>78</c:v>
                </c:pt>
                <c:pt idx="2503">
                  <c:v>112</c:v>
                </c:pt>
                <c:pt idx="2504">
                  <c:v>34</c:v>
                </c:pt>
                <c:pt idx="2505">
                  <c:v>19</c:v>
                </c:pt>
                <c:pt idx="2506">
                  <c:v>13</c:v>
                </c:pt>
                <c:pt idx="2507">
                  <c:v>104</c:v>
                </c:pt>
                <c:pt idx="2508">
                  <c:v>52</c:v>
                </c:pt>
                <c:pt idx="2509">
                  <c:v>17</c:v>
                </c:pt>
                <c:pt idx="2510">
                  <c:v>82</c:v>
                </c:pt>
                <c:pt idx="2511">
                  <c:v>73</c:v>
                </c:pt>
                <c:pt idx="2512">
                  <c:v>158</c:v>
                </c:pt>
                <c:pt idx="2513">
                  <c:v>65</c:v>
                </c:pt>
                <c:pt idx="2514">
                  <c:v>184</c:v>
                </c:pt>
                <c:pt idx="2515">
                  <c:v>34</c:v>
                </c:pt>
                <c:pt idx="2516">
                  <c:v>240</c:v>
                </c:pt>
                <c:pt idx="2517">
                  <c:v>113</c:v>
                </c:pt>
                <c:pt idx="2518">
                  <c:v>66</c:v>
                </c:pt>
                <c:pt idx="2519">
                  <c:v>340</c:v>
                </c:pt>
                <c:pt idx="2520">
                  <c:v>150</c:v>
                </c:pt>
                <c:pt idx="2521">
                  <c:v>25</c:v>
                </c:pt>
                <c:pt idx="2522">
                  <c:v>234</c:v>
                </c:pt>
                <c:pt idx="2523">
                  <c:v>2602</c:v>
                </c:pt>
                <c:pt idx="2524">
                  <c:v>248</c:v>
                </c:pt>
                <c:pt idx="2525">
                  <c:v>600</c:v>
                </c:pt>
                <c:pt idx="2526">
                  <c:v>293</c:v>
                </c:pt>
                <c:pt idx="2527">
                  <c:v>321</c:v>
                </c:pt>
                <c:pt idx="2528">
                  <c:v>81</c:v>
                </c:pt>
                <c:pt idx="2529">
                  <c:v>343</c:v>
                </c:pt>
                <c:pt idx="2530">
                  <c:v>336</c:v>
                </c:pt>
                <c:pt idx="2531">
                  <c:v>47</c:v>
                </c:pt>
                <c:pt idx="2532">
                  <c:v>76</c:v>
                </c:pt>
                <c:pt idx="2533">
                  <c:v>441</c:v>
                </c:pt>
                <c:pt idx="2534">
                  <c:v>916</c:v>
                </c:pt>
                <c:pt idx="2535">
                  <c:v>369</c:v>
                </c:pt>
                <c:pt idx="2536">
                  <c:v>71</c:v>
                </c:pt>
                <c:pt idx="2537">
                  <c:v>635</c:v>
                </c:pt>
                <c:pt idx="2538">
                  <c:v>885</c:v>
                </c:pt>
                <c:pt idx="2539">
                  <c:v>329</c:v>
                </c:pt>
                <c:pt idx="2540">
                  <c:v>71</c:v>
                </c:pt>
                <c:pt idx="2541">
                  <c:v>269</c:v>
                </c:pt>
                <c:pt idx="2542">
                  <c:v>345</c:v>
                </c:pt>
                <c:pt idx="2543">
                  <c:v>43</c:v>
                </c:pt>
                <c:pt idx="2544">
                  <c:v>33</c:v>
                </c:pt>
                <c:pt idx="2545">
                  <c:v>211</c:v>
                </c:pt>
                <c:pt idx="2546">
                  <c:v>196</c:v>
                </c:pt>
                <c:pt idx="2547">
                  <c:v>405</c:v>
                </c:pt>
                <c:pt idx="2548">
                  <c:v>206</c:v>
                </c:pt>
                <c:pt idx="2549">
                  <c:v>335</c:v>
                </c:pt>
                <c:pt idx="2550">
                  <c:v>215</c:v>
                </c:pt>
                <c:pt idx="2551">
                  <c:v>176</c:v>
                </c:pt>
                <c:pt idx="2552">
                  <c:v>555</c:v>
                </c:pt>
                <c:pt idx="2553">
                  <c:v>116</c:v>
                </c:pt>
                <c:pt idx="2554">
                  <c:v>615</c:v>
                </c:pt>
                <c:pt idx="2555">
                  <c:v>236</c:v>
                </c:pt>
                <c:pt idx="2556">
                  <c:v>145</c:v>
                </c:pt>
                <c:pt idx="2557">
                  <c:v>167</c:v>
                </c:pt>
                <c:pt idx="2558">
                  <c:v>235</c:v>
                </c:pt>
                <c:pt idx="2559">
                  <c:v>452</c:v>
                </c:pt>
                <c:pt idx="2560">
                  <c:v>241</c:v>
                </c:pt>
                <c:pt idx="2561">
                  <c:v>28</c:v>
                </c:pt>
                <c:pt idx="2562">
                  <c:v>140</c:v>
                </c:pt>
                <c:pt idx="2563">
                  <c:v>280</c:v>
                </c:pt>
                <c:pt idx="2564">
                  <c:v>70</c:v>
                </c:pt>
                <c:pt idx="2565">
                  <c:v>160</c:v>
                </c:pt>
                <c:pt idx="2566">
                  <c:v>141</c:v>
                </c:pt>
                <c:pt idx="2567">
                  <c:v>874</c:v>
                </c:pt>
                <c:pt idx="2568">
                  <c:v>73</c:v>
                </c:pt>
                <c:pt idx="2569">
                  <c:v>294</c:v>
                </c:pt>
                <c:pt idx="2570">
                  <c:v>740</c:v>
                </c:pt>
                <c:pt idx="2571">
                  <c:v>369</c:v>
                </c:pt>
                <c:pt idx="2572">
                  <c:v>110</c:v>
                </c:pt>
                <c:pt idx="2573">
                  <c:v>455</c:v>
                </c:pt>
                <c:pt idx="2574">
                  <c:v>224</c:v>
                </c:pt>
                <c:pt idx="2575">
                  <c:v>46</c:v>
                </c:pt>
                <c:pt idx="2576">
                  <c:v>284</c:v>
                </c:pt>
                <c:pt idx="2577">
                  <c:v>98</c:v>
                </c:pt>
                <c:pt idx="2578">
                  <c:v>56</c:v>
                </c:pt>
                <c:pt idx="2579">
                  <c:v>32</c:v>
                </c:pt>
                <c:pt idx="2580">
                  <c:v>30</c:v>
                </c:pt>
                <c:pt idx="2581">
                  <c:v>70</c:v>
                </c:pt>
                <c:pt idx="2582">
                  <c:v>44</c:v>
                </c:pt>
                <c:pt idx="2583">
                  <c:v>92</c:v>
                </c:pt>
                <c:pt idx="2584">
                  <c:v>205</c:v>
                </c:pt>
                <c:pt idx="2585">
                  <c:v>23</c:v>
                </c:pt>
                <c:pt idx="2586">
                  <c:v>4</c:v>
                </c:pt>
                <c:pt idx="2587">
                  <c:v>112</c:v>
                </c:pt>
                <c:pt idx="2588">
                  <c:v>27</c:v>
                </c:pt>
                <c:pt idx="2589">
                  <c:v>11</c:v>
                </c:pt>
                <c:pt idx="2590">
                  <c:v>26</c:v>
                </c:pt>
                <c:pt idx="2591">
                  <c:v>77</c:v>
                </c:pt>
                <c:pt idx="2592">
                  <c:v>136</c:v>
                </c:pt>
                <c:pt idx="2593">
                  <c:v>157</c:v>
                </c:pt>
                <c:pt idx="2594">
                  <c:v>158</c:v>
                </c:pt>
                <c:pt idx="2595">
                  <c:v>27</c:v>
                </c:pt>
                <c:pt idx="2596">
                  <c:v>23</c:v>
                </c:pt>
                <c:pt idx="2597">
                  <c:v>17</c:v>
                </c:pt>
                <c:pt idx="2598">
                  <c:v>37</c:v>
                </c:pt>
                <c:pt idx="2599">
                  <c:v>65</c:v>
                </c:pt>
                <c:pt idx="2600">
                  <c:v>18</c:v>
                </c:pt>
                <c:pt idx="2601">
                  <c:v>25</c:v>
                </c:pt>
                <c:pt idx="2602">
                  <c:v>104</c:v>
                </c:pt>
                <c:pt idx="2603">
                  <c:v>108</c:v>
                </c:pt>
                <c:pt idx="2604">
                  <c:v>38</c:v>
                </c:pt>
                <c:pt idx="2605">
                  <c:v>88</c:v>
                </c:pt>
                <c:pt idx="2606">
                  <c:v>82</c:v>
                </c:pt>
                <c:pt idx="2607">
                  <c:v>126</c:v>
                </c:pt>
                <c:pt idx="2608">
                  <c:v>133</c:v>
                </c:pt>
                <c:pt idx="2609">
                  <c:v>47</c:v>
                </c:pt>
                <c:pt idx="2610">
                  <c:v>58</c:v>
                </c:pt>
                <c:pt idx="2611">
                  <c:v>32</c:v>
                </c:pt>
                <c:pt idx="2612">
                  <c:v>37</c:v>
                </c:pt>
                <c:pt idx="2613">
                  <c:v>87</c:v>
                </c:pt>
                <c:pt idx="2614">
                  <c:v>15</c:v>
                </c:pt>
                <c:pt idx="2615">
                  <c:v>27</c:v>
                </c:pt>
                <c:pt idx="2616">
                  <c:v>19</c:v>
                </c:pt>
                <c:pt idx="2617">
                  <c:v>17</c:v>
                </c:pt>
                <c:pt idx="2618">
                  <c:v>26</c:v>
                </c:pt>
                <c:pt idx="2619">
                  <c:v>28</c:v>
                </c:pt>
                <c:pt idx="2620">
                  <c:v>37</c:v>
                </c:pt>
                <c:pt idx="2621">
                  <c:v>128</c:v>
                </c:pt>
                <c:pt idx="2622">
                  <c:v>10</c:v>
                </c:pt>
                <c:pt idx="2623">
                  <c:v>83</c:v>
                </c:pt>
                <c:pt idx="2624">
                  <c:v>46</c:v>
                </c:pt>
                <c:pt idx="2625">
                  <c:v>90</c:v>
                </c:pt>
                <c:pt idx="2626">
                  <c:v>81</c:v>
                </c:pt>
                <c:pt idx="2627">
                  <c:v>32</c:v>
                </c:pt>
                <c:pt idx="2628">
                  <c:v>20</c:v>
                </c:pt>
                <c:pt idx="2629">
                  <c:v>70</c:v>
                </c:pt>
                <c:pt idx="2630">
                  <c:v>168</c:v>
                </c:pt>
                <c:pt idx="2631">
                  <c:v>34</c:v>
                </c:pt>
                <c:pt idx="2632">
                  <c:v>48</c:v>
                </c:pt>
                <c:pt idx="2633">
                  <c:v>48</c:v>
                </c:pt>
                <c:pt idx="2634">
                  <c:v>221</c:v>
                </c:pt>
                <c:pt idx="2635">
                  <c:v>107</c:v>
                </c:pt>
                <c:pt idx="2636">
                  <c:v>45</c:v>
                </c:pt>
                <c:pt idx="2637">
                  <c:v>36</c:v>
                </c:pt>
                <c:pt idx="2638">
                  <c:v>101</c:v>
                </c:pt>
                <c:pt idx="2639">
                  <c:v>62</c:v>
                </c:pt>
                <c:pt idx="2640">
                  <c:v>32</c:v>
                </c:pt>
                <c:pt idx="2641">
                  <c:v>89</c:v>
                </c:pt>
                <c:pt idx="2642">
                  <c:v>93</c:v>
                </c:pt>
                <c:pt idx="2643">
                  <c:v>98</c:v>
                </c:pt>
                <c:pt idx="2644">
                  <c:v>82</c:v>
                </c:pt>
                <c:pt idx="2645">
                  <c:v>116</c:v>
                </c:pt>
                <c:pt idx="2646">
                  <c:v>52</c:v>
                </c:pt>
                <c:pt idx="2647">
                  <c:v>23</c:v>
                </c:pt>
                <c:pt idx="2648">
                  <c:v>77</c:v>
                </c:pt>
                <c:pt idx="2649">
                  <c:v>49</c:v>
                </c:pt>
                <c:pt idx="2650">
                  <c:v>59</c:v>
                </c:pt>
                <c:pt idx="2651">
                  <c:v>113</c:v>
                </c:pt>
                <c:pt idx="2652">
                  <c:v>34</c:v>
                </c:pt>
                <c:pt idx="2653">
                  <c:v>42</c:v>
                </c:pt>
                <c:pt idx="2654">
                  <c:v>42</c:v>
                </c:pt>
                <c:pt idx="2655">
                  <c:v>49</c:v>
                </c:pt>
                <c:pt idx="2656">
                  <c:v>56</c:v>
                </c:pt>
                <c:pt idx="2657">
                  <c:v>25</c:v>
                </c:pt>
                <c:pt idx="2658">
                  <c:v>52</c:v>
                </c:pt>
                <c:pt idx="2659">
                  <c:v>34</c:v>
                </c:pt>
                <c:pt idx="2660">
                  <c:v>67</c:v>
                </c:pt>
                <c:pt idx="2661">
                  <c:v>70</c:v>
                </c:pt>
                <c:pt idx="2662">
                  <c:v>89</c:v>
                </c:pt>
                <c:pt idx="2663">
                  <c:v>107</c:v>
                </c:pt>
                <c:pt idx="2664">
                  <c:v>159</c:v>
                </c:pt>
                <c:pt idx="2665">
                  <c:v>181</c:v>
                </c:pt>
                <c:pt idx="2666">
                  <c:v>131</c:v>
                </c:pt>
                <c:pt idx="2667">
                  <c:v>125</c:v>
                </c:pt>
                <c:pt idx="2668">
                  <c:v>61</c:v>
                </c:pt>
                <c:pt idx="2669">
                  <c:v>90</c:v>
                </c:pt>
                <c:pt idx="2670">
                  <c:v>35</c:v>
                </c:pt>
                <c:pt idx="2671">
                  <c:v>90</c:v>
                </c:pt>
                <c:pt idx="2672">
                  <c:v>4</c:v>
                </c:pt>
                <c:pt idx="2673">
                  <c:v>120</c:v>
                </c:pt>
                <c:pt idx="2674">
                  <c:v>14</c:v>
                </c:pt>
                <c:pt idx="2675">
                  <c:v>27</c:v>
                </c:pt>
                <c:pt idx="2676">
                  <c:v>49</c:v>
                </c:pt>
                <c:pt idx="2677">
                  <c:v>102</c:v>
                </c:pt>
                <c:pt idx="2678">
                  <c:v>3</c:v>
                </c:pt>
                <c:pt idx="2679">
                  <c:v>25</c:v>
                </c:pt>
                <c:pt idx="2680">
                  <c:v>118</c:v>
                </c:pt>
                <c:pt idx="2681">
                  <c:v>57</c:v>
                </c:pt>
                <c:pt idx="2682">
                  <c:v>11</c:v>
                </c:pt>
                <c:pt idx="2683">
                  <c:v>33</c:v>
                </c:pt>
                <c:pt idx="2684">
                  <c:v>40</c:v>
                </c:pt>
                <c:pt idx="2685">
                  <c:v>50</c:v>
                </c:pt>
                <c:pt idx="2686">
                  <c:v>38</c:v>
                </c:pt>
                <c:pt idx="2687">
                  <c:v>96</c:v>
                </c:pt>
                <c:pt idx="2688">
                  <c:v>48</c:v>
                </c:pt>
                <c:pt idx="2689">
                  <c:v>33</c:v>
                </c:pt>
                <c:pt idx="2690">
                  <c:v>226</c:v>
                </c:pt>
                <c:pt idx="2691">
                  <c:v>14</c:v>
                </c:pt>
                <c:pt idx="2692">
                  <c:v>20</c:v>
                </c:pt>
                <c:pt idx="2693">
                  <c:v>25</c:v>
                </c:pt>
                <c:pt idx="2694">
                  <c:v>90</c:v>
                </c:pt>
                <c:pt idx="2695">
                  <c:v>11</c:v>
                </c:pt>
                <c:pt idx="2696">
                  <c:v>55</c:v>
                </c:pt>
                <c:pt idx="2697">
                  <c:v>30</c:v>
                </c:pt>
                <c:pt idx="2698">
                  <c:v>28</c:v>
                </c:pt>
                <c:pt idx="2699">
                  <c:v>45</c:v>
                </c:pt>
                <c:pt idx="2700">
                  <c:v>13</c:v>
                </c:pt>
                <c:pt idx="2701">
                  <c:v>40</c:v>
                </c:pt>
                <c:pt idx="2702">
                  <c:v>21</c:v>
                </c:pt>
                <c:pt idx="2703">
                  <c:v>134</c:v>
                </c:pt>
                <c:pt idx="2704">
                  <c:v>20</c:v>
                </c:pt>
                <c:pt idx="2705">
                  <c:v>19</c:v>
                </c:pt>
                <c:pt idx="2706">
                  <c:v>209</c:v>
                </c:pt>
                <c:pt idx="2707">
                  <c:v>38</c:v>
                </c:pt>
                <c:pt idx="2708">
                  <c:v>24</c:v>
                </c:pt>
                <c:pt idx="2709">
                  <c:v>8</c:v>
                </c:pt>
                <c:pt idx="2710">
                  <c:v>179</c:v>
                </c:pt>
                <c:pt idx="2711">
                  <c:v>26</c:v>
                </c:pt>
                <c:pt idx="2712">
                  <c:v>131</c:v>
                </c:pt>
                <c:pt idx="2713">
                  <c:v>14</c:v>
                </c:pt>
                <c:pt idx="2714">
                  <c:v>174</c:v>
                </c:pt>
                <c:pt idx="2715">
                  <c:v>191</c:v>
                </c:pt>
                <c:pt idx="2716">
                  <c:v>38</c:v>
                </c:pt>
                <c:pt idx="2717">
                  <c:v>22</c:v>
                </c:pt>
                <c:pt idx="2718">
                  <c:v>149</c:v>
                </c:pt>
                <c:pt idx="2719">
                  <c:v>56</c:v>
                </c:pt>
                <c:pt idx="2720">
                  <c:v>19</c:v>
                </c:pt>
                <c:pt idx="2721">
                  <c:v>70</c:v>
                </c:pt>
                <c:pt idx="2722">
                  <c:v>81</c:v>
                </c:pt>
                <c:pt idx="2723">
                  <c:v>32</c:v>
                </c:pt>
                <c:pt idx="2724">
                  <c:v>26</c:v>
                </c:pt>
                <c:pt idx="2725">
                  <c:v>105</c:v>
                </c:pt>
                <c:pt idx="2726">
                  <c:v>29</c:v>
                </c:pt>
                <c:pt idx="2727">
                  <c:v>8</c:v>
                </c:pt>
                <c:pt idx="2728">
                  <c:v>89</c:v>
                </c:pt>
                <c:pt idx="2729">
                  <c:v>44</c:v>
                </c:pt>
                <c:pt idx="2730">
                  <c:v>246</c:v>
                </c:pt>
                <c:pt idx="2731">
                  <c:v>120</c:v>
                </c:pt>
                <c:pt idx="2732">
                  <c:v>26</c:v>
                </c:pt>
                <c:pt idx="2733">
                  <c:v>45</c:v>
                </c:pt>
                <c:pt idx="2734">
                  <c:v>20</c:v>
                </c:pt>
                <c:pt idx="2735">
                  <c:v>47</c:v>
                </c:pt>
                <c:pt idx="2736">
                  <c:v>13</c:v>
                </c:pt>
                <c:pt idx="2737">
                  <c:v>183</c:v>
                </c:pt>
                <c:pt idx="2738">
                  <c:v>21</c:v>
                </c:pt>
                <c:pt idx="2739">
                  <c:v>42</c:v>
                </c:pt>
                <c:pt idx="2740">
                  <c:v>54</c:v>
                </c:pt>
                <c:pt idx="2741">
                  <c:v>38</c:v>
                </c:pt>
                <c:pt idx="2742">
                  <c:v>64</c:v>
                </c:pt>
                <c:pt idx="2743">
                  <c:v>13</c:v>
                </c:pt>
                <c:pt idx="2744">
                  <c:v>33</c:v>
                </c:pt>
                <c:pt idx="2745">
                  <c:v>52</c:v>
                </c:pt>
                <c:pt idx="2746">
                  <c:v>107</c:v>
                </c:pt>
                <c:pt idx="2747">
                  <c:v>11</c:v>
                </c:pt>
                <c:pt idx="2748">
                  <c:v>34</c:v>
                </c:pt>
                <c:pt idx="2749">
                  <c:v>75</c:v>
                </c:pt>
                <c:pt idx="2750">
                  <c:v>26</c:v>
                </c:pt>
                <c:pt idx="2751">
                  <c:v>50</c:v>
                </c:pt>
                <c:pt idx="2752">
                  <c:v>80</c:v>
                </c:pt>
                <c:pt idx="2753">
                  <c:v>110</c:v>
                </c:pt>
                <c:pt idx="2754">
                  <c:v>77</c:v>
                </c:pt>
                <c:pt idx="2755">
                  <c:v>50</c:v>
                </c:pt>
                <c:pt idx="2756">
                  <c:v>145</c:v>
                </c:pt>
                <c:pt idx="2757">
                  <c:v>29</c:v>
                </c:pt>
                <c:pt idx="2758">
                  <c:v>114</c:v>
                </c:pt>
                <c:pt idx="2759">
                  <c:v>96</c:v>
                </c:pt>
                <c:pt idx="2760">
                  <c:v>31</c:v>
                </c:pt>
                <c:pt idx="2761">
                  <c:v>4883</c:v>
                </c:pt>
                <c:pt idx="2762">
                  <c:v>95</c:v>
                </c:pt>
                <c:pt idx="2763">
                  <c:v>2478</c:v>
                </c:pt>
                <c:pt idx="2764">
                  <c:v>1789</c:v>
                </c:pt>
                <c:pt idx="2765">
                  <c:v>680</c:v>
                </c:pt>
                <c:pt idx="2766">
                  <c:v>70</c:v>
                </c:pt>
                <c:pt idx="2767">
                  <c:v>23</c:v>
                </c:pt>
                <c:pt idx="2768">
                  <c:v>4245</c:v>
                </c:pt>
                <c:pt idx="2769">
                  <c:v>943</c:v>
                </c:pt>
                <c:pt idx="2770">
                  <c:v>1876</c:v>
                </c:pt>
                <c:pt idx="2771">
                  <c:v>834</c:v>
                </c:pt>
                <c:pt idx="2772">
                  <c:v>682</c:v>
                </c:pt>
                <c:pt idx="2773">
                  <c:v>147</c:v>
                </c:pt>
                <c:pt idx="2774">
                  <c:v>415</c:v>
                </c:pt>
                <c:pt idx="2775">
                  <c:v>290</c:v>
                </c:pt>
                <c:pt idx="2776">
                  <c:v>365</c:v>
                </c:pt>
                <c:pt idx="2777">
                  <c:v>660</c:v>
                </c:pt>
                <c:pt idx="2778">
                  <c:v>1356</c:v>
                </c:pt>
                <c:pt idx="2779">
                  <c:v>424</c:v>
                </c:pt>
                <c:pt idx="2780">
                  <c:v>33</c:v>
                </c:pt>
                <c:pt idx="2781">
                  <c:v>1633</c:v>
                </c:pt>
                <c:pt idx="2782">
                  <c:v>306</c:v>
                </c:pt>
                <c:pt idx="2783">
                  <c:v>205</c:v>
                </c:pt>
                <c:pt idx="2784">
                  <c:v>1281</c:v>
                </c:pt>
                <c:pt idx="2785">
                  <c:v>103</c:v>
                </c:pt>
                <c:pt idx="2786">
                  <c:v>1513</c:v>
                </c:pt>
                <c:pt idx="2787">
                  <c:v>405</c:v>
                </c:pt>
                <c:pt idx="2788">
                  <c:v>510</c:v>
                </c:pt>
                <c:pt idx="2789">
                  <c:v>1887</c:v>
                </c:pt>
                <c:pt idx="2790">
                  <c:v>701</c:v>
                </c:pt>
                <c:pt idx="2791">
                  <c:v>3863</c:v>
                </c:pt>
                <c:pt idx="2792">
                  <c:v>238</c:v>
                </c:pt>
                <c:pt idx="2793">
                  <c:v>2051</c:v>
                </c:pt>
                <c:pt idx="2794">
                  <c:v>402</c:v>
                </c:pt>
                <c:pt idx="2795">
                  <c:v>253</c:v>
                </c:pt>
                <c:pt idx="2796">
                  <c:v>473</c:v>
                </c:pt>
                <c:pt idx="2797">
                  <c:v>821</c:v>
                </c:pt>
                <c:pt idx="2798">
                  <c:v>388</c:v>
                </c:pt>
                <c:pt idx="2799">
                  <c:v>813</c:v>
                </c:pt>
                <c:pt idx="2800">
                  <c:v>1945</c:v>
                </c:pt>
                <c:pt idx="2801">
                  <c:v>1637</c:v>
                </c:pt>
                <c:pt idx="2802">
                  <c:v>1375</c:v>
                </c:pt>
                <c:pt idx="2803">
                  <c:v>17</c:v>
                </c:pt>
                <c:pt idx="2804">
                  <c:v>354</c:v>
                </c:pt>
                <c:pt idx="2805">
                  <c:v>191</c:v>
                </c:pt>
                <c:pt idx="2806">
                  <c:v>303</c:v>
                </c:pt>
                <c:pt idx="2807">
                  <c:v>137</c:v>
                </c:pt>
                <c:pt idx="2808">
                  <c:v>41</c:v>
                </c:pt>
                <c:pt idx="2809">
                  <c:v>398</c:v>
                </c:pt>
                <c:pt idx="2810">
                  <c:v>1737</c:v>
                </c:pt>
                <c:pt idx="2811">
                  <c:v>971</c:v>
                </c:pt>
                <c:pt idx="2812">
                  <c:v>183</c:v>
                </c:pt>
                <c:pt idx="2813">
                  <c:v>4562</c:v>
                </c:pt>
                <c:pt idx="2814">
                  <c:v>162</c:v>
                </c:pt>
                <c:pt idx="2815">
                  <c:v>479</c:v>
                </c:pt>
                <c:pt idx="2816">
                  <c:v>426</c:v>
                </c:pt>
                <c:pt idx="2817">
                  <c:v>450</c:v>
                </c:pt>
                <c:pt idx="2818">
                  <c:v>1780</c:v>
                </c:pt>
                <c:pt idx="2819">
                  <c:v>122</c:v>
                </c:pt>
                <c:pt idx="2820">
                  <c:v>95</c:v>
                </c:pt>
                <c:pt idx="2821">
                  <c:v>325</c:v>
                </c:pt>
                <c:pt idx="2822">
                  <c:v>353</c:v>
                </c:pt>
                <c:pt idx="2823">
                  <c:v>105</c:v>
                </c:pt>
                <c:pt idx="2824">
                  <c:v>729</c:v>
                </c:pt>
                <c:pt idx="2825">
                  <c:v>454</c:v>
                </c:pt>
                <c:pt idx="2826">
                  <c:v>539</c:v>
                </c:pt>
                <c:pt idx="2827">
                  <c:v>79</c:v>
                </c:pt>
                <c:pt idx="2828">
                  <c:v>94</c:v>
                </c:pt>
                <c:pt idx="2829">
                  <c:v>625</c:v>
                </c:pt>
                <c:pt idx="2830">
                  <c:v>508</c:v>
                </c:pt>
                <c:pt idx="2831">
                  <c:v>531</c:v>
                </c:pt>
                <c:pt idx="2832">
                  <c:v>158</c:v>
                </c:pt>
                <c:pt idx="2833">
                  <c:v>508</c:v>
                </c:pt>
                <c:pt idx="2834">
                  <c:v>644</c:v>
                </c:pt>
                <c:pt idx="2835">
                  <c:v>848</c:v>
                </c:pt>
                <c:pt idx="2836">
                  <c:v>429</c:v>
                </c:pt>
                <c:pt idx="2837">
                  <c:v>204</c:v>
                </c:pt>
                <c:pt idx="2838">
                  <c:v>379</c:v>
                </c:pt>
                <c:pt idx="2839">
                  <c:v>271</c:v>
                </c:pt>
                <c:pt idx="2840">
                  <c:v>120</c:v>
                </c:pt>
                <c:pt idx="2841">
                  <c:v>140</c:v>
                </c:pt>
                <c:pt idx="2842">
                  <c:v>193</c:v>
                </c:pt>
                <c:pt idx="2843">
                  <c:v>180</c:v>
                </c:pt>
                <c:pt idx="2844">
                  <c:v>263</c:v>
                </c:pt>
                <c:pt idx="2845">
                  <c:v>217</c:v>
                </c:pt>
                <c:pt idx="2846">
                  <c:v>443</c:v>
                </c:pt>
                <c:pt idx="2847">
                  <c:v>1373</c:v>
                </c:pt>
                <c:pt idx="2848">
                  <c:v>742</c:v>
                </c:pt>
                <c:pt idx="2849">
                  <c:v>170</c:v>
                </c:pt>
                <c:pt idx="2850">
                  <c:v>242</c:v>
                </c:pt>
                <c:pt idx="2851">
                  <c:v>541</c:v>
                </c:pt>
                <c:pt idx="2852">
                  <c:v>121</c:v>
                </c:pt>
                <c:pt idx="2853">
                  <c:v>621</c:v>
                </c:pt>
                <c:pt idx="2854">
                  <c:v>101</c:v>
                </c:pt>
                <c:pt idx="2855">
                  <c:v>554</c:v>
                </c:pt>
                <c:pt idx="2856">
                  <c:v>666</c:v>
                </c:pt>
                <c:pt idx="2857">
                  <c:v>410</c:v>
                </c:pt>
                <c:pt idx="2858">
                  <c:v>375</c:v>
                </c:pt>
                <c:pt idx="2859">
                  <c:v>1364</c:v>
                </c:pt>
                <c:pt idx="2860">
                  <c:v>35</c:v>
                </c:pt>
                <c:pt idx="2861">
                  <c:v>203</c:v>
                </c:pt>
                <c:pt idx="2862">
                  <c:v>49</c:v>
                </c:pt>
                <c:pt idx="2863">
                  <c:v>5812</c:v>
                </c:pt>
                <c:pt idx="2864">
                  <c:v>1556</c:v>
                </c:pt>
                <c:pt idx="2865">
                  <c:v>65</c:v>
                </c:pt>
                <c:pt idx="2866">
                  <c:v>10</c:v>
                </c:pt>
                <c:pt idx="2867">
                  <c:v>76</c:v>
                </c:pt>
                <c:pt idx="2868">
                  <c:v>263</c:v>
                </c:pt>
                <c:pt idx="2869">
                  <c:v>1530</c:v>
                </c:pt>
                <c:pt idx="2870">
                  <c:v>278</c:v>
                </c:pt>
                <c:pt idx="2871">
                  <c:v>350</c:v>
                </c:pt>
                <c:pt idx="2872">
                  <c:v>470</c:v>
                </c:pt>
                <c:pt idx="2873">
                  <c:v>3</c:v>
                </c:pt>
                <c:pt idx="2874">
                  <c:v>8200</c:v>
                </c:pt>
                <c:pt idx="2875">
                  <c:v>8359</c:v>
                </c:pt>
                <c:pt idx="2876">
                  <c:v>188</c:v>
                </c:pt>
                <c:pt idx="2877">
                  <c:v>48</c:v>
                </c:pt>
                <c:pt idx="2878">
                  <c:v>607</c:v>
                </c:pt>
                <c:pt idx="2879">
                  <c:v>50</c:v>
                </c:pt>
                <c:pt idx="2880">
                  <c:v>55</c:v>
                </c:pt>
                <c:pt idx="2881">
                  <c:v>38</c:v>
                </c:pt>
                <c:pt idx="2882">
                  <c:v>25</c:v>
                </c:pt>
                <c:pt idx="2883">
                  <c:v>46</c:v>
                </c:pt>
                <c:pt idx="2884">
                  <c:v>83</c:v>
                </c:pt>
                <c:pt idx="2885">
                  <c:v>35</c:v>
                </c:pt>
                <c:pt idx="2886">
                  <c:v>25</c:v>
                </c:pt>
                <c:pt idx="2887">
                  <c:v>75</c:v>
                </c:pt>
                <c:pt idx="2888">
                  <c:v>62</c:v>
                </c:pt>
                <c:pt idx="2889">
                  <c:v>160</c:v>
                </c:pt>
                <c:pt idx="2890">
                  <c:v>246</c:v>
                </c:pt>
                <c:pt idx="2891">
                  <c:v>55</c:v>
                </c:pt>
                <c:pt idx="2892">
                  <c:v>23</c:v>
                </c:pt>
                <c:pt idx="2893">
                  <c:v>72</c:v>
                </c:pt>
                <c:pt idx="2894">
                  <c:v>22</c:v>
                </c:pt>
                <c:pt idx="2895">
                  <c:v>14</c:v>
                </c:pt>
                <c:pt idx="2896">
                  <c:v>38</c:v>
                </c:pt>
                <c:pt idx="2897">
                  <c:v>32</c:v>
                </c:pt>
                <c:pt idx="2898">
                  <c:v>63</c:v>
                </c:pt>
                <c:pt idx="2899">
                  <c:v>27</c:v>
                </c:pt>
                <c:pt idx="2900">
                  <c:v>44</c:v>
                </c:pt>
                <c:pt idx="2901">
                  <c:v>38</c:v>
                </c:pt>
                <c:pt idx="2902">
                  <c:v>115</c:v>
                </c:pt>
                <c:pt idx="2903">
                  <c:v>37</c:v>
                </c:pt>
                <c:pt idx="2904">
                  <c:v>99</c:v>
                </c:pt>
                <c:pt idx="2905">
                  <c:v>44</c:v>
                </c:pt>
                <c:pt idx="2906">
                  <c:v>58</c:v>
                </c:pt>
                <c:pt idx="2907">
                  <c:v>191</c:v>
                </c:pt>
                <c:pt idx="2908">
                  <c:v>40</c:v>
                </c:pt>
                <c:pt idx="2909">
                  <c:v>38</c:v>
                </c:pt>
                <c:pt idx="2910">
                  <c:v>39</c:v>
                </c:pt>
                <c:pt idx="2911">
                  <c:v>11</c:v>
                </c:pt>
                <c:pt idx="2912">
                  <c:v>107</c:v>
                </c:pt>
                <c:pt idx="2913">
                  <c:v>147</c:v>
                </c:pt>
                <c:pt idx="2914">
                  <c:v>36</c:v>
                </c:pt>
                <c:pt idx="2915">
                  <c:v>92</c:v>
                </c:pt>
                <c:pt idx="2916">
                  <c:v>35</c:v>
                </c:pt>
                <c:pt idx="2917">
                  <c:v>17</c:v>
                </c:pt>
                <c:pt idx="2918">
                  <c:v>22</c:v>
                </c:pt>
                <c:pt idx="2919">
                  <c:v>69</c:v>
                </c:pt>
                <c:pt idx="2920">
                  <c:v>13</c:v>
                </c:pt>
                <c:pt idx="2921">
                  <c:v>58</c:v>
                </c:pt>
                <c:pt idx="2922">
                  <c:v>44</c:v>
                </c:pt>
                <c:pt idx="2923">
                  <c:v>83</c:v>
                </c:pt>
                <c:pt idx="2924">
                  <c:v>117</c:v>
                </c:pt>
                <c:pt idx="2925">
                  <c:v>32</c:v>
                </c:pt>
                <c:pt idx="2926">
                  <c:v>8</c:v>
                </c:pt>
                <c:pt idx="2927">
                  <c:v>340</c:v>
                </c:pt>
                <c:pt idx="2928">
                  <c:v>7</c:v>
                </c:pt>
                <c:pt idx="2929">
                  <c:v>19</c:v>
                </c:pt>
                <c:pt idx="2930">
                  <c:v>47</c:v>
                </c:pt>
                <c:pt idx="2931">
                  <c:v>13</c:v>
                </c:pt>
                <c:pt idx="2932">
                  <c:v>90</c:v>
                </c:pt>
                <c:pt idx="2933">
                  <c:v>63</c:v>
                </c:pt>
                <c:pt idx="2934">
                  <c:v>26</c:v>
                </c:pt>
                <c:pt idx="2935">
                  <c:v>71</c:v>
                </c:pt>
                <c:pt idx="2936">
                  <c:v>38</c:v>
                </c:pt>
                <c:pt idx="2937">
                  <c:v>859</c:v>
                </c:pt>
                <c:pt idx="2938">
                  <c:v>21</c:v>
                </c:pt>
                <c:pt idx="2939">
                  <c:v>78</c:v>
                </c:pt>
                <c:pt idx="2940">
                  <c:v>53</c:v>
                </c:pt>
                <c:pt idx="2941">
                  <c:v>356</c:v>
                </c:pt>
                <c:pt idx="2942">
                  <c:v>279</c:v>
                </c:pt>
                <c:pt idx="2943">
                  <c:v>266</c:v>
                </c:pt>
                <c:pt idx="2944">
                  <c:v>623</c:v>
                </c:pt>
                <c:pt idx="2945">
                  <c:v>392</c:v>
                </c:pt>
                <c:pt idx="2946">
                  <c:v>3562</c:v>
                </c:pt>
                <c:pt idx="2947">
                  <c:v>514</c:v>
                </c:pt>
                <c:pt idx="2948">
                  <c:v>88</c:v>
                </c:pt>
                <c:pt idx="2949">
                  <c:v>537</c:v>
                </c:pt>
                <c:pt idx="2950">
                  <c:v>25</c:v>
                </c:pt>
                <c:pt idx="2951">
                  <c:v>3238</c:v>
                </c:pt>
                <c:pt idx="2952">
                  <c:v>897</c:v>
                </c:pt>
                <c:pt idx="2953">
                  <c:v>878</c:v>
                </c:pt>
                <c:pt idx="2954">
                  <c:v>115</c:v>
                </c:pt>
                <c:pt idx="2955">
                  <c:v>234</c:v>
                </c:pt>
                <c:pt idx="2956">
                  <c:v>4330</c:v>
                </c:pt>
                <c:pt idx="2957">
                  <c:v>651</c:v>
                </c:pt>
                <c:pt idx="2958">
                  <c:v>251</c:v>
                </c:pt>
                <c:pt idx="2959">
                  <c:v>263</c:v>
                </c:pt>
                <c:pt idx="2960">
                  <c:v>28</c:v>
                </c:pt>
                <c:pt idx="2961">
                  <c:v>721</c:v>
                </c:pt>
                <c:pt idx="2962">
                  <c:v>50</c:v>
                </c:pt>
                <c:pt idx="2963">
                  <c:v>73</c:v>
                </c:pt>
                <c:pt idx="2964">
                  <c:v>27</c:v>
                </c:pt>
                <c:pt idx="2965">
                  <c:v>34</c:v>
                </c:pt>
                <c:pt idx="2966">
                  <c:v>7</c:v>
                </c:pt>
                <c:pt idx="2967">
                  <c:v>24</c:v>
                </c:pt>
                <c:pt idx="2968">
                  <c:v>15</c:v>
                </c:pt>
                <c:pt idx="2969">
                  <c:v>72</c:v>
                </c:pt>
                <c:pt idx="2970">
                  <c:v>120</c:v>
                </c:pt>
                <c:pt idx="2971">
                  <c:v>123</c:v>
                </c:pt>
                <c:pt idx="2972">
                  <c:v>1</c:v>
                </c:pt>
                <c:pt idx="2973">
                  <c:v>24</c:v>
                </c:pt>
                <c:pt idx="2974">
                  <c:v>33</c:v>
                </c:pt>
                <c:pt idx="2975">
                  <c:v>14</c:v>
                </c:pt>
                <c:pt idx="2976">
                  <c:v>9</c:v>
                </c:pt>
                <c:pt idx="2977">
                  <c:v>76</c:v>
                </c:pt>
                <c:pt idx="2978">
                  <c:v>19</c:v>
                </c:pt>
                <c:pt idx="2979">
                  <c:v>69</c:v>
                </c:pt>
                <c:pt idx="2980">
                  <c:v>218</c:v>
                </c:pt>
                <c:pt idx="2981">
                  <c:v>30</c:v>
                </c:pt>
                <c:pt idx="2982">
                  <c:v>100</c:v>
                </c:pt>
                <c:pt idx="2983">
                  <c:v>296</c:v>
                </c:pt>
                <c:pt idx="2984">
                  <c:v>1204</c:v>
                </c:pt>
                <c:pt idx="2985">
                  <c:v>321</c:v>
                </c:pt>
                <c:pt idx="2986">
                  <c:v>301</c:v>
                </c:pt>
                <c:pt idx="2987">
                  <c:v>144</c:v>
                </c:pt>
                <c:pt idx="2988">
                  <c:v>539</c:v>
                </c:pt>
                <c:pt idx="2989">
                  <c:v>498</c:v>
                </c:pt>
                <c:pt idx="2990">
                  <c:v>1113</c:v>
                </c:pt>
                <c:pt idx="2991">
                  <c:v>988</c:v>
                </c:pt>
                <c:pt idx="2992">
                  <c:v>391</c:v>
                </c:pt>
                <c:pt idx="2993">
                  <c:v>28</c:v>
                </c:pt>
                <c:pt idx="2994">
                  <c:v>147</c:v>
                </c:pt>
                <c:pt idx="2995">
                  <c:v>680</c:v>
                </c:pt>
                <c:pt idx="2996">
                  <c:v>983</c:v>
                </c:pt>
                <c:pt idx="2997">
                  <c:v>79</c:v>
                </c:pt>
                <c:pt idx="2998">
                  <c:v>426</c:v>
                </c:pt>
                <c:pt idx="2999">
                  <c:v>96</c:v>
                </c:pt>
                <c:pt idx="3000">
                  <c:v>163</c:v>
                </c:pt>
                <c:pt idx="3001">
                  <c:v>2525</c:v>
                </c:pt>
                <c:pt idx="3002">
                  <c:v>2035</c:v>
                </c:pt>
                <c:pt idx="3003">
                  <c:v>290</c:v>
                </c:pt>
                <c:pt idx="3004">
                  <c:v>1980</c:v>
                </c:pt>
                <c:pt idx="3005">
                  <c:v>57</c:v>
                </c:pt>
                <c:pt idx="3006">
                  <c:v>380</c:v>
                </c:pt>
                <c:pt idx="3007">
                  <c:v>128</c:v>
                </c:pt>
                <c:pt idx="3008">
                  <c:v>180</c:v>
                </c:pt>
                <c:pt idx="3009">
                  <c:v>571</c:v>
                </c:pt>
                <c:pt idx="3010">
                  <c:v>480</c:v>
                </c:pt>
                <c:pt idx="3011">
                  <c:v>249</c:v>
                </c:pt>
                <c:pt idx="3012">
                  <c:v>84</c:v>
                </c:pt>
                <c:pt idx="3013">
                  <c:v>197</c:v>
                </c:pt>
                <c:pt idx="3014">
                  <c:v>271</c:v>
                </c:pt>
                <c:pt idx="3015">
                  <c:v>50</c:v>
                </c:pt>
                <c:pt idx="3016">
                  <c:v>169</c:v>
                </c:pt>
                <c:pt idx="3017">
                  <c:v>205</c:v>
                </c:pt>
                <c:pt idx="3018">
                  <c:v>206</c:v>
                </c:pt>
                <c:pt idx="3019">
                  <c:v>84</c:v>
                </c:pt>
                <c:pt idx="3020">
                  <c:v>210</c:v>
                </c:pt>
                <c:pt idx="3021">
                  <c:v>181</c:v>
                </c:pt>
                <c:pt idx="3022">
                  <c:v>60</c:v>
                </c:pt>
                <c:pt idx="3023">
                  <c:v>445</c:v>
                </c:pt>
                <c:pt idx="3024">
                  <c:v>17</c:v>
                </c:pt>
                <c:pt idx="3025">
                  <c:v>194</c:v>
                </c:pt>
                <c:pt idx="3026">
                  <c:v>404</c:v>
                </c:pt>
                <c:pt idx="3027">
                  <c:v>194</c:v>
                </c:pt>
                <c:pt idx="3028">
                  <c:v>902</c:v>
                </c:pt>
                <c:pt idx="3029">
                  <c:v>1670</c:v>
                </c:pt>
                <c:pt idx="3030">
                  <c:v>1328</c:v>
                </c:pt>
                <c:pt idx="3031">
                  <c:v>944</c:v>
                </c:pt>
                <c:pt idx="3032">
                  <c:v>147</c:v>
                </c:pt>
                <c:pt idx="3033">
                  <c:v>99</c:v>
                </c:pt>
                <c:pt idx="3034">
                  <c:v>79</c:v>
                </c:pt>
                <c:pt idx="3035">
                  <c:v>75</c:v>
                </c:pt>
                <c:pt idx="3036">
                  <c:v>207</c:v>
                </c:pt>
                <c:pt idx="3037">
                  <c:v>102</c:v>
                </c:pt>
                <c:pt idx="3038">
                  <c:v>32</c:v>
                </c:pt>
                <c:pt idx="3039">
                  <c:v>480</c:v>
                </c:pt>
                <c:pt idx="3040">
                  <c:v>11</c:v>
                </c:pt>
                <c:pt idx="3041">
                  <c:v>12</c:v>
                </c:pt>
                <c:pt idx="3042">
                  <c:v>48</c:v>
                </c:pt>
                <c:pt idx="3043">
                  <c:v>59</c:v>
                </c:pt>
                <c:pt idx="3044">
                  <c:v>79</c:v>
                </c:pt>
                <c:pt idx="3045">
                  <c:v>14</c:v>
                </c:pt>
                <c:pt idx="3046">
                  <c:v>106</c:v>
                </c:pt>
                <c:pt idx="3047">
                  <c:v>25</c:v>
                </c:pt>
                <c:pt idx="3048">
                  <c:v>25</c:v>
                </c:pt>
                <c:pt idx="3049">
                  <c:v>29</c:v>
                </c:pt>
                <c:pt idx="3050">
                  <c:v>43</c:v>
                </c:pt>
                <c:pt idx="3051">
                  <c:v>46</c:v>
                </c:pt>
                <c:pt idx="3052">
                  <c:v>27</c:v>
                </c:pt>
                <c:pt idx="3053">
                  <c:v>112</c:v>
                </c:pt>
                <c:pt idx="3054">
                  <c:v>34</c:v>
                </c:pt>
                <c:pt idx="3055">
                  <c:v>145</c:v>
                </c:pt>
                <c:pt idx="3056">
                  <c:v>19</c:v>
                </c:pt>
                <c:pt idx="3057">
                  <c:v>288</c:v>
                </c:pt>
                <c:pt idx="3058">
                  <c:v>14</c:v>
                </c:pt>
                <c:pt idx="3059">
                  <c:v>7</c:v>
                </c:pt>
                <c:pt idx="3060">
                  <c:v>211</c:v>
                </c:pt>
                <c:pt idx="3061">
                  <c:v>85</c:v>
                </c:pt>
                <c:pt idx="3062">
                  <c:v>103</c:v>
                </c:pt>
                <c:pt idx="3063">
                  <c:v>113</c:v>
                </c:pt>
                <c:pt idx="3064">
                  <c:v>167</c:v>
                </c:pt>
                <c:pt idx="3065">
                  <c:v>73</c:v>
                </c:pt>
                <c:pt idx="3066">
                  <c:v>75</c:v>
                </c:pt>
                <c:pt idx="3067">
                  <c:v>614</c:v>
                </c:pt>
                <c:pt idx="3068">
                  <c:v>107</c:v>
                </c:pt>
                <c:pt idx="3069">
                  <c:v>1224</c:v>
                </c:pt>
                <c:pt idx="3070">
                  <c:v>104</c:v>
                </c:pt>
                <c:pt idx="3071">
                  <c:v>79</c:v>
                </c:pt>
                <c:pt idx="3072">
                  <c:v>157</c:v>
                </c:pt>
                <c:pt idx="3073">
                  <c:v>50</c:v>
                </c:pt>
                <c:pt idx="3074">
                  <c:v>64</c:v>
                </c:pt>
                <c:pt idx="3075">
                  <c:v>200</c:v>
                </c:pt>
                <c:pt idx="3076">
                  <c:v>22</c:v>
                </c:pt>
                <c:pt idx="3077">
                  <c:v>163</c:v>
                </c:pt>
                <c:pt idx="3078">
                  <c:v>77</c:v>
                </c:pt>
                <c:pt idx="3079">
                  <c:v>89</c:v>
                </c:pt>
                <c:pt idx="3080">
                  <c:v>3355</c:v>
                </c:pt>
                <c:pt idx="3081">
                  <c:v>537</c:v>
                </c:pt>
                <c:pt idx="3082">
                  <c:v>125</c:v>
                </c:pt>
                <c:pt idx="3083">
                  <c:v>163</c:v>
                </c:pt>
                <c:pt idx="3084">
                  <c:v>283</c:v>
                </c:pt>
                <c:pt idx="3085">
                  <c:v>352</c:v>
                </c:pt>
                <c:pt idx="3086">
                  <c:v>94</c:v>
                </c:pt>
                <c:pt idx="3087">
                  <c:v>67</c:v>
                </c:pt>
                <c:pt idx="3088">
                  <c:v>221</c:v>
                </c:pt>
                <c:pt idx="3089">
                  <c:v>2165</c:v>
                </c:pt>
                <c:pt idx="3090">
                  <c:v>179</c:v>
                </c:pt>
                <c:pt idx="3091">
                  <c:v>123</c:v>
                </c:pt>
                <c:pt idx="3092">
                  <c:v>1104</c:v>
                </c:pt>
                <c:pt idx="3093">
                  <c:v>403</c:v>
                </c:pt>
                <c:pt idx="3094">
                  <c:v>109</c:v>
                </c:pt>
                <c:pt idx="3095">
                  <c:v>372</c:v>
                </c:pt>
                <c:pt idx="3096">
                  <c:v>311</c:v>
                </c:pt>
                <c:pt idx="3097">
                  <c:v>61</c:v>
                </c:pt>
                <c:pt idx="3098">
                  <c:v>115</c:v>
                </c:pt>
                <c:pt idx="3099">
                  <c:v>111</c:v>
                </c:pt>
                <c:pt idx="3100">
                  <c:v>337</c:v>
                </c:pt>
                <c:pt idx="3101">
                  <c:v>9</c:v>
                </c:pt>
                <c:pt idx="3102">
                  <c:v>120</c:v>
                </c:pt>
                <c:pt idx="3103">
                  <c:v>102</c:v>
                </c:pt>
                <c:pt idx="3104">
                  <c:v>186</c:v>
                </c:pt>
                <c:pt idx="3105">
                  <c:v>15</c:v>
                </c:pt>
                <c:pt idx="3106">
                  <c:v>67</c:v>
                </c:pt>
                <c:pt idx="3107">
                  <c:v>130</c:v>
                </c:pt>
                <c:pt idx="3108">
                  <c:v>16</c:v>
                </c:pt>
                <c:pt idx="3109">
                  <c:v>67</c:v>
                </c:pt>
                <c:pt idx="3110">
                  <c:v>124</c:v>
                </c:pt>
                <c:pt idx="3111">
                  <c:v>80</c:v>
                </c:pt>
                <c:pt idx="3112">
                  <c:v>282</c:v>
                </c:pt>
                <c:pt idx="3113">
                  <c:v>68</c:v>
                </c:pt>
                <c:pt idx="3114">
                  <c:v>86</c:v>
                </c:pt>
                <c:pt idx="3115">
                  <c:v>115</c:v>
                </c:pt>
                <c:pt idx="3116">
                  <c:v>75</c:v>
                </c:pt>
                <c:pt idx="3117">
                  <c:v>43</c:v>
                </c:pt>
                <c:pt idx="3118">
                  <c:v>48</c:v>
                </c:pt>
                <c:pt idx="3119">
                  <c:v>52</c:v>
                </c:pt>
                <c:pt idx="3120">
                  <c:v>43</c:v>
                </c:pt>
                <c:pt idx="3121">
                  <c:v>58</c:v>
                </c:pt>
                <c:pt idx="3122">
                  <c:v>47</c:v>
                </c:pt>
                <c:pt idx="3123">
                  <c:v>36</c:v>
                </c:pt>
                <c:pt idx="3124">
                  <c:v>17</c:v>
                </c:pt>
                <c:pt idx="3125">
                  <c:v>104</c:v>
                </c:pt>
                <c:pt idx="3126">
                  <c:v>47</c:v>
                </c:pt>
                <c:pt idx="3127">
                  <c:v>38</c:v>
                </c:pt>
                <c:pt idx="3128">
                  <c:v>81</c:v>
                </c:pt>
                <c:pt idx="3129">
                  <c:v>55</c:v>
                </c:pt>
                <c:pt idx="3130">
                  <c:v>41</c:v>
                </c:pt>
                <c:pt idx="3131">
                  <c:v>79</c:v>
                </c:pt>
                <c:pt idx="3132">
                  <c:v>16</c:v>
                </c:pt>
                <c:pt idx="3133">
                  <c:v>8</c:v>
                </c:pt>
                <c:pt idx="3134">
                  <c:v>95</c:v>
                </c:pt>
                <c:pt idx="3135">
                  <c:v>25</c:v>
                </c:pt>
                <c:pt idx="3136">
                  <c:v>19</c:v>
                </c:pt>
                <c:pt idx="3137">
                  <c:v>90</c:v>
                </c:pt>
                <c:pt idx="3138">
                  <c:v>41</c:v>
                </c:pt>
                <c:pt idx="3139">
                  <c:v>30</c:v>
                </c:pt>
                <c:pt idx="3140">
                  <c:v>38</c:v>
                </c:pt>
                <c:pt idx="3141">
                  <c:v>65</c:v>
                </c:pt>
                <c:pt idx="3142">
                  <c:v>75</c:v>
                </c:pt>
                <c:pt idx="3143">
                  <c:v>16</c:v>
                </c:pt>
                <c:pt idx="3144">
                  <c:v>10</c:v>
                </c:pt>
                <c:pt idx="3145">
                  <c:v>27</c:v>
                </c:pt>
                <c:pt idx="3146">
                  <c:v>259</c:v>
                </c:pt>
                <c:pt idx="3147">
                  <c:v>39</c:v>
                </c:pt>
                <c:pt idx="3148">
                  <c:v>42</c:v>
                </c:pt>
                <c:pt idx="3149">
                  <c:v>10</c:v>
                </c:pt>
                <c:pt idx="3150">
                  <c:v>56</c:v>
                </c:pt>
                <c:pt idx="3151">
                  <c:v>20</c:v>
                </c:pt>
                <c:pt idx="3152">
                  <c:v>170</c:v>
                </c:pt>
                <c:pt idx="3153">
                  <c:v>29</c:v>
                </c:pt>
                <c:pt idx="3154">
                  <c:v>132</c:v>
                </c:pt>
                <c:pt idx="3155">
                  <c:v>27</c:v>
                </c:pt>
                <c:pt idx="3156">
                  <c:v>26</c:v>
                </c:pt>
                <c:pt idx="3157">
                  <c:v>43</c:v>
                </c:pt>
                <c:pt idx="3158">
                  <c:v>80</c:v>
                </c:pt>
                <c:pt idx="3159">
                  <c:v>33</c:v>
                </c:pt>
                <c:pt idx="3160">
                  <c:v>71</c:v>
                </c:pt>
                <c:pt idx="3161">
                  <c:v>81</c:v>
                </c:pt>
                <c:pt idx="3162">
                  <c:v>76</c:v>
                </c:pt>
                <c:pt idx="3163">
                  <c:v>48</c:v>
                </c:pt>
                <c:pt idx="3164">
                  <c:v>61</c:v>
                </c:pt>
                <c:pt idx="3165">
                  <c:v>60</c:v>
                </c:pt>
                <c:pt idx="3166">
                  <c:v>136</c:v>
                </c:pt>
                <c:pt idx="3167">
                  <c:v>14</c:v>
                </c:pt>
                <c:pt idx="3168">
                  <c:v>78</c:v>
                </c:pt>
                <c:pt idx="3169">
                  <c:v>4</c:v>
                </c:pt>
                <c:pt idx="3170">
                  <c:v>11</c:v>
                </c:pt>
                <c:pt idx="3171">
                  <c:v>185</c:v>
                </c:pt>
                <c:pt idx="3172">
                  <c:v>59</c:v>
                </c:pt>
                <c:pt idx="3173">
                  <c:v>27</c:v>
                </c:pt>
                <c:pt idx="3174">
                  <c:v>63</c:v>
                </c:pt>
                <c:pt idx="3175">
                  <c:v>13</c:v>
                </c:pt>
                <c:pt idx="3176">
                  <c:v>13</c:v>
                </c:pt>
                <c:pt idx="3177">
                  <c:v>57</c:v>
                </c:pt>
                <c:pt idx="3178">
                  <c:v>61</c:v>
                </c:pt>
                <c:pt idx="3179">
                  <c:v>65</c:v>
                </c:pt>
                <c:pt idx="3180">
                  <c:v>134</c:v>
                </c:pt>
                <c:pt idx="3181">
                  <c:v>37</c:v>
                </c:pt>
                <c:pt idx="3182">
                  <c:v>37</c:v>
                </c:pt>
                <c:pt idx="3183">
                  <c:v>150</c:v>
                </c:pt>
                <c:pt idx="3184">
                  <c:v>56</c:v>
                </c:pt>
                <c:pt idx="3185">
                  <c:v>18</c:v>
                </c:pt>
                <c:pt idx="3186">
                  <c:v>60</c:v>
                </c:pt>
                <c:pt idx="3187">
                  <c:v>67</c:v>
                </c:pt>
                <c:pt idx="3188">
                  <c:v>35</c:v>
                </c:pt>
                <c:pt idx="3189">
                  <c:v>34</c:v>
                </c:pt>
                <c:pt idx="3190">
                  <c:v>36</c:v>
                </c:pt>
                <c:pt idx="3191">
                  <c:v>18</c:v>
                </c:pt>
                <c:pt idx="3192">
                  <c:v>25</c:v>
                </c:pt>
                <c:pt idx="3193">
                  <c:v>21</c:v>
                </c:pt>
                <c:pt idx="3194">
                  <c:v>151</c:v>
                </c:pt>
                <c:pt idx="3195">
                  <c:v>489</c:v>
                </c:pt>
                <c:pt idx="3196">
                  <c:v>50</c:v>
                </c:pt>
                <c:pt idx="3197">
                  <c:v>321</c:v>
                </c:pt>
                <c:pt idx="3198">
                  <c:v>1762</c:v>
                </c:pt>
                <c:pt idx="3199">
                  <c:v>385</c:v>
                </c:pt>
                <c:pt idx="3200">
                  <c:v>398</c:v>
                </c:pt>
                <c:pt idx="3201">
                  <c:v>304</c:v>
                </c:pt>
                <c:pt idx="3202">
                  <c:v>676</c:v>
                </c:pt>
                <c:pt idx="3203">
                  <c:v>577</c:v>
                </c:pt>
                <c:pt idx="3204">
                  <c:v>3663</c:v>
                </c:pt>
                <c:pt idx="3205">
                  <c:v>294</c:v>
                </c:pt>
                <c:pt idx="3206">
                  <c:v>28</c:v>
                </c:pt>
                <c:pt idx="3207">
                  <c:v>100</c:v>
                </c:pt>
                <c:pt idx="3208">
                  <c:v>72</c:v>
                </c:pt>
                <c:pt idx="3209">
                  <c:v>238</c:v>
                </c:pt>
                <c:pt idx="3210">
                  <c:v>159</c:v>
                </c:pt>
                <c:pt idx="3211">
                  <c:v>77</c:v>
                </c:pt>
                <c:pt idx="3212">
                  <c:v>53</c:v>
                </c:pt>
                <c:pt idx="3213">
                  <c:v>1251</c:v>
                </c:pt>
                <c:pt idx="3214">
                  <c:v>465</c:v>
                </c:pt>
                <c:pt idx="3215">
                  <c:v>74</c:v>
                </c:pt>
                <c:pt idx="3216">
                  <c:v>62</c:v>
                </c:pt>
                <c:pt idx="3217">
                  <c:v>3468</c:v>
                </c:pt>
                <c:pt idx="3218">
                  <c:v>52</c:v>
                </c:pt>
                <c:pt idx="3219">
                  <c:v>50</c:v>
                </c:pt>
                <c:pt idx="3220">
                  <c:v>45</c:v>
                </c:pt>
                <c:pt idx="3221">
                  <c:v>21</c:v>
                </c:pt>
                <c:pt idx="3222">
                  <c:v>100</c:v>
                </c:pt>
                <c:pt idx="3223">
                  <c:v>81</c:v>
                </c:pt>
                <c:pt idx="3224">
                  <c:v>286</c:v>
                </c:pt>
                <c:pt idx="3225">
                  <c:v>42</c:v>
                </c:pt>
                <c:pt idx="3226">
                  <c:v>199</c:v>
                </c:pt>
                <c:pt idx="3227">
                  <c:v>25</c:v>
                </c:pt>
                <c:pt idx="3228">
                  <c:v>84</c:v>
                </c:pt>
                <c:pt idx="3229">
                  <c:v>50</c:v>
                </c:pt>
                <c:pt idx="3230">
                  <c:v>26</c:v>
                </c:pt>
                <c:pt idx="3231">
                  <c:v>14</c:v>
                </c:pt>
                <c:pt idx="3232">
                  <c:v>49</c:v>
                </c:pt>
                <c:pt idx="3233">
                  <c:v>69</c:v>
                </c:pt>
                <c:pt idx="3234">
                  <c:v>60</c:v>
                </c:pt>
                <c:pt idx="3235">
                  <c:v>80</c:v>
                </c:pt>
                <c:pt idx="3236">
                  <c:v>56</c:v>
                </c:pt>
                <c:pt idx="3237">
                  <c:v>104</c:v>
                </c:pt>
                <c:pt idx="3238">
                  <c:v>46</c:v>
                </c:pt>
                <c:pt idx="3239">
                  <c:v>206</c:v>
                </c:pt>
                <c:pt idx="3240">
                  <c:v>18</c:v>
                </c:pt>
                <c:pt idx="3241">
                  <c:v>28</c:v>
                </c:pt>
                <c:pt idx="3242">
                  <c:v>11</c:v>
                </c:pt>
                <c:pt idx="3243">
                  <c:v>263</c:v>
                </c:pt>
                <c:pt idx="3244">
                  <c:v>394</c:v>
                </c:pt>
                <c:pt idx="3245">
                  <c:v>1049</c:v>
                </c:pt>
                <c:pt idx="3246">
                  <c:v>308</c:v>
                </c:pt>
                <c:pt idx="3247">
                  <c:v>1088</c:v>
                </c:pt>
                <c:pt idx="3248">
                  <c:v>73</c:v>
                </c:pt>
                <c:pt idx="3249">
                  <c:v>143</c:v>
                </c:pt>
                <c:pt idx="3250">
                  <c:v>1420</c:v>
                </c:pt>
                <c:pt idx="3251">
                  <c:v>305</c:v>
                </c:pt>
                <c:pt idx="3252">
                  <c:v>551</c:v>
                </c:pt>
                <c:pt idx="3253">
                  <c:v>187</c:v>
                </c:pt>
                <c:pt idx="3254">
                  <c:v>325</c:v>
                </c:pt>
                <c:pt idx="3255">
                  <c:v>148</c:v>
                </c:pt>
                <c:pt idx="3256">
                  <c:v>69</c:v>
                </c:pt>
                <c:pt idx="3257">
                  <c:v>173</c:v>
                </c:pt>
                <c:pt idx="3258">
                  <c:v>269</c:v>
                </c:pt>
                <c:pt idx="3259">
                  <c:v>185</c:v>
                </c:pt>
                <c:pt idx="3260">
                  <c:v>176</c:v>
                </c:pt>
                <c:pt idx="3261">
                  <c:v>1019</c:v>
                </c:pt>
                <c:pt idx="3262">
                  <c:v>113</c:v>
                </c:pt>
                <c:pt idx="3263">
                  <c:v>404</c:v>
                </c:pt>
                <c:pt idx="3264">
                  <c:v>707</c:v>
                </c:pt>
                <c:pt idx="3265">
                  <c:v>392</c:v>
                </c:pt>
                <c:pt idx="3266">
                  <c:v>23</c:v>
                </c:pt>
                <c:pt idx="3267">
                  <c:v>682</c:v>
                </c:pt>
                <c:pt idx="3268">
                  <c:v>37</c:v>
                </c:pt>
                <c:pt idx="3269">
                  <c:v>146</c:v>
                </c:pt>
                <c:pt idx="3270">
                  <c:v>119</c:v>
                </c:pt>
                <c:pt idx="3271">
                  <c:v>163</c:v>
                </c:pt>
                <c:pt idx="3272">
                  <c:v>339</c:v>
                </c:pt>
                <c:pt idx="3273">
                  <c:v>58</c:v>
                </c:pt>
                <c:pt idx="3274">
                  <c:v>456</c:v>
                </c:pt>
                <c:pt idx="3275">
                  <c:v>15</c:v>
                </c:pt>
                <c:pt idx="3276">
                  <c:v>191</c:v>
                </c:pt>
                <c:pt idx="3277">
                  <c:v>17</c:v>
                </c:pt>
                <c:pt idx="3278">
                  <c:v>28</c:v>
                </c:pt>
                <c:pt idx="3279">
                  <c:v>18</c:v>
                </c:pt>
                <c:pt idx="3280">
                  <c:v>61</c:v>
                </c:pt>
                <c:pt idx="3281">
                  <c:v>108</c:v>
                </c:pt>
                <c:pt idx="3282">
                  <c:v>142</c:v>
                </c:pt>
                <c:pt idx="3283">
                  <c:v>74</c:v>
                </c:pt>
                <c:pt idx="3284">
                  <c:v>38</c:v>
                </c:pt>
                <c:pt idx="3285">
                  <c:v>20</c:v>
                </c:pt>
                <c:pt idx="3286">
                  <c:v>24</c:v>
                </c:pt>
                <c:pt idx="3287">
                  <c:v>66</c:v>
                </c:pt>
                <c:pt idx="3288">
                  <c:v>28</c:v>
                </c:pt>
                <c:pt idx="3289">
                  <c:v>24</c:v>
                </c:pt>
                <c:pt idx="3290">
                  <c:v>73</c:v>
                </c:pt>
                <c:pt idx="3291">
                  <c:v>3</c:v>
                </c:pt>
                <c:pt idx="3292">
                  <c:v>20</c:v>
                </c:pt>
                <c:pt idx="3293">
                  <c:v>21</c:v>
                </c:pt>
                <c:pt idx="3294">
                  <c:v>94</c:v>
                </c:pt>
                <c:pt idx="3295">
                  <c:v>139</c:v>
                </c:pt>
                <c:pt idx="3296">
                  <c:v>130</c:v>
                </c:pt>
                <c:pt idx="3297">
                  <c:v>31</c:v>
                </c:pt>
                <c:pt idx="3298">
                  <c:v>13</c:v>
                </c:pt>
                <c:pt idx="3299">
                  <c:v>90</c:v>
                </c:pt>
                <c:pt idx="3300">
                  <c:v>141</c:v>
                </c:pt>
                <c:pt idx="3301">
                  <c:v>23</c:v>
                </c:pt>
                <c:pt idx="3302">
                  <c:v>18</c:v>
                </c:pt>
                <c:pt idx="3303">
                  <c:v>76</c:v>
                </c:pt>
                <c:pt idx="3304">
                  <c:v>93</c:v>
                </c:pt>
                <c:pt idx="3305">
                  <c:v>69</c:v>
                </c:pt>
                <c:pt idx="3306">
                  <c:v>21</c:v>
                </c:pt>
                <c:pt idx="3307">
                  <c:v>57</c:v>
                </c:pt>
                <c:pt idx="3308">
                  <c:v>108</c:v>
                </c:pt>
                <c:pt idx="3309">
                  <c:v>83</c:v>
                </c:pt>
                <c:pt idx="3310">
                  <c:v>96</c:v>
                </c:pt>
                <c:pt idx="3311">
                  <c:v>64</c:v>
                </c:pt>
                <c:pt idx="3312">
                  <c:v>14</c:v>
                </c:pt>
                <c:pt idx="3313">
                  <c:v>169</c:v>
                </c:pt>
                <c:pt idx="3314">
                  <c:v>33</c:v>
                </c:pt>
                <c:pt idx="3315">
                  <c:v>102</c:v>
                </c:pt>
                <c:pt idx="3316">
                  <c:v>104</c:v>
                </c:pt>
                <c:pt idx="3317">
                  <c:v>20</c:v>
                </c:pt>
                <c:pt idx="3318">
                  <c:v>35</c:v>
                </c:pt>
                <c:pt idx="3319">
                  <c:v>94</c:v>
                </c:pt>
                <c:pt idx="3320">
                  <c:v>14</c:v>
                </c:pt>
                <c:pt idx="3321">
                  <c:v>15</c:v>
                </c:pt>
                <c:pt idx="3322">
                  <c:v>51</c:v>
                </c:pt>
                <c:pt idx="3323">
                  <c:v>19</c:v>
                </c:pt>
                <c:pt idx="3324">
                  <c:v>23</c:v>
                </c:pt>
                <c:pt idx="3325">
                  <c:v>97</c:v>
                </c:pt>
                <c:pt idx="3326">
                  <c:v>76</c:v>
                </c:pt>
                <c:pt idx="3327">
                  <c:v>11</c:v>
                </c:pt>
                <c:pt idx="3328">
                  <c:v>52</c:v>
                </c:pt>
                <c:pt idx="3329">
                  <c:v>95</c:v>
                </c:pt>
                <c:pt idx="3330">
                  <c:v>35</c:v>
                </c:pt>
                <c:pt idx="3331">
                  <c:v>21</c:v>
                </c:pt>
                <c:pt idx="3332">
                  <c:v>93</c:v>
                </c:pt>
                <c:pt idx="3333">
                  <c:v>11</c:v>
                </c:pt>
                <c:pt idx="3334">
                  <c:v>21</c:v>
                </c:pt>
                <c:pt idx="3335">
                  <c:v>54</c:v>
                </c:pt>
                <c:pt idx="3336">
                  <c:v>31</c:v>
                </c:pt>
                <c:pt idx="3337">
                  <c:v>132</c:v>
                </c:pt>
                <c:pt idx="3338">
                  <c:v>3</c:v>
                </c:pt>
                <c:pt idx="3339">
                  <c:v>6</c:v>
                </c:pt>
                <c:pt idx="3340">
                  <c:v>10</c:v>
                </c:pt>
                <c:pt idx="3341">
                  <c:v>147</c:v>
                </c:pt>
                <c:pt idx="3342">
                  <c:v>199</c:v>
                </c:pt>
                <c:pt idx="3343">
                  <c:v>50</c:v>
                </c:pt>
                <c:pt idx="3344">
                  <c:v>21</c:v>
                </c:pt>
                <c:pt idx="3345">
                  <c:v>24</c:v>
                </c:pt>
                <c:pt idx="3346">
                  <c:v>32</c:v>
                </c:pt>
                <c:pt idx="3347">
                  <c:v>62</c:v>
                </c:pt>
                <c:pt idx="3348">
                  <c:v>9</c:v>
                </c:pt>
                <c:pt idx="3349">
                  <c:v>38</c:v>
                </c:pt>
                <c:pt idx="3350">
                  <c:v>54</c:v>
                </c:pt>
                <c:pt idx="3351">
                  <c:v>37</c:v>
                </c:pt>
                <c:pt idx="3352">
                  <c:v>39</c:v>
                </c:pt>
                <c:pt idx="3353">
                  <c:v>34</c:v>
                </c:pt>
                <c:pt idx="3354">
                  <c:v>55</c:v>
                </c:pt>
                <c:pt idx="3355">
                  <c:v>32</c:v>
                </c:pt>
                <c:pt idx="3356">
                  <c:v>25</c:v>
                </c:pt>
                <c:pt idx="3357">
                  <c:v>33</c:v>
                </c:pt>
                <c:pt idx="3358">
                  <c:v>108</c:v>
                </c:pt>
                <c:pt idx="3359">
                  <c:v>20</c:v>
                </c:pt>
                <c:pt idx="3360">
                  <c:v>98</c:v>
                </c:pt>
                <c:pt idx="3361">
                  <c:v>196</c:v>
                </c:pt>
                <c:pt idx="3362">
                  <c:v>39</c:v>
                </c:pt>
                <c:pt idx="3363">
                  <c:v>128</c:v>
                </c:pt>
                <c:pt idx="3364">
                  <c:v>71</c:v>
                </c:pt>
                <c:pt idx="3365">
                  <c:v>47</c:v>
                </c:pt>
                <c:pt idx="3366">
                  <c:v>17</c:v>
                </c:pt>
                <c:pt idx="3367">
                  <c:v>91</c:v>
                </c:pt>
                <c:pt idx="3368">
                  <c:v>43</c:v>
                </c:pt>
                <c:pt idx="3369">
                  <c:v>17</c:v>
                </c:pt>
                <c:pt idx="3370">
                  <c:v>33</c:v>
                </c:pt>
                <c:pt idx="3371">
                  <c:v>87</c:v>
                </c:pt>
                <c:pt idx="3372">
                  <c:v>113</c:v>
                </c:pt>
                <c:pt idx="3373">
                  <c:v>14</c:v>
                </c:pt>
                <c:pt idx="3374">
                  <c:v>30</c:v>
                </c:pt>
                <c:pt idx="3375">
                  <c:v>16</c:v>
                </c:pt>
                <c:pt idx="3376">
                  <c:v>46</c:v>
                </c:pt>
                <c:pt idx="3377">
                  <c:v>24</c:v>
                </c:pt>
                <c:pt idx="3378">
                  <c:v>97</c:v>
                </c:pt>
                <c:pt idx="3379">
                  <c:v>59</c:v>
                </c:pt>
                <c:pt idx="3380">
                  <c:v>1095</c:v>
                </c:pt>
                <c:pt idx="3381">
                  <c:v>218</c:v>
                </c:pt>
                <c:pt idx="3382">
                  <c:v>111</c:v>
                </c:pt>
                <c:pt idx="3383">
                  <c:v>56</c:v>
                </c:pt>
                <c:pt idx="3384">
                  <c:v>265</c:v>
                </c:pt>
                <c:pt idx="3385">
                  <c:v>28</c:v>
                </c:pt>
                <c:pt idx="3386">
                  <c:v>364</c:v>
                </c:pt>
                <c:pt idx="3387">
                  <c:v>27</c:v>
                </c:pt>
                <c:pt idx="3388">
                  <c:v>93</c:v>
                </c:pt>
                <c:pt idx="3389">
                  <c:v>64</c:v>
                </c:pt>
                <c:pt idx="3390">
                  <c:v>22</c:v>
                </c:pt>
                <c:pt idx="3391">
                  <c:v>59</c:v>
                </c:pt>
                <c:pt idx="3392">
                  <c:v>249</c:v>
                </c:pt>
                <c:pt idx="3393">
                  <c:v>392</c:v>
                </c:pt>
                <c:pt idx="3394">
                  <c:v>115</c:v>
                </c:pt>
                <c:pt idx="3395">
                  <c:v>433</c:v>
                </c:pt>
                <c:pt idx="3396">
                  <c:v>20</c:v>
                </c:pt>
                <c:pt idx="3397">
                  <c:v>8</c:v>
                </c:pt>
                <c:pt idx="3398">
                  <c:v>175</c:v>
                </c:pt>
                <c:pt idx="3399">
                  <c:v>104</c:v>
                </c:pt>
                <c:pt idx="3400">
                  <c:v>17</c:v>
                </c:pt>
                <c:pt idx="3401">
                  <c:v>277</c:v>
                </c:pt>
                <c:pt idx="3402">
                  <c:v>118</c:v>
                </c:pt>
                <c:pt idx="3403">
                  <c:v>97</c:v>
                </c:pt>
                <c:pt idx="3404">
                  <c:v>20</c:v>
                </c:pt>
                <c:pt idx="3405">
                  <c:v>26</c:v>
                </c:pt>
                <c:pt idx="3406">
                  <c:v>128</c:v>
                </c:pt>
                <c:pt idx="3407">
                  <c:v>15</c:v>
                </c:pt>
                <c:pt idx="3408">
                  <c:v>25</c:v>
                </c:pt>
                <c:pt idx="3409">
                  <c:v>55</c:v>
                </c:pt>
                <c:pt idx="3410">
                  <c:v>107</c:v>
                </c:pt>
                <c:pt idx="3411">
                  <c:v>557</c:v>
                </c:pt>
                <c:pt idx="3412">
                  <c:v>40</c:v>
                </c:pt>
                <c:pt idx="3413">
                  <c:v>36</c:v>
                </c:pt>
                <c:pt idx="3414">
                  <c:v>159</c:v>
                </c:pt>
                <c:pt idx="3415">
                  <c:v>41</c:v>
                </c:pt>
                <c:pt idx="3416">
                  <c:v>226</c:v>
                </c:pt>
                <c:pt idx="3417">
                  <c:v>30</c:v>
                </c:pt>
                <c:pt idx="3418">
                  <c:v>103</c:v>
                </c:pt>
                <c:pt idx="3419">
                  <c:v>62</c:v>
                </c:pt>
                <c:pt idx="3420">
                  <c:v>6</c:v>
                </c:pt>
                <c:pt idx="3421">
                  <c:v>182</c:v>
                </c:pt>
                <c:pt idx="3422">
                  <c:v>145</c:v>
                </c:pt>
                <c:pt idx="3423">
                  <c:v>25</c:v>
                </c:pt>
                <c:pt idx="3424">
                  <c:v>320</c:v>
                </c:pt>
                <c:pt idx="3425">
                  <c:v>99</c:v>
                </c:pt>
                <c:pt idx="3426">
                  <c:v>348</c:v>
                </c:pt>
                <c:pt idx="3427">
                  <c:v>41</c:v>
                </c:pt>
                <c:pt idx="3428">
                  <c:v>29</c:v>
                </c:pt>
                <c:pt idx="3429">
                  <c:v>25</c:v>
                </c:pt>
                <c:pt idx="3430">
                  <c:v>23</c:v>
                </c:pt>
                <c:pt idx="3431">
                  <c:v>1260</c:v>
                </c:pt>
                <c:pt idx="3432">
                  <c:v>307</c:v>
                </c:pt>
                <c:pt idx="3433">
                  <c:v>329</c:v>
                </c:pt>
                <c:pt idx="3434">
                  <c:v>32</c:v>
                </c:pt>
                <c:pt idx="3435">
                  <c:v>27</c:v>
                </c:pt>
                <c:pt idx="3436">
                  <c:v>236</c:v>
                </c:pt>
                <c:pt idx="3437">
                  <c:v>42</c:v>
                </c:pt>
                <c:pt idx="3438">
                  <c:v>95</c:v>
                </c:pt>
                <c:pt idx="3439">
                  <c:v>37</c:v>
                </c:pt>
                <c:pt idx="3440">
                  <c:v>128</c:v>
                </c:pt>
                <c:pt idx="3441">
                  <c:v>156</c:v>
                </c:pt>
                <c:pt idx="3442">
                  <c:v>64</c:v>
                </c:pt>
                <c:pt idx="3443">
                  <c:v>58</c:v>
                </c:pt>
                <c:pt idx="3444">
                  <c:v>20</c:v>
                </c:pt>
                <c:pt idx="3445">
                  <c:v>47</c:v>
                </c:pt>
                <c:pt idx="3446">
                  <c:v>54</c:v>
                </c:pt>
                <c:pt idx="3447">
                  <c:v>9</c:v>
                </c:pt>
                <c:pt idx="3448">
                  <c:v>213</c:v>
                </c:pt>
                <c:pt idx="3449">
                  <c:v>57</c:v>
                </c:pt>
                <c:pt idx="3450">
                  <c:v>25</c:v>
                </c:pt>
                <c:pt idx="3451">
                  <c:v>104</c:v>
                </c:pt>
                <c:pt idx="3452">
                  <c:v>34</c:v>
                </c:pt>
                <c:pt idx="3453">
                  <c:v>67</c:v>
                </c:pt>
                <c:pt idx="3454">
                  <c:v>241</c:v>
                </c:pt>
                <c:pt idx="3455">
                  <c:v>123</c:v>
                </c:pt>
                <c:pt idx="3456">
                  <c:v>302</c:v>
                </c:pt>
                <c:pt idx="3457">
                  <c:v>89</c:v>
                </c:pt>
                <c:pt idx="3458">
                  <c:v>41</c:v>
                </c:pt>
                <c:pt idx="3459">
                  <c:v>69</c:v>
                </c:pt>
                <c:pt idx="3460">
                  <c:v>52</c:v>
                </c:pt>
                <c:pt idx="3461">
                  <c:v>57</c:v>
                </c:pt>
                <c:pt idx="3462">
                  <c:v>74</c:v>
                </c:pt>
                <c:pt idx="3463">
                  <c:v>63</c:v>
                </c:pt>
                <c:pt idx="3464">
                  <c:v>72</c:v>
                </c:pt>
                <c:pt idx="3465">
                  <c:v>71</c:v>
                </c:pt>
                <c:pt idx="3466">
                  <c:v>21</c:v>
                </c:pt>
                <c:pt idx="3467">
                  <c:v>930</c:v>
                </c:pt>
                <c:pt idx="3468">
                  <c:v>55</c:v>
                </c:pt>
                <c:pt idx="3469">
                  <c:v>61</c:v>
                </c:pt>
                <c:pt idx="3470">
                  <c:v>82</c:v>
                </c:pt>
                <c:pt idx="3471">
                  <c:v>71</c:v>
                </c:pt>
                <c:pt idx="3472">
                  <c:v>117</c:v>
                </c:pt>
                <c:pt idx="3473">
                  <c:v>29</c:v>
                </c:pt>
                <c:pt idx="3474">
                  <c:v>74</c:v>
                </c:pt>
                <c:pt idx="3475">
                  <c:v>23</c:v>
                </c:pt>
                <c:pt idx="3476">
                  <c:v>60</c:v>
                </c:pt>
                <c:pt idx="3477">
                  <c:v>55</c:v>
                </c:pt>
                <c:pt idx="3478">
                  <c:v>51</c:v>
                </c:pt>
                <c:pt idx="3479">
                  <c:v>78</c:v>
                </c:pt>
                <c:pt idx="3480">
                  <c:v>62</c:v>
                </c:pt>
                <c:pt idx="3481">
                  <c:v>45</c:v>
                </c:pt>
                <c:pt idx="3482">
                  <c:v>15</c:v>
                </c:pt>
                <c:pt idx="3483">
                  <c:v>151</c:v>
                </c:pt>
                <c:pt idx="3484">
                  <c:v>68</c:v>
                </c:pt>
                <c:pt idx="3485">
                  <c:v>46</c:v>
                </c:pt>
                <c:pt idx="3486">
                  <c:v>24</c:v>
                </c:pt>
                <c:pt idx="3487">
                  <c:v>70</c:v>
                </c:pt>
                <c:pt idx="3488">
                  <c:v>244</c:v>
                </c:pt>
                <c:pt idx="3489">
                  <c:v>82</c:v>
                </c:pt>
                <c:pt idx="3490">
                  <c:v>226</c:v>
                </c:pt>
                <c:pt idx="3491">
                  <c:v>60</c:v>
                </c:pt>
                <c:pt idx="3492">
                  <c:v>322</c:v>
                </c:pt>
                <c:pt idx="3493">
                  <c:v>94</c:v>
                </c:pt>
                <c:pt idx="3494">
                  <c:v>47</c:v>
                </c:pt>
                <c:pt idx="3495">
                  <c:v>115</c:v>
                </c:pt>
                <c:pt idx="3496">
                  <c:v>134</c:v>
                </c:pt>
                <c:pt idx="3497">
                  <c:v>35</c:v>
                </c:pt>
                <c:pt idx="3498">
                  <c:v>104</c:v>
                </c:pt>
                <c:pt idx="3499">
                  <c:v>184</c:v>
                </c:pt>
                <c:pt idx="3500">
                  <c:v>119</c:v>
                </c:pt>
                <c:pt idx="3501">
                  <c:v>59</c:v>
                </c:pt>
                <c:pt idx="3502">
                  <c:v>113</c:v>
                </c:pt>
                <c:pt idx="3503">
                  <c:v>84</c:v>
                </c:pt>
                <c:pt idx="3504">
                  <c:v>74</c:v>
                </c:pt>
                <c:pt idx="3505">
                  <c:v>216</c:v>
                </c:pt>
                <c:pt idx="3506">
                  <c:v>39</c:v>
                </c:pt>
                <c:pt idx="3507">
                  <c:v>21</c:v>
                </c:pt>
                <c:pt idx="3508">
                  <c:v>30</c:v>
                </c:pt>
                <c:pt idx="3509">
                  <c:v>37</c:v>
                </c:pt>
                <c:pt idx="3510">
                  <c:v>202</c:v>
                </c:pt>
                <c:pt idx="3511">
                  <c:v>37</c:v>
                </c:pt>
                <c:pt idx="3512">
                  <c:v>28</c:v>
                </c:pt>
                <c:pt idx="3513">
                  <c:v>26</c:v>
                </c:pt>
                <c:pt idx="3514">
                  <c:v>61</c:v>
                </c:pt>
                <c:pt idx="3515">
                  <c:v>115</c:v>
                </c:pt>
                <c:pt idx="3516">
                  <c:v>181</c:v>
                </c:pt>
                <c:pt idx="3517">
                  <c:v>110</c:v>
                </c:pt>
                <c:pt idx="3518">
                  <c:v>269</c:v>
                </c:pt>
                <c:pt idx="3519">
                  <c:v>79</c:v>
                </c:pt>
                <c:pt idx="3520">
                  <c:v>104</c:v>
                </c:pt>
                <c:pt idx="3521">
                  <c:v>34</c:v>
                </c:pt>
                <c:pt idx="3522">
                  <c:v>167</c:v>
                </c:pt>
                <c:pt idx="3523">
                  <c:v>183</c:v>
                </c:pt>
                <c:pt idx="3524">
                  <c:v>71</c:v>
                </c:pt>
                <c:pt idx="3525">
                  <c:v>69</c:v>
                </c:pt>
                <c:pt idx="3526">
                  <c:v>270</c:v>
                </c:pt>
                <c:pt idx="3527">
                  <c:v>193</c:v>
                </c:pt>
                <c:pt idx="3528">
                  <c:v>57</c:v>
                </c:pt>
                <c:pt idx="3529">
                  <c:v>200</c:v>
                </c:pt>
                <c:pt idx="3530">
                  <c:v>88</c:v>
                </c:pt>
                <c:pt idx="3531">
                  <c:v>213</c:v>
                </c:pt>
                <c:pt idx="3532">
                  <c:v>20</c:v>
                </c:pt>
                <c:pt idx="3533">
                  <c:v>50</c:v>
                </c:pt>
                <c:pt idx="3534">
                  <c:v>115</c:v>
                </c:pt>
                <c:pt idx="3535">
                  <c:v>186</c:v>
                </c:pt>
                <c:pt idx="3536">
                  <c:v>18</c:v>
                </c:pt>
                <c:pt idx="3537">
                  <c:v>176</c:v>
                </c:pt>
                <c:pt idx="3538">
                  <c:v>41</c:v>
                </c:pt>
                <c:pt idx="3539">
                  <c:v>75</c:v>
                </c:pt>
                <c:pt idx="3540">
                  <c:v>97</c:v>
                </c:pt>
                <c:pt idx="3541">
                  <c:v>73</c:v>
                </c:pt>
                <c:pt idx="3542">
                  <c:v>49</c:v>
                </c:pt>
                <c:pt idx="3543">
                  <c:v>134</c:v>
                </c:pt>
                <c:pt idx="3544">
                  <c:v>68</c:v>
                </c:pt>
                <c:pt idx="3545">
                  <c:v>49</c:v>
                </c:pt>
                <c:pt idx="3546">
                  <c:v>63</c:v>
                </c:pt>
                <c:pt idx="3547">
                  <c:v>163</c:v>
                </c:pt>
                <c:pt idx="3548">
                  <c:v>288</c:v>
                </c:pt>
                <c:pt idx="3549">
                  <c:v>42</c:v>
                </c:pt>
                <c:pt idx="3550">
                  <c:v>70</c:v>
                </c:pt>
                <c:pt idx="3551">
                  <c:v>30</c:v>
                </c:pt>
                <c:pt idx="3552">
                  <c:v>51</c:v>
                </c:pt>
                <c:pt idx="3553">
                  <c:v>145</c:v>
                </c:pt>
                <c:pt idx="3554">
                  <c:v>21</c:v>
                </c:pt>
                <c:pt idx="3555">
                  <c:v>286</c:v>
                </c:pt>
                <c:pt idx="3556">
                  <c:v>12</c:v>
                </c:pt>
                <c:pt idx="3557">
                  <c:v>100</c:v>
                </c:pt>
                <c:pt idx="3558">
                  <c:v>100</c:v>
                </c:pt>
                <c:pt idx="3559">
                  <c:v>34</c:v>
                </c:pt>
                <c:pt idx="3560">
                  <c:v>63</c:v>
                </c:pt>
                <c:pt idx="3561">
                  <c:v>30</c:v>
                </c:pt>
                <c:pt idx="3562">
                  <c:v>47</c:v>
                </c:pt>
                <c:pt idx="3563">
                  <c:v>237</c:v>
                </c:pt>
                <c:pt idx="3564">
                  <c:v>47</c:v>
                </c:pt>
                <c:pt idx="3565">
                  <c:v>15</c:v>
                </c:pt>
                <c:pt idx="3566">
                  <c:v>81</c:v>
                </c:pt>
                <c:pt idx="3567">
                  <c:v>122</c:v>
                </c:pt>
                <c:pt idx="3568">
                  <c:v>34</c:v>
                </c:pt>
                <c:pt idx="3569">
                  <c:v>207</c:v>
                </c:pt>
                <c:pt idx="3570">
                  <c:v>25</c:v>
                </c:pt>
                <c:pt idx="3571">
                  <c:v>72</c:v>
                </c:pt>
                <c:pt idx="3572">
                  <c:v>14</c:v>
                </c:pt>
                <c:pt idx="3573">
                  <c:v>15</c:v>
                </c:pt>
                <c:pt idx="3574">
                  <c:v>91</c:v>
                </c:pt>
                <c:pt idx="3575">
                  <c:v>24</c:v>
                </c:pt>
                <c:pt idx="3576">
                  <c:v>27</c:v>
                </c:pt>
                <c:pt idx="3577">
                  <c:v>47</c:v>
                </c:pt>
                <c:pt idx="3578">
                  <c:v>44</c:v>
                </c:pt>
                <c:pt idx="3579">
                  <c:v>72</c:v>
                </c:pt>
                <c:pt idx="3580">
                  <c:v>63</c:v>
                </c:pt>
                <c:pt idx="3581">
                  <c:v>88</c:v>
                </c:pt>
                <c:pt idx="3582">
                  <c:v>70</c:v>
                </c:pt>
                <c:pt idx="3583">
                  <c:v>50</c:v>
                </c:pt>
                <c:pt idx="3584">
                  <c:v>35</c:v>
                </c:pt>
                <c:pt idx="3585">
                  <c:v>175</c:v>
                </c:pt>
                <c:pt idx="3586">
                  <c:v>20</c:v>
                </c:pt>
                <c:pt idx="3587">
                  <c:v>54</c:v>
                </c:pt>
                <c:pt idx="3588">
                  <c:v>20</c:v>
                </c:pt>
                <c:pt idx="3589">
                  <c:v>57</c:v>
                </c:pt>
                <c:pt idx="3590">
                  <c:v>31</c:v>
                </c:pt>
                <c:pt idx="3591">
                  <c:v>31</c:v>
                </c:pt>
                <c:pt idx="3592">
                  <c:v>45</c:v>
                </c:pt>
                <c:pt idx="3593">
                  <c:v>41</c:v>
                </c:pt>
                <c:pt idx="3594">
                  <c:v>29</c:v>
                </c:pt>
                <c:pt idx="3595">
                  <c:v>58</c:v>
                </c:pt>
                <c:pt idx="3596">
                  <c:v>89</c:v>
                </c:pt>
                <c:pt idx="3597">
                  <c:v>125</c:v>
                </c:pt>
                <c:pt idx="3598">
                  <c:v>18</c:v>
                </c:pt>
                <c:pt idx="3599">
                  <c:v>32</c:v>
                </c:pt>
                <c:pt idx="3600">
                  <c:v>16</c:v>
                </c:pt>
                <c:pt idx="3601">
                  <c:v>38</c:v>
                </c:pt>
                <c:pt idx="3602">
                  <c:v>15</c:v>
                </c:pt>
                <c:pt idx="3603">
                  <c:v>23</c:v>
                </c:pt>
                <c:pt idx="3604">
                  <c:v>49</c:v>
                </c:pt>
                <c:pt idx="3605">
                  <c:v>10</c:v>
                </c:pt>
                <c:pt idx="3606">
                  <c:v>15</c:v>
                </c:pt>
                <c:pt idx="3607">
                  <c:v>57</c:v>
                </c:pt>
                <c:pt idx="3608">
                  <c:v>33</c:v>
                </c:pt>
                <c:pt idx="3609">
                  <c:v>9</c:v>
                </c:pt>
                <c:pt idx="3610">
                  <c:v>26</c:v>
                </c:pt>
                <c:pt idx="3611">
                  <c:v>69</c:v>
                </c:pt>
                <c:pt idx="3612">
                  <c:v>65</c:v>
                </c:pt>
                <c:pt idx="3613">
                  <c:v>83</c:v>
                </c:pt>
                <c:pt idx="3614">
                  <c:v>111</c:v>
                </c:pt>
                <c:pt idx="3615">
                  <c:v>46</c:v>
                </c:pt>
                <c:pt idx="3616">
                  <c:v>63</c:v>
                </c:pt>
                <c:pt idx="3617">
                  <c:v>9</c:v>
                </c:pt>
                <c:pt idx="3618">
                  <c:v>34</c:v>
                </c:pt>
                <c:pt idx="3619">
                  <c:v>112</c:v>
                </c:pt>
                <c:pt idx="3620">
                  <c:v>47</c:v>
                </c:pt>
                <c:pt idx="3621">
                  <c:v>38</c:v>
                </c:pt>
                <c:pt idx="3622">
                  <c:v>28</c:v>
                </c:pt>
                <c:pt idx="3623">
                  <c:v>78</c:v>
                </c:pt>
                <c:pt idx="3624">
                  <c:v>23</c:v>
                </c:pt>
                <c:pt idx="3625">
                  <c:v>40</c:v>
                </c:pt>
                <c:pt idx="3626">
                  <c:v>13</c:v>
                </c:pt>
                <c:pt idx="3627">
                  <c:v>18</c:v>
                </c:pt>
                <c:pt idx="3628">
                  <c:v>22</c:v>
                </c:pt>
                <c:pt idx="3629">
                  <c:v>79</c:v>
                </c:pt>
                <c:pt idx="3630">
                  <c:v>14</c:v>
                </c:pt>
                <c:pt idx="3631">
                  <c:v>51</c:v>
                </c:pt>
                <c:pt idx="3632">
                  <c:v>54</c:v>
                </c:pt>
                <c:pt idx="3633">
                  <c:v>70</c:v>
                </c:pt>
                <c:pt idx="3634">
                  <c:v>44</c:v>
                </c:pt>
                <c:pt idx="3635">
                  <c:v>55</c:v>
                </c:pt>
                <c:pt idx="3636">
                  <c:v>15</c:v>
                </c:pt>
                <c:pt idx="3637">
                  <c:v>27</c:v>
                </c:pt>
                <c:pt idx="3638">
                  <c:v>21</c:v>
                </c:pt>
                <c:pt idx="3639">
                  <c:v>162</c:v>
                </c:pt>
                <c:pt idx="3640">
                  <c:v>23</c:v>
                </c:pt>
                <c:pt idx="3641">
                  <c:v>72</c:v>
                </c:pt>
                <c:pt idx="3642">
                  <c:v>68</c:v>
                </c:pt>
                <c:pt idx="3643">
                  <c:v>20</c:v>
                </c:pt>
                <c:pt idx="3644">
                  <c:v>26</c:v>
                </c:pt>
                <c:pt idx="3645">
                  <c:v>72</c:v>
                </c:pt>
                <c:pt idx="3646">
                  <c:v>3</c:v>
                </c:pt>
                <c:pt idx="3647">
                  <c:v>18</c:v>
                </c:pt>
                <c:pt idx="3648">
                  <c:v>30</c:v>
                </c:pt>
                <c:pt idx="3649">
                  <c:v>23</c:v>
                </c:pt>
                <c:pt idx="3650">
                  <c:v>54</c:v>
                </c:pt>
                <c:pt idx="3651">
                  <c:v>26</c:v>
                </c:pt>
                <c:pt idx="3652">
                  <c:v>9</c:v>
                </c:pt>
                <c:pt idx="3653">
                  <c:v>27</c:v>
                </c:pt>
                <c:pt idx="3654">
                  <c:v>30</c:v>
                </c:pt>
                <c:pt idx="3655">
                  <c:v>52</c:v>
                </c:pt>
                <c:pt idx="3656">
                  <c:v>17</c:v>
                </c:pt>
                <c:pt idx="3657">
                  <c:v>19</c:v>
                </c:pt>
                <c:pt idx="3658">
                  <c:v>77</c:v>
                </c:pt>
                <c:pt idx="3659">
                  <c:v>21</c:v>
                </c:pt>
                <c:pt idx="3660">
                  <c:v>38</c:v>
                </c:pt>
                <c:pt idx="3661">
                  <c:v>28</c:v>
                </c:pt>
                <c:pt idx="3662">
                  <c:v>48</c:v>
                </c:pt>
                <c:pt idx="3663">
                  <c:v>46</c:v>
                </c:pt>
                <c:pt idx="3664">
                  <c:v>30</c:v>
                </c:pt>
                <c:pt idx="3665">
                  <c:v>64</c:v>
                </c:pt>
                <c:pt idx="3666">
                  <c:v>15</c:v>
                </c:pt>
                <c:pt idx="3667">
                  <c:v>41</c:v>
                </c:pt>
                <c:pt idx="3668">
                  <c:v>35</c:v>
                </c:pt>
                <c:pt idx="3669">
                  <c:v>45</c:v>
                </c:pt>
                <c:pt idx="3670">
                  <c:v>62</c:v>
                </c:pt>
                <c:pt idx="3671">
                  <c:v>22</c:v>
                </c:pt>
                <c:pt idx="3672">
                  <c:v>18</c:v>
                </c:pt>
                <c:pt idx="3673">
                  <c:v>12</c:v>
                </c:pt>
                <c:pt idx="3674">
                  <c:v>44</c:v>
                </c:pt>
                <c:pt idx="3675">
                  <c:v>27</c:v>
                </c:pt>
                <c:pt idx="3676">
                  <c:v>38</c:v>
                </c:pt>
                <c:pt idx="3677">
                  <c:v>28</c:v>
                </c:pt>
                <c:pt idx="3678">
                  <c:v>24</c:v>
                </c:pt>
                <c:pt idx="3679">
                  <c:v>65</c:v>
                </c:pt>
                <c:pt idx="3680">
                  <c:v>46</c:v>
                </c:pt>
                <c:pt idx="3681">
                  <c:v>85</c:v>
                </c:pt>
                <c:pt idx="3682">
                  <c:v>66</c:v>
                </c:pt>
                <c:pt idx="3683">
                  <c:v>165</c:v>
                </c:pt>
                <c:pt idx="3684">
                  <c:v>17</c:v>
                </c:pt>
                <c:pt idx="3685">
                  <c:v>3</c:v>
                </c:pt>
                <c:pt idx="3686">
                  <c:v>17</c:v>
                </c:pt>
                <c:pt idx="3687">
                  <c:v>91</c:v>
                </c:pt>
                <c:pt idx="3688">
                  <c:v>67</c:v>
                </c:pt>
                <c:pt idx="3689">
                  <c:v>18</c:v>
                </c:pt>
                <c:pt idx="3690">
                  <c:v>21</c:v>
                </c:pt>
                <c:pt idx="3691">
                  <c:v>40</c:v>
                </c:pt>
                <c:pt idx="3692">
                  <c:v>78</c:v>
                </c:pt>
                <c:pt idx="3693">
                  <c:v>26</c:v>
                </c:pt>
                <c:pt idx="3694">
                  <c:v>14</c:v>
                </c:pt>
                <c:pt idx="3695">
                  <c:v>44</c:v>
                </c:pt>
                <c:pt idx="3696">
                  <c:v>9</c:v>
                </c:pt>
                <c:pt idx="3697">
                  <c:v>30</c:v>
                </c:pt>
                <c:pt idx="3698">
                  <c:v>45</c:v>
                </c:pt>
                <c:pt idx="3699">
                  <c:v>56</c:v>
                </c:pt>
                <c:pt idx="3700">
                  <c:v>46</c:v>
                </c:pt>
                <c:pt idx="3701">
                  <c:v>34</c:v>
                </c:pt>
                <c:pt idx="3702">
                  <c:v>98</c:v>
                </c:pt>
                <c:pt idx="3703">
                  <c:v>46</c:v>
                </c:pt>
                <c:pt idx="3704">
                  <c:v>10</c:v>
                </c:pt>
                <c:pt idx="3705">
                  <c:v>76</c:v>
                </c:pt>
                <c:pt idx="3706">
                  <c:v>104</c:v>
                </c:pt>
                <c:pt idx="3707">
                  <c:v>87</c:v>
                </c:pt>
                <c:pt idx="3708">
                  <c:v>29</c:v>
                </c:pt>
                <c:pt idx="3709">
                  <c:v>51</c:v>
                </c:pt>
                <c:pt idx="3710">
                  <c:v>12</c:v>
                </c:pt>
                <c:pt idx="3711">
                  <c:v>72</c:v>
                </c:pt>
                <c:pt idx="3712">
                  <c:v>21</c:v>
                </c:pt>
                <c:pt idx="3713">
                  <c:v>42</c:v>
                </c:pt>
                <c:pt idx="3714">
                  <c:v>71</c:v>
                </c:pt>
                <c:pt idx="3715">
                  <c:v>168</c:v>
                </c:pt>
                <c:pt idx="3716">
                  <c:v>19</c:v>
                </c:pt>
                <c:pt idx="3717">
                  <c:v>37</c:v>
                </c:pt>
                <c:pt idx="3718">
                  <c:v>36</c:v>
                </c:pt>
                <c:pt idx="3719">
                  <c:v>14</c:v>
                </c:pt>
                <c:pt idx="3720">
                  <c:v>18</c:v>
                </c:pt>
                <c:pt idx="3721">
                  <c:v>82</c:v>
                </c:pt>
                <c:pt idx="3722">
                  <c:v>43</c:v>
                </c:pt>
                <c:pt idx="3723">
                  <c:v>8</c:v>
                </c:pt>
                <c:pt idx="3724">
                  <c:v>45</c:v>
                </c:pt>
                <c:pt idx="3725">
                  <c:v>20</c:v>
                </c:pt>
                <c:pt idx="3726">
                  <c:v>31</c:v>
                </c:pt>
                <c:pt idx="3727">
                  <c:v>25</c:v>
                </c:pt>
                <c:pt idx="3728">
                  <c:v>14</c:v>
                </c:pt>
                <c:pt idx="3729">
                  <c:v>45</c:v>
                </c:pt>
                <c:pt idx="3730">
                  <c:v>20</c:v>
                </c:pt>
                <c:pt idx="3731">
                  <c:v>39</c:v>
                </c:pt>
                <c:pt idx="3732">
                  <c:v>16</c:v>
                </c:pt>
                <c:pt idx="3733">
                  <c:v>37</c:v>
                </c:pt>
                <c:pt idx="3734">
                  <c:v>14</c:v>
                </c:pt>
                <c:pt idx="3735">
                  <c:v>21</c:v>
                </c:pt>
                <c:pt idx="3736">
                  <c:v>69</c:v>
                </c:pt>
                <c:pt idx="3737">
                  <c:v>16</c:v>
                </c:pt>
                <c:pt idx="3738">
                  <c:v>55</c:v>
                </c:pt>
                <c:pt idx="3739">
                  <c:v>27</c:v>
                </c:pt>
                <c:pt idx="3740">
                  <c:v>36</c:v>
                </c:pt>
                <c:pt idx="3741">
                  <c:v>19</c:v>
                </c:pt>
                <c:pt idx="3742">
                  <c:v>12</c:v>
                </c:pt>
                <c:pt idx="3743">
                  <c:v>17</c:v>
                </c:pt>
                <c:pt idx="3744">
                  <c:v>114</c:v>
                </c:pt>
                <c:pt idx="3745">
                  <c:v>93</c:v>
                </c:pt>
                <c:pt idx="3746">
                  <c:v>36</c:v>
                </c:pt>
                <c:pt idx="3747">
                  <c:v>61</c:v>
                </c:pt>
                <c:pt idx="3748">
                  <c:v>47</c:v>
                </c:pt>
                <c:pt idx="3749">
                  <c:v>17</c:v>
                </c:pt>
                <c:pt idx="3750">
                  <c:v>63</c:v>
                </c:pt>
                <c:pt idx="3751">
                  <c:v>9</c:v>
                </c:pt>
                <c:pt idx="3752">
                  <c:v>30</c:v>
                </c:pt>
                <c:pt idx="3753">
                  <c:v>23</c:v>
                </c:pt>
                <c:pt idx="3754">
                  <c:v>33</c:v>
                </c:pt>
                <c:pt idx="3755">
                  <c:v>39</c:v>
                </c:pt>
                <c:pt idx="3756">
                  <c:v>17</c:v>
                </c:pt>
                <c:pt idx="3757">
                  <c:v>6</c:v>
                </c:pt>
                <c:pt idx="3758">
                  <c:v>39</c:v>
                </c:pt>
                <c:pt idx="3759">
                  <c:v>57</c:v>
                </c:pt>
                <c:pt idx="3760">
                  <c:v>56</c:v>
                </c:pt>
                <c:pt idx="3761">
                  <c:v>13</c:v>
                </c:pt>
                <c:pt idx="3762">
                  <c:v>95</c:v>
                </c:pt>
                <c:pt idx="3763">
                  <c:v>80</c:v>
                </c:pt>
                <c:pt idx="3764">
                  <c:v>133</c:v>
                </c:pt>
                <c:pt idx="3765">
                  <c:v>44</c:v>
                </c:pt>
                <c:pt idx="3766">
                  <c:v>30</c:v>
                </c:pt>
                <c:pt idx="3767">
                  <c:v>56</c:v>
                </c:pt>
                <c:pt idx="3768">
                  <c:v>66</c:v>
                </c:pt>
                <c:pt idx="3769">
                  <c:v>29</c:v>
                </c:pt>
                <c:pt idx="3770">
                  <c:v>72</c:v>
                </c:pt>
                <c:pt idx="3771">
                  <c:v>27</c:v>
                </c:pt>
                <c:pt idx="3772">
                  <c:v>10</c:v>
                </c:pt>
                <c:pt idx="3773">
                  <c:v>35</c:v>
                </c:pt>
                <c:pt idx="3774">
                  <c:v>29</c:v>
                </c:pt>
                <c:pt idx="3775">
                  <c:v>13</c:v>
                </c:pt>
                <c:pt idx="3776">
                  <c:v>72</c:v>
                </c:pt>
                <c:pt idx="3777">
                  <c:v>78</c:v>
                </c:pt>
                <c:pt idx="3778">
                  <c:v>49</c:v>
                </c:pt>
                <c:pt idx="3779">
                  <c:v>42</c:v>
                </c:pt>
                <c:pt idx="3780">
                  <c:v>35</c:v>
                </c:pt>
                <c:pt idx="3781">
                  <c:v>42</c:v>
                </c:pt>
                <c:pt idx="3782">
                  <c:v>42</c:v>
                </c:pt>
                <c:pt idx="3783">
                  <c:v>31</c:v>
                </c:pt>
                <c:pt idx="3784">
                  <c:v>38</c:v>
                </c:pt>
                <c:pt idx="3785">
                  <c:v>8</c:v>
                </c:pt>
                <c:pt idx="3786">
                  <c:v>39</c:v>
                </c:pt>
                <c:pt idx="3787">
                  <c:v>29</c:v>
                </c:pt>
                <c:pt idx="3788">
                  <c:v>72</c:v>
                </c:pt>
                <c:pt idx="3789">
                  <c:v>15</c:v>
                </c:pt>
                <c:pt idx="3790">
                  <c:v>33</c:v>
                </c:pt>
                <c:pt idx="3791">
                  <c:v>15</c:v>
                </c:pt>
                <c:pt idx="3792">
                  <c:v>19</c:v>
                </c:pt>
                <c:pt idx="3793">
                  <c:v>17</c:v>
                </c:pt>
                <c:pt idx="3794">
                  <c:v>44</c:v>
                </c:pt>
                <c:pt idx="3795">
                  <c:v>10</c:v>
                </c:pt>
                <c:pt idx="3796">
                  <c:v>46</c:v>
                </c:pt>
                <c:pt idx="3797">
                  <c:v>11</c:v>
                </c:pt>
                <c:pt idx="3798">
                  <c:v>13</c:v>
                </c:pt>
                <c:pt idx="3799">
                  <c:v>33</c:v>
                </c:pt>
                <c:pt idx="3800">
                  <c:v>28</c:v>
                </c:pt>
                <c:pt idx="3801">
                  <c:v>21</c:v>
                </c:pt>
                <c:pt idx="3802">
                  <c:v>13</c:v>
                </c:pt>
                <c:pt idx="3803">
                  <c:v>34</c:v>
                </c:pt>
                <c:pt idx="3804">
                  <c:v>80</c:v>
                </c:pt>
                <c:pt idx="3805">
                  <c:v>74</c:v>
                </c:pt>
                <c:pt idx="3806">
                  <c:v>7</c:v>
                </c:pt>
                <c:pt idx="3807">
                  <c:v>34</c:v>
                </c:pt>
                <c:pt idx="3808">
                  <c:v>86</c:v>
                </c:pt>
                <c:pt idx="3809">
                  <c:v>37</c:v>
                </c:pt>
                <c:pt idx="3810">
                  <c:v>18</c:v>
                </c:pt>
                <c:pt idx="3811">
                  <c:v>22</c:v>
                </c:pt>
                <c:pt idx="3812">
                  <c:v>26</c:v>
                </c:pt>
                <c:pt idx="3813">
                  <c:v>27</c:v>
                </c:pt>
                <c:pt idx="3814">
                  <c:v>8</c:v>
                </c:pt>
                <c:pt idx="3815">
                  <c:v>204</c:v>
                </c:pt>
                <c:pt idx="3816">
                  <c:v>46</c:v>
                </c:pt>
                <c:pt idx="3817">
                  <c:v>17</c:v>
                </c:pt>
                <c:pt idx="3818">
                  <c:v>28</c:v>
                </c:pt>
                <c:pt idx="3819">
                  <c:v>83</c:v>
                </c:pt>
                <c:pt idx="3820">
                  <c:v>13</c:v>
                </c:pt>
                <c:pt idx="3821">
                  <c:v>8</c:v>
                </c:pt>
                <c:pt idx="3822">
                  <c:v>32</c:v>
                </c:pt>
                <c:pt idx="3823">
                  <c:v>85</c:v>
                </c:pt>
                <c:pt idx="3824">
                  <c:v>29</c:v>
                </c:pt>
                <c:pt idx="3825">
                  <c:v>24</c:v>
                </c:pt>
                <c:pt idx="3826">
                  <c:v>8</c:v>
                </c:pt>
                <c:pt idx="3827">
                  <c:v>19</c:v>
                </c:pt>
                <c:pt idx="3828">
                  <c:v>336</c:v>
                </c:pt>
                <c:pt idx="3829">
                  <c:v>13</c:v>
                </c:pt>
                <c:pt idx="3830">
                  <c:v>42</c:v>
                </c:pt>
                <c:pt idx="3831">
                  <c:v>64</c:v>
                </c:pt>
                <c:pt idx="3832">
                  <c:v>25</c:v>
                </c:pt>
                <c:pt idx="3833">
                  <c:v>20</c:v>
                </c:pt>
                <c:pt idx="3834">
                  <c:v>104</c:v>
                </c:pt>
                <c:pt idx="3835">
                  <c:v>53</c:v>
                </c:pt>
                <c:pt idx="3836">
                  <c:v>14</c:v>
                </c:pt>
                <c:pt idx="3837">
                  <c:v>20</c:v>
                </c:pt>
                <c:pt idx="3838">
                  <c:v>558</c:v>
                </c:pt>
                <c:pt idx="3839">
                  <c:v>22</c:v>
                </c:pt>
                <c:pt idx="3840">
                  <c:v>24</c:v>
                </c:pt>
                <c:pt idx="3841">
                  <c:v>74</c:v>
                </c:pt>
                <c:pt idx="3842">
                  <c:v>54</c:v>
                </c:pt>
                <c:pt idx="3843">
                  <c:v>31</c:v>
                </c:pt>
                <c:pt idx="3844">
                  <c:v>25</c:v>
                </c:pt>
                <c:pt idx="3845">
                  <c:v>17</c:v>
                </c:pt>
                <c:pt idx="3846">
                  <c:v>12</c:v>
                </c:pt>
                <c:pt idx="3847">
                  <c:v>38</c:v>
                </c:pt>
                <c:pt idx="3848">
                  <c:v>41</c:v>
                </c:pt>
                <c:pt idx="3849">
                  <c:v>19</c:v>
                </c:pt>
                <c:pt idx="3850">
                  <c:v>41</c:v>
                </c:pt>
                <c:pt idx="3851">
                  <c:v>26</c:v>
                </c:pt>
                <c:pt idx="3852">
                  <c:v>25</c:v>
                </c:pt>
                <c:pt idx="3853">
                  <c:v>9</c:v>
                </c:pt>
                <c:pt idx="3854">
                  <c:v>78</c:v>
                </c:pt>
                <c:pt idx="3855">
                  <c:v>45</c:v>
                </c:pt>
                <c:pt idx="3856">
                  <c:v>102</c:v>
                </c:pt>
                <c:pt idx="3857">
                  <c:v>5</c:v>
                </c:pt>
                <c:pt idx="3858">
                  <c:v>27</c:v>
                </c:pt>
                <c:pt idx="3859">
                  <c:v>37</c:v>
                </c:pt>
                <c:pt idx="3860">
                  <c:v>14</c:v>
                </c:pt>
                <c:pt idx="3861">
                  <c:v>27</c:v>
                </c:pt>
                <c:pt idx="3862">
                  <c:v>45</c:v>
                </c:pt>
                <c:pt idx="3863">
                  <c:v>49</c:v>
                </c:pt>
                <c:pt idx="3864">
                  <c:v>24</c:v>
                </c:pt>
                <c:pt idx="3865">
                  <c:v>112</c:v>
                </c:pt>
                <c:pt idx="3866">
                  <c:v>23</c:v>
                </c:pt>
                <c:pt idx="3867">
                  <c:v>54</c:v>
                </c:pt>
                <c:pt idx="3868">
                  <c:v>28</c:v>
                </c:pt>
                <c:pt idx="3869">
                  <c:v>11</c:v>
                </c:pt>
                <c:pt idx="3870">
                  <c:v>62</c:v>
                </c:pt>
                <c:pt idx="3871">
                  <c:v>73</c:v>
                </c:pt>
                <c:pt idx="3872">
                  <c:v>18</c:v>
                </c:pt>
                <c:pt idx="3873">
                  <c:v>35</c:v>
                </c:pt>
                <c:pt idx="3874">
                  <c:v>43</c:v>
                </c:pt>
                <c:pt idx="3875">
                  <c:v>36</c:v>
                </c:pt>
                <c:pt idx="3876">
                  <c:v>62</c:v>
                </c:pt>
                <c:pt idx="3877">
                  <c:v>15</c:v>
                </c:pt>
                <c:pt idx="3878">
                  <c:v>33</c:v>
                </c:pt>
                <c:pt idx="3879">
                  <c:v>27</c:v>
                </c:pt>
                <c:pt idx="3880">
                  <c:v>17</c:v>
                </c:pt>
                <c:pt idx="3881">
                  <c:v>4</c:v>
                </c:pt>
                <c:pt idx="3882">
                  <c:v>53</c:v>
                </c:pt>
                <c:pt idx="3883">
                  <c:v>49</c:v>
                </c:pt>
                <c:pt idx="3884">
                  <c:v>57</c:v>
                </c:pt>
                <c:pt idx="3885">
                  <c:v>69</c:v>
                </c:pt>
                <c:pt idx="3886">
                  <c:v>15</c:v>
                </c:pt>
                <c:pt idx="3887">
                  <c:v>64</c:v>
                </c:pt>
                <c:pt idx="3888">
                  <c:v>20</c:v>
                </c:pt>
                <c:pt idx="3889">
                  <c:v>27</c:v>
                </c:pt>
                <c:pt idx="3890">
                  <c:v>21</c:v>
                </c:pt>
                <c:pt idx="3891">
                  <c:v>31</c:v>
                </c:pt>
                <c:pt idx="3892">
                  <c:v>51</c:v>
                </c:pt>
                <c:pt idx="3893">
                  <c:v>57</c:v>
                </c:pt>
                <c:pt idx="3894">
                  <c:v>20</c:v>
                </c:pt>
                <c:pt idx="3895">
                  <c:v>71</c:v>
                </c:pt>
                <c:pt idx="3896">
                  <c:v>72</c:v>
                </c:pt>
                <c:pt idx="3897">
                  <c:v>45</c:v>
                </c:pt>
                <c:pt idx="3898">
                  <c:v>51</c:v>
                </c:pt>
                <c:pt idx="3899">
                  <c:v>56</c:v>
                </c:pt>
                <c:pt idx="3900">
                  <c:v>17</c:v>
                </c:pt>
                <c:pt idx="3901">
                  <c:v>197</c:v>
                </c:pt>
                <c:pt idx="3902">
                  <c:v>70</c:v>
                </c:pt>
                <c:pt idx="3903">
                  <c:v>21</c:v>
                </c:pt>
                <c:pt idx="3904">
                  <c:v>34</c:v>
                </c:pt>
                <c:pt idx="3905">
                  <c:v>39</c:v>
                </c:pt>
                <c:pt idx="3906">
                  <c:v>78</c:v>
                </c:pt>
                <c:pt idx="3907">
                  <c:v>48</c:v>
                </c:pt>
                <c:pt idx="3908">
                  <c:v>29</c:v>
                </c:pt>
                <c:pt idx="3909">
                  <c:v>73</c:v>
                </c:pt>
                <c:pt idx="3910">
                  <c:v>8</c:v>
                </c:pt>
                <c:pt idx="3911">
                  <c:v>17</c:v>
                </c:pt>
                <c:pt idx="3912">
                  <c:v>9</c:v>
                </c:pt>
                <c:pt idx="3913">
                  <c:v>17</c:v>
                </c:pt>
                <c:pt idx="3914">
                  <c:v>33</c:v>
                </c:pt>
                <c:pt idx="3915">
                  <c:v>38</c:v>
                </c:pt>
                <c:pt idx="3916">
                  <c:v>79</c:v>
                </c:pt>
                <c:pt idx="3917">
                  <c:v>46</c:v>
                </c:pt>
                <c:pt idx="3918">
                  <c:v>20</c:v>
                </c:pt>
                <c:pt idx="3919">
                  <c:v>20</c:v>
                </c:pt>
                <c:pt idx="3920">
                  <c:v>13</c:v>
                </c:pt>
                <c:pt idx="3921">
                  <c:v>22</c:v>
                </c:pt>
                <c:pt idx="3922">
                  <c:v>36</c:v>
                </c:pt>
                <c:pt idx="3923">
                  <c:v>40</c:v>
                </c:pt>
                <c:pt idx="3924">
                  <c:v>9</c:v>
                </c:pt>
                <c:pt idx="3925">
                  <c:v>19</c:v>
                </c:pt>
                <c:pt idx="3926">
                  <c:v>14</c:v>
                </c:pt>
                <c:pt idx="3927">
                  <c:v>38</c:v>
                </c:pt>
                <c:pt idx="3928">
                  <c:v>58</c:v>
                </c:pt>
                <c:pt idx="3929">
                  <c:v>28</c:v>
                </c:pt>
                <c:pt idx="3930">
                  <c:v>17</c:v>
                </c:pt>
                <c:pt idx="3931">
                  <c:v>12</c:v>
                </c:pt>
                <c:pt idx="3932">
                  <c:v>40</c:v>
                </c:pt>
                <c:pt idx="3933">
                  <c:v>57</c:v>
                </c:pt>
                <c:pt idx="3934">
                  <c:v>114</c:v>
                </c:pt>
                <c:pt idx="3935">
                  <c:v>31</c:v>
                </c:pt>
                <c:pt idx="3936">
                  <c:v>3</c:v>
                </c:pt>
                <c:pt idx="3937">
                  <c:v>16</c:v>
                </c:pt>
                <c:pt idx="3938">
                  <c:v>199</c:v>
                </c:pt>
                <c:pt idx="3939">
                  <c:v>31</c:v>
                </c:pt>
                <c:pt idx="3940">
                  <c:v>30</c:v>
                </c:pt>
                <c:pt idx="3941">
                  <c:v>34</c:v>
                </c:pt>
                <c:pt idx="3942">
                  <c:v>18</c:v>
                </c:pt>
                <c:pt idx="3943">
                  <c:v>67</c:v>
                </c:pt>
                <c:pt idx="3944">
                  <c:v>66</c:v>
                </c:pt>
                <c:pt idx="3945">
                  <c:v>23</c:v>
                </c:pt>
                <c:pt idx="3946">
                  <c:v>126</c:v>
                </c:pt>
                <c:pt idx="3947">
                  <c:v>6</c:v>
                </c:pt>
                <c:pt idx="3948">
                  <c:v>25</c:v>
                </c:pt>
                <c:pt idx="3949">
                  <c:v>39</c:v>
                </c:pt>
                <c:pt idx="3950">
                  <c:v>62</c:v>
                </c:pt>
                <c:pt idx="3951">
                  <c:v>31</c:v>
                </c:pt>
                <c:pt idx="3952">
                  <c:v>274</c:v>
                </c:pt>
                <c:pt idx="3953">
                  <c:v>17</c:v>
                </c:pt>
                <c:pt idx="3954">
                  <c:v>14</c:v>
                </c:pt>
                <c:pt idx="3955">
                  <c:v>60</c:v>
                </c:pt>
                <c:pt idx="3956">
                  <c:v>33</c:v>
                </c:pt>
                <c:pt idx="3957">
                  <c:v>78</c:v>
                </c:pt>
                <c:pt idx="3958">
                  <c:v>30</c:v>
                </c:pt>
                <c:pt idx="3959">
                  <c:v>136</c:v>
                </c:pt>
                <c:pt idx="3960">
                  <c:v>40</c:v>
                </c:pt>
                <c:pt idx="3961">
                  <c:v>18</c:v>
                </c:pt>
                <c:pt idx="3962">
                  <c:v>39</c:v>
                </c:pt>
                <c:pt idx="3963">
                  <c:v>21</c:v>
                </c:pt>
                <c:pt idx="3964">
                  <c:v>30</c:v>
                </c:pt>
                <c:pt idx="3965">
                  <c:v>27</c:v>
                </c:pt>
                <c:pt idx="3966">
                  <c:v>35</c:v>
                </c:pt>
                <c:pt idx="3967">
                  <c:v>13</c:v>
                </c:pt>
                <c:pt idx="3968">
                  <c:v>23</c:v>
                </c:pt>
                <c:pt idx="3969">
                  <c:v>39</c:v>
                </c:pt>
                <c:pt idx="3970">
                  <c:v>35</c:v>
                </c:pt>
                <c:pt idx="3971">
                  <c:v>27</c:v>
                </c:pt>
                <c:pt idx="3972">
                  <c:v>21</c:v>
                </c:pt>
                <c:pt idx="3973">
                  <c:v>104</c:v>
                </c:pt>
                <c:pt idx="3974">
                  <c:v>19</c:v>
                </c:pt>
                <c:pt idx="3975">
                  <c:v>97</c:v>
                </c:pt>
                <c:pt idx="3976">
                  <c:v>27</c:v>
                </c:pt>
                <c:pt idx="3977">
                  <c:v>24</c:v>
                </c:pt>
                <c:pt idx="3978">
                  <c:v>13</c:v>
                </c:pt>
                <c:pt idx="3979">
                  <c:v>46</c:v>
                </c:pt>
                <c:pt idx="3980">
                  <c:v>4</c:v>
                </c:pt>
                <c:pt idx="3981">
                  <c:v>40</c:v>
                </c:pt>
                <c:pt idx="3982">
                  <c:v>44</c:v>
                </c:pt>
                <c:pt idx="3983">
                  <c:v>35</c:v>
                </c:pt>
                <c:pt idx="3984">
                  <c:v>63</c:v>
                </c:pt>
                <c:pt idx="3985">
                  <c:v>89</c:v>
                </c:pt>
                <c:pt idx="3986">
                  <c:v>15</c:v>
                </c:pt>
                <c:pt idx="3987">
                  <c:v>46</c:v>
                </c:pt>
                <c:pt idx="3988">
                  <c:v>33</c:v>
                </c:pt>
                <c:pt idx="3989">
                  <c:v>52</c:v>
                </c:pt>
                <c:pt idx="3990">
                  <c:v>7</c:v>
                </c:pt>
                <c:pt idx="3991">
                  <c:v>28</c:v>
                </c:pt>
                <c:pt idx="3992">
                  <c:v>11</c:v>
                </c:pt>
                <c:pt idx="3993">
                  <c:v>15</c:v>
                </c:pt>
                <c:pt idx="3994">
                  <c:v>30</c:v>
                </c:pt>
                <c:pt idx="3995">
                  <c:v>27</c:v>
                </c:pt>
                <c:pt idx="3996">
                  <c:v>28</c:v>
                </c:pt>
                <c:pt idx="3997">
                  <c:v>17</c:v>
                </c:pt>
                <c:pt idx="3998">
                  <c:v>50</c:v>
                </c:pt>
                <c:pt idx="3999">
                  <c:v>26</c:v>
                </c:pt>
                <c:pt idx="4000">
                  <c:v>88</c:v>
                </c:pt>
                <c:pt idx="4001">
                  <c:v>91</c:v>
                </c:pt>
                <c:pt idx="4002">
                  <c:v>3</c:v>
                </c:pt>
                <c:pt idx="4003">
                  <c:v>28</c:v>
                </c:pt>
                <c:pt idx="4004">
                  <c:v>77</c:v>
                </c:pt>
                <c:pt idx="4005">
                  <c:v>27</c:v>
                </c:pt>
                <c:pt idx="4006">
                  <c:v>107</c:v>
                </c:pt>
                <c:pt idx="4007">
                  <c:v>96</c:v>
                </c:pt>
                <c:pt idx="4008">
                  <c:v>56</c:v>
                </c:pt>
                <c:pt idx="4009">
                  <c:v>58</c:v>
                </c:pt>
                <c:pt idx="4010">
                  <c:v>15</c:v>
                </c:pt>
                <c:pt idx="4011">
                  <c:v>20</c:v>
                </c:pt>
                <c:pt idx="4012">
                  <c:v>38</c:v>
                </c:pt>
                <c:pt idx="4013">
                  <c:v>33</c:v>
                </c:pt>
                <c:pt idx="4014">
                  <c:v>57</c:v>
                </c:pt>
                <c:pt idx="4015">
                  <c:v>25</c:v>
                </c:pt>
                <c:pt idx="4016">
                  <c:v>14</c:v>
                </c:pt>
                <c:pt idx="4017">
                  <c:v>94</c:v>
                </c:pt>
                <c:pt idx="4018">
                  <c:v>59</c:v>
                </c:pt>
                <c:pt idx="4019">
                  <c:v>36</c:v>
                </c:pt>
                <c:pt idx="4020">
                  <c:v>115</c:v>
                </c:pt>
                <c:pt idx="4021">
                  <c:v>30</c:v>
                </c:pt>
                <c:pt idx="4022">
                  <c:v>52</c:v>
                </c:pt>
                <c:pt idx="4023">
                  <c:v>27</c:v>
                </c:pt>
                <c:pt idx="4024">
                  <c:v>24</c:v>
                </c:pt>
                <c:pt idx="4025">
                  <c:v>10</c:v>
                </c:pt>
                <c:pt idx="4026">
                  <c:v>30</c:v>
                </c:pt>
                <c:pt idx="4027">
                  <c:v>71</c:v>
                </c:pt>
                <c:pt idx="4028">
                  <c:v>10</c:v>
                </c:pt>
                <c:pt idx="4029">
                  <c:v>24</c:v>
                </c:pt>
                <c:pt idx="4030">
                  <c:v>38</c:v>
                </c:pt>
                <c:pt idx="4031">
                  <c:v>26</c:v>
                </c:pt>
                <c:pt idx="4032">
                  <c:v>19</c:v>
                </c:pt>
                <c:pt idx="4033">
                  <c:v>11</c:v>
                </c:pt>
                <c:pt idx="4034">
                  <c:v>27</c:v>
                </c:pt>
                <c:pt idx="4035">
                  <c:v>34</c:v>
                </c:pt>
                <c:pt idx="4036">
                  <c:v>20</c:v>
                </c:pt>
                <c:pt idx="4037">
                  <c:v>37</c:v>
                </c:pt>
                <c:pt idx="4038">
                  <c:v>20</c:v>
                </c:pt>
                <c:pt idx="4039">
                  <c:v>10</c:v>
                </c:pt>
                <c:pt idx="4040">
                  <c:v>26</c:v>
                </c:pt>
                <c:pt idx="4041">
                  <c:v>20</c:v>
                </c:pt>
                <c:pt idx="4042">
                  <c:v>46</c:v>
                </c:pt>
                <c:pt idx="4043">
                  <c:v>76</c:v>
                </c:pt>
                <c:pt idx="4044">
                  <c:v>41</c:v>
                </c:pt>
                <c:pt idx="4045">
                  <c:v>7</c:v>
                </c:pt>
                <c:pt idx="4046">
                  <c:v>49</c:v>
                </c:pt>
                <c:pt idx="4047">
                  <c:v>26</c:v>
                </c:pt>
                <c:pt idx="4048">
                  <c:v>65</c:v>
                </c:pt>
                <c:pt idx="4049">
                  <c:v>28</c:v>
                </c:pt>
                <c:pt idx="4050">
                  <c:v>8</c:v>
                </c:pt>
                <c:pt idx="4051">
                  <c:v>3</c:v>
                </c:pt>
                <c:pt idx="4052">
                  <c:v>9</c:v>
                </c:pt>
                <c:pt idx="4053">
                  <c:v>9</c:v>
                </c:pt>
                <c:pt idx="4054">
                  <c:v>20</c:v>
                </c:pt>
                <c:pt idx="4055">
                  <c:v>57</c:v>
                </c:pt>
                <c:pt idx="4056">
                  <c:v>8</c:v>
                </c:pt>
                <c:pt idx="4057">
                  <c:v>14</c:v>
                </c:pt>
                <c:pt idx="4058">
                  <c:v>17</c:v>
                </c:pt>
                <c:pt idx="4059">
                  <c:v>100</c:v>
                </c:pt>
                <c:pt idx="4060">
                  <c:v>32</c:v>
                </c:pt>
                <c:pt idx="4061">
                  <c:v>3</c:v>
                </c:pt>
                <c:pt idx="4062">
                  <c:v>884</c:v>
                </c:pt>
                <c:pt idx="4063">
                  <c:v>0</c:v>
                </c:pt>
                <c:pt idx="4064">
                  <c:v>10</c:v>
                </c:pt>
                <c:pt idx="4065">
                  <c:v>101</c:v>
                </c:pt>
                <c:pt idx="4066">
                  <c:v>15</c:v>
                </c:pt>
                <c:pt idx="4067">
                  <c:v>1</c:v>
                </c:pt>
                <c:pt idx="4068">
                  <c:v>39</c:v>
                </c:pt>
                <c:pt idx="4069">
                  <c:v>7</c:v>
                </c:pt>
                <c:pt idx="4070">
                  <c:v>14</c:v>
                </c:pt>
                <c:pt idx="4071">
                  <c:v>11</c:v>
                </c:pt>
                <c:pt idx="4072">
                  <c:v>38</c:v>
                </c:pt>
                <c:pt idx="4073">
                  <c:v>15</c:v>
                </c:pt>
                <c:pt idx="4074">
                  <c:v>8</c:v>
                </c:pt>
                <c:pt idx="4075">
                  <c:v>1</c:v>
                </c:pt>
                <c:pt idx="4076">
                  <c:v>23</c:v>
                </c:pt>
                <c:pt idx="4077">
                  <c:v>0</c:v>
                </c:pt>
                <c:pt idx="4078">
                  <c:v>22</c:v>
                </c:pt>
                <c:pt idx="4079">
                  <c:v>0</c:v>
                </c:pt>
                <c:pt idx="4080">
                  <c:v>4</c:v>
                </c:pt>
                <c:pt idx="4081">
                  <c:v>79</c:v>
                </c:pt>
                <c:pt idx="4082">
                  <c:v>64</c:v>
                </c:pt>
                <c:pt idx="4083">
                  <c:v>4</c:v>
                </c:pt>
                <c:pt idx="4084">
                  <c:v>4</c:v>
                </c:pt>
                <c:pt idx="4085">
                  <c:v>61</c:v>
                </c:pt>
                <c:pt idx="4086">
                  <c:v>7</c:v>
                </c:pt>
                <c:pt idx="4087">
                  <c:v>1</c:v>
                </c:pt>
                <c:pt idx="4088">
                  <c:v>46</c:v>
                </c:pt>
                <c:pt idx="4089">
                  <c:v>26</c:v>
                </c:pt>
                <c:pt idx="4090">
                  <c:v>45</c:v>
                </c:pt>
                <c:pt idx="4091">
                  <c:v>7</c:v>
                </c:pt>
                <c:pt idx="4092">
                  <c:v>8</c:v>
                </c:pt>
                <c:pt idx="4093">
                  <c:v>117</c:v>
                </c:pt>
                <c:pt idx="4094">
                  <c:v>1</c:v>
                </c:pt>
                <c:pt idx="4095">
                  <c:v>4</c:v>
                </c:pt>
                <c:pt idx="4096">
                  <c:v>12</c:v>
                </c:pt>
                <c:pt idx="4097">
                  <c:v>1</c:v>
                </c:pt>
                <c:pt idx="4098">
                  <c:v>16</c:v>
                </c:pt>
                <c:pt idx="4099">
                  <c:v>12</c:v>
                </c:pt>
                <c:pt idx="4100">
                  <c:v>7</c:v>
                </c:pt>
                <c:pt idx="4101">
                  <c:v>22</c:v>
                </c:pt>
                <c:pt idx="4102">
                  <c:v>1</c:v>
                </c:pt>
                <c:pt idx="4103">
                  <c:v>0</c:v>
                </c:pt>
                <c:pt idx="4104">
                  <c:v>6</c:v>
                </c:pt>
                <c:pt idx="4105">
                  <c:v>4</c:v>
                </c:pt>
                <c:pt idx="4106">
                  <c:v>8</c:v>
                </c:pt>
                <c:pt idx="4107">
                  <c:v>3</c:v>
                </c:pt>
                <c:pt idx="4108">
                  <c:v>0</c:v>
                </c:pt>
                <c:pt idx="4109">
                  <c:v>30</c:v>
                </c:pt>
                <c:pt idx="4110">
                  <c:v>0</c:v>
                </c:pt>
                <c:pt idx="4111">
                  <c:v>12</c:v>
                </c:pt>
              </c:numCache>
            </c:numRef>
          </c:xVal>
          <c:yVal>
            <c:numRef>
              <c:f>'Scatter by state'!$D$2:$D$4113</c:f>
              <c:numCache>
                <c:formatCode>General</c:formatCode>
                <c:ptCount val="4112"/>
                <c:pt idx="4062">
                  <c:v>65924.38</c:v>
                </c:pt>
                <c:pt idx="4063">
                  <c:v>0</c:v>
                </c:pt>
                <c:pt idx="4064">
                  <c:v>760</c:v>
                </c:pt>
                <c:pt idx="4065">
                  <c:v>8730</c:v>
                </c:pt>
                <c:pt idx="4066">
                  <c:v>360</c:v>
                </c:pt>
                <c:pt idx="4067">
                  <c:v>18</c:v>
                </c:pt>
                <c:pt idx="4068">
                  <c:v>3125</c:v>
                </c:pt>
                <c:pt idx="4069">
                  <c:v>1772</c:v>
                </c:pt>
                <c:pt idx="4070">
                  <c:v>2400</c:v>
                </c:pt>
                <c:pt idx="4071">
                  <c:v>635</c:v>
                </c:pt>
                <c:pt idx="4072">
                  <c:v>10042</c:v>
                </c:pt>
                <c:pt idx="4073">
                  <c:v>2390</c:v>
                </c:pt>
                <c:pt idx="4074">
                  <c:v>280</c:v>
                </c:pt>
                <c:pt idx="4075">
                  <c:v>5</c:v>
                </c:pt>
                <c:pt idx="4076">
                  <c:v>1405</c:v>
                </c:pt>
                <c:pt idx="4077">
                  <c:v>0</c:v>
                </c:pt>
                <c:pt idx="4078">
                  <c:v>2526</c:v>
                </c:pt>
                <c:pt idx="4079">
                  <c:v>0</c:v>
                </c:pt>
                <c:pt idx="4080">
                  <c:v>216</c:v>
                </c:pt>
                <c:pt idx="4081">
                  <c:v>5212</c:v>
                </c:pt>
                <c:pt idx="4082">
                  <c:v>4130</c:v>
                </c:pt>
                <c:pt idx="4083">
                  <c:v>85</c:v>
                </c:pt>
                <c:pt idx="4084">
                  <c:v>120</c:v>
                </c:pt>
                <c:pt idx="4085">
                  <c:v>1555</c:v>
                </c:pt>
                <c:pt idx="4086">
                  <c:v>80</c:v>
                </c:pt>
                <c:pt idx="4087">
                  <c:v>108</c:v>
                </c:pt>
                <c:pt idx="4088">
                  <c:v>1570</c:v>
                </c:pt>
                <c:pt idx="4089">
                  <c:v>3441</c:v>
                </c:pt>
                <c:pt idx="4090">
                  <c:v>41500</c:v>
                </c:pt>
                <c:pt idx="4091">
                  <c:v>1145</c:v>
                </c:pt>
                <c:pt idx="4092">
                  <c:v>1739</c:v>
                </c:pt>
                <c:pt idx="4093">
                  <c:v>16291</c:v>
                </c:pt>
                <c:pt idx="4094">
                  <c:v>10</c:v>
                </c:pt>
                <c:pt idx="4095">
                  <c:v>375</c:v>
                </c:pt>
                <c:pt idx="4096">
                  <c:v>645</c:v>
                </c:pt>
                <c:pt idx="4097">
                  <c:v>10</c:v>
                </c:pt>
                <c:pt idx="4098">
                  <c:v>540</c:v>
                </c:pt>
                <c:pt idx="4099">
                  <c:v>225</c:v>
                </c:pt>
                <c:pt idx="4100">
                  <c:v>162</c:v>
                </c:pt>
                <c:pt idx="4101">
                  <c:v>639</c:v>
                </c:pt>
                <c:pt idx="4102">
                  <c:v>50</c:v>
                </c:pt>
                <c:pt idx="4103">
                  <c:v>0</c:v>
                </c:pt>
                <c:pt idx="4104">
                  <c:v>2700</c:v>
                </c:pt>
                <c:pt idx="4105">
                  <c:v>96</c:v>
                </c:pt>
                <c:pt idx="4106">
                  <c:v>258</c:v>
                </c:pt>
                <c:pt idx="4107">
                  <c:v>45</c:v>
                </c:pt>
                <c:pt idx="4108">
                  <c:v>0</c:v>
                </c:pt>
                <c:pt idx="4109">
                  <c:v>7540</c:v>
                </c:pt>
                <c:pt idx="4110">
                  <c:v>0</c:v>
                </c:pt>
                <c:pt idx="4111">
                  <c:v>5250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EF-064C-9939-0E8778C7E14F}"/>
            </c:ext>
          </c:extLst>
        </c:ser>
        <c:ser>
          <c:idx val="3"/>
          <c:order val="3"/>
          <c:tx>
            <c:strRef>
              <c:f>'Scatter by state'!$E$1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'Scatter by state'!$A$2:$A$4113</c:f>
              <c:numCache>
                <c:formatCode>General</c:formatCode>
                <c:ptCount val="41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81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58</c:v>
                </c:pt>
                <c:pt idx="19">
                  <c:v>1</c:v>
                </c:pt>
                <c:pt idx="20">
                  <c:v>0</c:v>
                </c:pt>
                <c:pt idx="21">
                  <c:v>28</c:v>
                </c:pt>
                <c:pt idx="22">
                  <c:v>1</c:v>
                </c:pt>
                <c:pt idx="23">
                  <c:v>0</c:v>
                </c:pt>
                <c:pt idx="24">
                  <c:v>37</c:v>
                </c:pt>
                <c:pt idx="25">
                  <c:v>9</c:v>
                </c:pt>
                <c:pt idx="26">
                  <c:v>3</c:v>
                </c:pt>
                <c:pt idx="27">
                  <c:v>0</c:v>
                </c:pt>
                <c:pt idx="28">
                  <c:v>2</c:v>
                </c:pt>
                <c:pt idx="29">
                  <c:v>6</c:v>
                </c:pt>
                <c:pt idx="30">
                  <c:v>67</c:v>
                </c:pt>
                <c:pt idx="31">
                  <c:v>5</c:v>
                </c:pt>
                <c:pt idx="32">
                  <c:v>2</c:v>
                </c:pt>
                <c:pt idx="33">
                  <c:v>10</c:v>
                </c:pt>
                <c:pt idx="34">
                  <c:v>3</c:v>
                </c:pt>
                <c:pt idx="35">
                  <c:v>4</c:v>
                </c:pt>
                <c:pt idx="36">
                  <c:v>15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6</c:v>
                </c:pt>
                <c:pt idx="42">
                  <c:v>0</c:v>
                </c:pt>
                <c:pt idx="43">
                  <c:v>13</c:v>
                </c:pt>
                <c:pt idx="44">
                  <c:v>0</c:v>
                </c:pt>
                <c:pt idx="45">
                  <c:v>8</c:v>
                </c:pt>
                <c:pt idx="46">
                  <c:v>1</c:v>
                </c:pt>
                <c:pt idx="47">
                  <c:v>0</c:v>
                </c:pt>
                <c:pt idx="48">
                  <c:v>5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39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1</c:v>
                </c:pt>
                <c:pt idx="71">
                  <c:v>9</c:v>
                </c:pt>
                <c:pt idx="72">
                  <c:v>0</c:v>
                </c:pt>
                <c:pt idx="73">
                  <c:v>25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6</c:v>
                </c:pt>
                <c:pt idx="81">
                  <c:v>4</c:v>
                </c:pt>
                <c:pt idx="82">
                  <c:v>22</c:v>
                </c:pt>
                <c:pt idx="83">
                  <c:v>15</c:v>
                </c:pt>
                <c:pt idx="84">
                  <c:v>95</c:v>
                </c:pt>
                <c:pt idx="85">
                  <c:v>161</c:v>
                </c:pt>
                <c:pt idx="86">
                  <c:v>8</c:v>
                </c:pt>
                <c:pt idx="87">
                  <c:v>76</c:v>
                </c:pt>
                <c:pt idx="88">
                  <c:v>1</c:v>
                </c:pt>
                <c:pt idx="89">
                  <c:v>101</c:v>
                </c:pt>
                <c:pt idx="90">
                  <c:v>4</c:v>
                </c:pt>
                <c:pt idx="91">
                  <c:v>1</c:v>
                </c:pt>
                <c:pt idx="92">
                  <c:v>775</c:v>
                </c:pt>
                <c:pt idx="93">
                  <c:v>90</c:v>
                </c:pt>
                <c:pt idx="94">
                  <c:v>16</c:v>
                </c:pt>
                <c:pt idx="95">
                  <c:v>6</c:v>
                </c:pt>
                <c:pt idx="96">
                  <c:v>38</c:v>
                </c:pt>
                <c:pt idx="97">
                  <c:v>355</c:v>
                </c:pt>
                <c:pt idx="98">
                  <c:v>7</c:v>
                </c:pt>
                <c:pt idx="99">
                  <c:v>400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292</c:v>
                </c:pt>
                <c:pt idx="104">
                  <c:v>2</c:v>
                </c:pt>
                <c:pt idx="105">
                  <c:v>8</c:v>
                </c:pt>
                <c:pt idx="106">
                  <c:v>0</c:v>
                </c:pt>
                <c:pt idx="107">
                  <c:v>1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18</c:v>
                </c:pt>
                <c:pt idx="125">
                  <c:v>3</c:v>
                </c:pt>
                <c:pt idx="126">
                  <c:v>40</c:v>
                </c:pt>
                <c:pt idx="127">
                  <c:v>0</c:v>
                </c:pt>
                <c:pt idx="128">
                  <c:v>24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6</c:v>
                </c:pt>
                <c:pt idx="134">
                  <c:v>0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8</c:v>
                </c:pt>
                <c:pt idx="141">
                  <c:v>34</c:v>
                </c:pt>
                <c:pt idx="142">
                  <c:v>1</c:v>
                </c:pt>
                <c:pt idx="143">
                  <c:v>38</c:v>
                </c:pt>
                <c:pt idx="144">
                  <c:v>104</c:v>
                </c:pt>
                <c:pt idx="145">
                  <c:v>86</c:v>
                </c:pt>
                <c:pt idx="146">
                  <c:v>356</c:v>
                </c:pt>
                <c:pt idx="147">
                  <c:v>45</c:v>
                </c:pt>
                <c:pt idx="148">
                  <c:v>38</c:v>
                </c:pt>
                <c:pt idx="149">
                  <c:v>35</c:v>
                </c:pt>
                <c:pt idx="150">
                  <c:v>24</c:v>
                </c:pt>
                <c:pt idx="151">
                  <c:v>100</c:v>
                </c:pt>
                <c:pt idx="152">
                  <c:v>1</c:v>
                </c:pt>
                <c:pt idx="153">
                  <c:v>122</c:v>
                </c:pt>
                <c:pt idx="154">
                  <c:v>11</c:v>
                </c:pt>
                <c:pt idx="155">
                  <c:v>248</c:v>
                </c:pt>
                <c:pt idx="156">
                  <c:v>1</c:v>
                </c:pt>
                <c:pt idx="157">
                  <c:v>19</c:v>
                </c:pt>
                <c:pt idx="158">
                  <c:v>135</c:v>
                </c:pt>
                <c:pt idx="159">
                  <c:v>9</c:v>
                </c:pt>
                <c:pt idx="160">
                  <c:v>3</c:v>
                </c:pt>
                <c:pt idx="161">
                  <c:v>7</c:v>
                </c:pt>
                <c:pt idx="162">
                  <c:v>4</c:v>
                </c:pt>
                <c:pt idx="163">
                  <c:v>44</c:v>
                </c:pt>
                <c:pt idx="164">
                  <c:v>90</c:v>
                </c:pt>
                <c:pt idx="165">
                  <c:v>8</c:v>
                </c:pt>
                <c:pt idx="166">
                  <c:v>11</c:v>
                </c:pt>
                <c:pt idx="167">
                  <c:v>41</c:v>
                </c:pt>
                <c:pt idx="168">
                  <c:v>15</c:v>
                </c:pt>
                <c:pt idx="169">
                  <c:v>9</c:v>
                </c:pt>
                <c:pt idx="170">
                  <c:v>50</c:v>
                </c:pt>
                <c:pt idx="171">
                  <c:v>34</c:v>
                </c:pt>
                <c:pt idx="172">
                  <c:v>0</c:v>
                </c:pt>
                <c:pt idx="173">
                  <c:v>0</c:v>
                </c:pt>
                <c:pt idx="174">
                  <c:v>276</c:v>
                </c:pt>
                <c:pt idx="175">
                  <c:v>16</c:v>
                </c:pt>
                <c:pt idx="176">
                  <c:v>224</c:v>
                </c:pt>
                <c:pt idx="177">
                  <c:v>140</c:v>
                </c:pt>
                <c:pt idx="178">
                  <c:v>15</c:v>
                </c:pt>
                <c:pt idx="179">
                  <c:v>37</c:v>
                </c:pt>
                <c:pt idx="180">
                  <c:v>0</c:v>
                </c:pt>
                <c:pt idx="181">
                  <c:v>46</c:v>
                </c:pt>
                <c:pt idx="182">
                  <c:v>1</c:v>
                </c:pt>
                <c:pt idx="183">
                  <c:v>323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7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59</c:v>
                </c:pt>
                <c:pt idx="200">
                  <c:v>13</c:v>
                </c:pt>
                <c:pt idx="201">
                  <c:v>22</c:v>
                </c:pt>
                <c:pt idx="202">
                  <c:v>0</c:v>
                </c:pt>
                <c:pt idx="203">
                  <c:v>52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6</c:v>
                </c:pt>
                <c:pt idx="208">
                  <c:v>35</c:v>
                </c:pt>
                <c:pt idx="209">
                  <c:v>10</c:v>
                </c:pt>
                <c:pt idx="210">
                  <c:v>2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7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27</c:v>
                </c:pt>
                <c:pt idx="240">
                  <c:v>14</c:v>
                </c:pt>
                <c:pt idx="241">
                  <c:v>2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6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</c:v>
                </c:pt>
                <c:pt idx="254">
                  <c:v>7</c:v>
                </c:pt>
                <c:pt idx="255">
                  <c:v>2</c:v>
                </c:pt>
                <c:pt idx="256">
                  <c:v>3</c:v>
                </c:pt>
                <c:pt idx="257">
                  <c:v>8</c:v>
                </c:pt>
                <c:pt idx="258">
                  <c:v>7</c:v>
                </c:pt>
                <c:pt idx="259">
                  <c:v>0</c:v>
                </c:pt>
                <c:pt idx="260">
                  <c:v>3</c:v>
                </c:pt>
                <c:pt idx="261">
                  <c:v>8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2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12</c:v>
                </c:pt>
                <c:pt idx="293">
                  <c:v>2</c:v>
                </c:pt>
                <c:pt idx="294">
                  <c:v>1501</c:v>
                </c:pt>
                <c:pt idx="295">
                  <c:v>52</c:v>
                </c:pt>
                <c:pt idx="296">
                  <c:v>23</c:v>
                </c:pt>
                <c:pt idx="297">
                  <c:v>535</c:v>
                </c:pt>
                <c:pt idx="298">
                  <c:v>3</c:v>
                </c:pt>
                <c:pt idx="299">
                  <c:v>6</c:v>
                </c:pt>
                <c:pt idx="300">
                  <c:v>3</c:v>
                </c:pt>
                <c:pt idx="301">
                  <c:v>5</c:v>
                </c:pt>
                <c:pt idx="302">
                  <c:v>17</c:v>
                </c:pt>
                <c:pt idx="303">
                  <c:v>11</c:v>
                </c:pt>
                <c:pt idx="304">
                  <c:v>70</c:v>
                </c:pt>
                <c:pt idx="305">
                  <c:v>6</c:v>
                </c:pt>
                <c:pt idx="306">
                  <c:v>43</c:v>
                </c:pt>
                <c:pt idx="307">
                  <c:v>152</c:v>
                </c:pt>
                <c:pt idx="308">
                  <c:v>59</c:v>
                </c:pt>
                <c:pt idx="309">
                  <c:v>4</c:v>
                </c:pt>
                <c:pt idx="310">
                  <c:v>10</c:v>
                </c:pt>
                <c:pt idx="311">
                  <c:v>5</c:v>
                </c:pt>
                <c:pt idx="312">
                  <c:v>58</c:v>
                </c:pt>
                <c:pt idx="313">
                  <c:v>8</c:v>
                </c:pt>
                <c:pt idx="314">
                  <c:v>3</c:v>
                </c:pt>
                <c:pt idx="315">
                  <c:v>0</c:v>
                </c:pt>
                <c:pt idx="316">
                  <c:v>11</c:v>
                </c:pt>
                <c:pt idx="317">
                  <c:v>20</c:v>
                </c:pt>
                <c:pt idx="318">
                  <c:v>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2</c:v>
                </c:pt>
                <c:pt idx="324">
                  <c:v>348</c:v>
                </c:pt>
                <c:pt idx="325">
                  <c:v>4</c:v>
                </c:pt>
                <c:pt idx="326">
                  <c:v>0</c:v>
                </c:pt>
                <c:pt idx="327">
                  <c:v>17</c:v>
                </c:pt>
                <c:pt idx="328">
                  <c:v>0</c:v>
                </c:pt>
                <c:pt idx="329">
                  <c:v>1</c:v>
                </c:pt>
                <c:pt idx="330">
                  <c:v>15</c:v>
                </c:pt>
                <c:pt idx="331">
                  <c:v>10</c:v>
                </c:pt>
                <c:pt idx="332">
                  <c:v>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46</c:v>
                </c:pt>
                <c:pt idx="338">
                  <c:v>14</c:v>
                </c:pt>
                <c:pt idx="339">
                  <c:v>1</c:v>
                </c:pt>
                <c:pt idx="340">
                  <c:v>0</c:v>
                </c:pt>
                <c:pt idx="341">
                  <c:v>17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0</c:v>
                </c:pt>
                <c:pt idx="350">
                  <c:v>1</c:v>
                </c:pt>
                <c:pt idx="351">
                  <c:v>10</c:v>
                </c:pt>
                <c:pt idx="352">
                  <c:v>0</c:v>
                </c:pt>
                <c:pt idx="353">
                  <c:v>7</c:v>
                </c:pt>
                <c:pt idx="354">
                  <c:v>0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10</c:v>
                </c:pt>
                <c:pt idx="359">
                  <c:v>10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26</c:v>
                </c:pt>
                <c:pt idx="365">
                  <c:v>0</c:v>
                </c:pt>
                <c:pt idx="366">
                  <c:v>7</c:v>
                </c:pt>
                <c:pt idx="367">
                  <c:v>0</c:v>
                </c:pt>
                <c:pt idx="368">
                  <c:v>2</c:v>
                </c:pt>
                <c:pt idx="369">
                  <c:v>13</c:v>
                </c:pt>
                <c:pt idx="370">
                  <c:v>4</c:v>
                </c:pt>
                <c:pt idx="371">
                  <c:v>0</c:v>
                </c:pt>
                <c:pt idx="372">
                  <c:v>12</c:v>
                </c:pt>
                <c:pt idx="373">
                  <c:v>2</c:v>
                </c:pt>
                <c:pt idx="374">
                  <c:v>10</c:v>
                </c:pt>
                <c:pt idx="375">
                  <c:v>0</c:v>
                </c:pt>
                <c:pt idx="376">
                  <c:v>5</c:v>
                </c:pt>
                <c:pt idx="377">
                  <c:v>0</c:v>
                </c:pt>
                <c:pt idx="378">
                  <c:v>5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0</c:v>
                </c:pt>
                <c:pt idx="383">
                  <c:v>3</c:v>
                </c:pt>
                <c:pt idx="384">
                  <c:v>0</c:v>
                </c:pt>
                <c:pt idx="385">
                  <c:v>19</c:v>
                </c:pt>
                <c:pt idx="386">
                  <c:v>8</c:v>
                </c:pt>
                <c:pt idx="387">
                  <c:v>6</c:v>
                </c:pt>
                <c:pt idx="388">
                  <c:v>0</c:v>
                </c:pt>
                <c:pt idx="389">
                  <c:v>18</c:v>
                </c:pt>
                <c:pt idx="390">
                  <c:v>7</c:v>
                </c:pt>
                <c:pt idx="391">
                  <c:v>0</c:v>
                </c:pt>
                <c:pt idx="392">
                  <c:v>8</c:v>
                </c:pt>
                <c:pt idx="393">
                  <c:v>1293</c:v>
                </c:pt>
                <c:pt idx="394">
                  <c:v>17</c:v>
                </c:pt>
                <c:pt idx="395">
                  <c:v>0</c:v>
                </c:pt>
                <c:pt idx="396">
                  <c:v>13</c:v>
                </c:pt>
                <c:pt idx="397">
                  <c:v>0</c:v>
                </c:pt>
                <c:pt idx="398">
                  <c:v>0</c:v>
                </c:pt>
                <c:pt idx="399">
                  <c:v>33</c:v>
                </c:pt>
                <c:pt idx="400">
                  <c:v>12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84</c:v>
                </c:pt>
                <c:pt idx="406">
                  <c:v>38</c:v>
                </c:pt>
                <c:pt idx="407">
                  <c:v>1</c:v>
                </c:pt>
                <c:pt idx="408">
                  <c:v>76</c:v>
                </c:pt>
                <c:pt idx="409">
                  <c:v>3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2</c:v>
                </c:pt>
                <c:pt idx="420">
                  <c:v>0</c:v>
                </c:pt>
                <c:pt idx="421">
                  <c:v>7</c:v>
                </c:pt>
                <c:pt idx="422">
                  <c:v>0</c:v>
                </c:pt>
                <c:pt idx="423">
                  <c:v>5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5</c:v>
                </c:pt>
                <c:pt idx="429">
                  <c:v>3</c:v>
                </c:pt>
                <c:pt idx="430">
                  <c:v>6</c:v>
                </c:pt>
                <c:pt idx="431">
                  <c:v>12</c:v>
                </c:pt>
                <c:pt idx="432">
                  <c:v>13</c:v>
                </c:pt>
                <c:pt idx="433">
                  <c:v>5</c:v>
                </c:pt>
                <c:pt idx="434">
                  <c:v>2</c:v>
                </c:pt>
                <c:pt idx="435">
                  <c:v>8</c:v>
                </c:pt>
                <c:pt idx="436">
                  <c:v>0</c:v>
                </c:pt>
                <c:pt idx="437">
                  <c:v>13</c:v>
                </c:pt>
                <c:pt idx="438">
                  <c:v>0</c:v>
                </c:pt>
                <c:pt idx="439">
                  <c:v>5</c:v>
                </c:pt>
                <c:pt idx="440">
                  <c:v>8</c:v>
                </c:pt>
                <c:pt idx="441">
                  <c:v>8</c:v>
                </c:pt>
                <c:pt idx="442">
                  <c:v>0</c:v>
                </c:pt>
                <c:pt idx="443">
                  <c:v>2</c:v>
                </c:pt>
                <c:pt idx="444">
                  <c:v>3</c:v>
                </c:pt>
                <c:pt idx="445">
                  <c:v>0</c:v>
                </c:pt>
                <c:pt idx="446">
                  <c:v>0</c:v>
                </c:pt>
                <c:pt idx="447">
                  <c:v>11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17</c:v>
                </c:pt>
                <c:pt idx="452">
                  <c:v>2</c:v>
                </c:pt>
                <c:pt idx="453">
                  <c:v>1</c:v>
                </c:pt>
                <c:pt idx="454">
                  <c:v>2</c:v>
                </c:pt>
                <c:pt idx="455">
                  <c:v>16</c:v>
                </c:pt>
                <c:pt idx="456">
                  <c:v>1</c:v>
                </c:pt>
                <c:pt idx="457">
                  <c:v>4</c:v>
                </c:pt>
                <c:pt idx="458">
                  <c:v>5</c:v>
                </c:pt>
                <c:pt idx="459">
                  <c:v>7</c:v>
                </c:pt>
                <c:pt idx="460">
                  <c:v>0</c:v>
                </c:pt>
                <c:pt idx="461">
                  <c:v>12</c:v>
                </c:pt>
                <c:pt idx="462">
                  <c:v>2</c:v>
                </c:pt>
                <c:pt idx="463">
                  <c:v>5</c:v>
                </c:pt>
                <c:pt idx="464">
                  <c:v>2</c:v>
                </c:pt>
                <c:pt idx="465">
                  <c:v>3</c:v>
                </c:pt>
                <c:pt idx="466">
                  <c:v>0</c:v>
                </c:pt>
                <c:pt idx="467">
                  <c:v>49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11</c:v>
                </c:pt>
                <c:pt idx="473">
                  <c:v>1</c:v>
                </c:pt>
                <c:pt idx="474">
                  <c:v>8</c:v>
                </c:pt>
                <c:pt idx="475">
                  <c:v>5</c:v>
                </c:pt>
                <c:pt idx="476">
                  <c:v>39</c:v>
                </c:pt>
                <c:pt idx="477">
                  <c:v>0</c:v>
                </c:pt>
                <c:pt idx="478">
                  <c:v>0</c:v>
                </c:pt>
                <c:pt idx="479">
                  <c:v>2</c:v>
                </c:pt>
                <c:pt idx="480">
                  <c:v>170</c:v>
                </c:pt>
                <c:pt idx="481">
                  <c:v>5</c:v>
                </c:pt>
                <c:pt idx="482">
                  <c:v>14</c:v>
                </c:pt>
                <c:pt idx="483">
                  <c:v>1</c:v>
                </c:pt>
                <c:pt idx="484">
                  <c:v>0</c:v>
                </c:pt>
                <c:pt idx="485">
                  <c:v>124</c:v>
                </c:pt>
                <c:pt idx="486">
                  <c:v>0</c:v>
                </c:pt>
                <c:pt idx="487">
                  <c:v>0</c:v>
                </c:pt>
                <c:pt idx="488">
                  <c:v>55</c:v>
                </c:pt>
                <c:pt idx="489">
                  <c:v>140</c:v>
                </c:pt>
                <c:pt idx="490">
                  <c:v>21</c:v>
                </c:pt>
                <c:pt idx="491">
                  <c:v>1</c:v>
                </c:pt>
                <c:pt idx="492">
                  <c:v>147</c:v>
                </c:pt>
                <c:pt idx="493">
                  <c:v>11</c:v>
                </c:pt>
                <c:pt idx="494">
                  <c:v>125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3</c:v>
                </c:pt>
                <c:pt idx="504">
                  <c:v>0</c:v>
                </c:pt>
                <c:pt idx="505">
                  <c:v>1</c:v>
                </c:pt>
                <c:pt idx="506">
                  <c:v>3</c:v>
                </c:pt>
                <c:pt idx="507">
                  <c:v>22</c:v>
                </c:pt>
                <c:pt idx="508">
                  <c:v>26</c:v>
                </c:pt>
                <c:pt idx="509">
                  <c:v>4</c:v>
                </c:pt>
                <c:pt idx="510">
                  <c:v>0</c:v>
                </c:pt>
                <c:pt idx="511">
                  <c:v>4</c:v>
                </c:pt>
                <c:pt idx="512">
                  <c:v>9</c:v>
                </c:pt>
                <c:pt idx="513">
                  <c:v>5</c:v>
                </c:pt>
                <c:pt idx="514">
                  <c:v>14</c:v>
                </c:pt>
                <c:pt idx="515">
                  <c:v>1</c:v>
                </c:pt>
                <c:pt idx="516">
                  <c:v>10</c:v>
                </c:pt>
                <c:pt idx="517">
                  <c:v>3</c:v>
                </c:pt>
                <c:pt idx="518">
                  <c:v>1</c:v>
                </c:pt>
                <c:pt idx="519">
                  <c:v>0</c:v>
                </c:pt>
                <c:pt idx="520">
                  <c:v>5</c:v>
                </c:pt>
                <c:pt idx="521">
                  <c:v>2</c:v>
                </c:pt>
                <c:pt idx="522">
                  <c:v>68</c:v>
                </c:pt>
                <c:pt idx="523">
                  <c:v>3</c:v>
                </c:pt>
                <c:pt idx="524">
                  <c:v>34</c:v>
                </c:pt>
                <c:pt idx="525">
                  <c:v>0</c:v>
                </c:pt>
                <c:pt idx="526">
                  <c:v>3</c:v>
                </c:pt>
                <c:pt idx="527">
                  <c:v>0</c:v>
                </c:pt>
                <c:pt idx="528">
                  <c:v>70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2</c:v>
                </c:pt>
                <c:pt idx="533">
                  <c:v>2</c:v>
                </c:pt>
                <c:pt idx="534">
                  <c:v>34</c:v>
                </c:pt>
                <c:pt idx="535">
                  <c:v>2</c:v>
                </c:pt>
                <c:pt idx="536">
                  <c:v>0</c:v>
                </c:pt>
                <c:pt idx="537">
                  <c:v>1</c:v>
                </c:pt>
                <c:pt idx="538">
                  <c:v>8</c:v>
                </c:pt>
                <c:pt idx="539">
                  <c:v>4</c:v>
                </c:pt>
                <c:pt idx="540">
                  <c:v>28</c:v>
                </c:pt>
                <c:pt idx="541">
                  <c:v>0</c:v>
                </c:pt>
                <c:pt idx="542">
                  <c:v>6</c:v>
                </c:pt>
                <c:pt idx="543">
                  <c:v>22</c:v>
                </c:pt>
                <c:pt idx="544">
                  <c:v>0</c:v>
                </c:pt>
                <c:pt idx="545">
                  <c:v>1</c:v>
                </c:pt>
                <c:pt idx="546">
                  <c:v>20</c:v>
                </c:pt>
                <c:pt idx="547">
                  <c:v>0</c:v>
                </c:pt>
                <c:pt idx="548">
                  <c:v>1</c:v>
                </c:pt>
                <c:pt idx="549">
                  <c:v>3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5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0</c:v>
                </c:pt>
                <c:pt idx="562">
                  <c:v>9</c:v>
                </c:pt>
                <c:pt idx="563">
                  <c:v>4</c:v>
                </c:pt>
                <c:pt idx="564">
                  <c:v>4</c:v>
                </c:pt>
                <c:pt idx="565">
                  <c:v>1</c:v>
                </c:pt>
                <c:pt idx="566">
                  <c:v>1</c:v>
                </c:pt>
                <c:pt idx="567">
                  <c:v>7</c:v>
                </c:pt>
                <c:pt idx="568">
                  <c:v>5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2</c:v>
                </c:pt>
                <c:pt idx="574">
                  <c:v>0</c:v>
                </c:pt>
                <c:pt idx="575">
                  <c:v>4</c:v>
                </c:pt>
                <c:pt idx="576">
                  <c:v>7</c:v>
                </c:pt>
                <c:pt idx="577">
                  <c:v>2</c:v>
                </c:pt>
                <c:pt idx="578">
                  <c:v>1</c:v>
                </c:pt>
                <c:pt idx="579">
                  <c:v>9</c:v>
                </c:pt>
                <c:pt idx="580">
                  <c:v>2</c:v>
                </c:pt>
                <c:pt idx="581">
                  <c:v>1</c:v>
                </c:pt>
                <c:pt idx="582">
                  <c:v>7</c:v>
                </c:pt>
                <c:pt idx="583">
                  <c:v>2</c:v>
                </c:pt>
                <c:pt idx="584">
                  <c:v>8</c:v>
                </c:pt>
                <c:pt idx="585">
                  <c:v>2</c:v>
                </c:pt>
                <c:pt idx="586">
                  <c:v>2</c:v>
                </c:pt>
                <c:pt idx="587">
                  <c:v>7</c:v>
                </c:pt>
                <c:pt idx="588">
                  <c:v>2</c:v>
                </c:pt>
                <c:pt idx="589">
                  <c:v>18</c:v>
                </c:pt>
                <c:pt idx="590">
                  <c:v>9</c:v>
                </c:pt>
                <c:pt idx="591">
                  <c:v>4</c:v>
                </c:pt>
                <c:pt idx="592">
                  <c:v>7</c:v>
                </c:pt>
                <c:pt idx="593">
                  <c:v>29</c:v>
                </c:pt>
                <c:pt idx="594">
                  <c:v>12</c:v>
                </c:pt>
                <c:pt idx="595">
                  <c:v>4</c:v>
                </c:pt>
                <c:pt idx="596">
                  <c:v>28</c:v>
                </c:pt>
                <c:pt idx="597">
                  <c:v>25</c:v>
                </c:pt>
                <c:pt idx="598">
                  <c:v>28</c:v>
                </c:pt>
                <c:pt idx="599">
                  <c:v>310</c:v>
                </c:pt>
                <c:pt idx="600">
                  <c:v>15</c:v>
                </c:pt>
                <c:pt idx="601">
                  <c:v>215</c:v>
                </c:pt>
                <c:pt idx="602">
                  <c:v>3</c:v>
                </c:pt>
                <c:pt idx="603">
                  <c:v>2</c:v>
                </c:pt>
                <c:pt idx="604">
                  <c:v>26</c:v>
                </c:pt>
                <c:pt idx="605">
                  <c:v>24</c:v>
                </c:pt>
                <c:pt idx="606">
                  <c:v>96</c:v>
                </c:pt>
                <c:pt idx="607">
                  <c:v>17</c:v>
                </c:pt>
                <c:pt idx="608">
                  <c:v>94</c:v>
                </c:pt>
                <c:pt idx="609">
                  <c:v>129</c:v>
                </c:pt>
                <c:pt idx="610">
                  <c:v>1</c:v>
                </c:pt>
                <c:pt idx="611">
                  <c:v>4</c:v>
                </c:pt>
                <c:pt idx="612">
                  <c:v>3</c:v>
                </c:pt>
                <c:pt idx="613">
                  <c:v>135</c:v>
                </c:pt>
                <c:pt idx="614">
                  <c:v>10</c:v>
                </c:pt>
                <c:pt idx="615">
                  <c:v>0</c:v>
                </c:pt>
                <c:pt idx="616">
                  <c:v>6</c:v>
                </c:pt>
                <c:pt idx="617">
                  <c:v>36</c:v>
                </c:pt>
                <c:pt idx="618">
                  <c:v>336</c:v>
                </c:pt>
                <c:pt idx="619">
                  <c:v>34</c:v>
                </c:pt>
                <c:pt idx="620">
                  <c:v>10</c:v>
                </c:pt>
                <c:pt idx="621">
                  <c:v>201</c:v>
                </c:pt>
                <c:pt idx="622">
                  <c:v>296</c:v>
                </c:pt>
                <c:pt idx="623">
                  <c:v>7</c:v>
                </c:pt>
                <c:pt idx="624">
                  <c:v>7</c:v>
                </c:pt>
                <c:pt idx="625">
                  <c:v>1</c:v>
                </c:pt>
                <c:pt idx="626">
                  <c:v>114</c:v>
                </c:pt>
                <c:pt idx="627">
                  <c:v>29</c:v>
                </c:pt>
                <c:pt idx="628">
                  <c:v>890</c:v>
                </c:pt>
                <c:pt idx="629">
                  <c:v>31</c:v>
                </c:pt>
                <c:pt idx="630">
                  <c:v>21</c:v>
                </c:pt>
                <c:pt idx="631">
                  <c:v>37</c:v>
                </c:pt>
                <c:pt idx="632">
                  <c:v>7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456</c:v>
                </c:pt>
                <c:pt idx="637">
                  <c:v>369</c:v>
                </c:pt>
                <c:pt idx="638">
                  <c:v>2</c:v>
                </c:pt>
                <c:pt idx="639">
                  <c:v>0</c:v>
                </c:pt>
                <c:pt idx="640">
                  <c:v>338</c:v>
                </c:pt>
                <c:pt idx="641">
                  <c:v>4</c:v>
                </c:pt>
                <c:pt idx="642">
                  <c:v>1</c:v>
                </c:pt>
                <c:pt idx="643">
                  <c:v>28</c:v>
                </c:pt>
                <c:pt idx="644">
                  <c:v>12</c:v>
                </c:pt>
                <c:pt idx="645">
                  <c:v>16</c:v>
                </c:pt>
                <c:pt idx="646">
                  <c:v>4</c:v>
                </c:pt>
                <c:pt idx="647">
                  <c:v>4</c:v>
                </c:pt>
                <c:pt idx="648">
                  <c:v>10</c:v>
                </c:pt>
                <c:pt idx="649">
                  <c:v>0</c:v>
                </c:pt>
                <c:pt idx="650">
                  <c:v>6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44</c:v>
                </c:pt>
                <c:pt idx="655">
                  <c:v>0</c:v>
                </c:pt>
                <c:pt idx="656">
                  <c:v>3</c:v>
                </c:pt>
                <c:pt idx="657">
                  <c:v>0</c:v>
                </c:pt>
                <c:pt idx="658">
                  <c:v>52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2</c:v>
                </c:pt>
                <c:pt idx="663">
                  <c:v>9</c:v>
                </c:pt>
                <c:pt idx="664">
                  <c:v>5</c:v>
                </c:pt>
                <c:pt idx="665">
                  <c:v>57</c:v>
                </c:pt>
                <c:pt idx="666">
                  <c:v>3</c:v>
                </c:pt>
                <c:pt idx="667">
                  <c:v>1</c:v>
                </c:pt>
                <c:pt idx="668">
                  <c:v>6</c:v>
                </c:pt>
                <c:pt idx="669">
                  <c:v>48</c:v>
                </c:pt>
                <c:pt idx="670">
                  <c:v>2</c:v>
                </c:pt>
                <c:pt idx="671">
                  <c:v>4</c:v>
                </c:pt>
                <c:pt idx="672">
                  <c:v>5</c:v>
                </c:pt>
                <c:pt idx="673">
                  <c:v>79</c:v>
                </c:pt>
                <c:pt idx="674">
                  <c:v>2</c:v>
                </c:pt>
                <c:pt idx="675">
                  <c:v>11</c:v>
                </c:pt>
                <c:pt idx="676">
                  <c:v>11</c:v>
                </c:pt>
                <c:pt idx="677">
                  <c:v>1</c:v>
                </c:pt>
                <c:pt idx="678">
                  <c:v>3</c:v>
                </c:pt>
                <c:pt idx="679">
                  <c:v>5</c:v>
                </c:pt>
                <c:pt idx="680">
                  <c:v>12</c:v>
                </c:pt>
                <c:pt idx="681">
                  <c:v>2</c:v>
                </c:pt>
                <c:pt idx="682">
                  <c:v>5</c:v>
                </c:pt>
                <c:pt idx="683">
                  <c:v>21</c:v>
                </c:pt>
                <c:pt idx="684">
                  <c:v>0</c:v>
                </c:pt>
                <c:pt idx="685">
                  <c:v>45</c:v>
                </c:pt>
                <c:pt idx="686">
                  <c:v>29</c:v>
                </c:pt>
                <c:pt idx="687">
                  <c:v>2</c:v>
                </c:pt>
                <c:pt idx="688">
                  <c:v>30</c:v>
                </c:pt>
                <c:pt idx="689">
                  <c:v>8</c:v>
                </c:pt>
                <c:pt idx="690">
                  <c:v>1</c:v>
                </c:pt>
                <c:pt idx="691">
                  <c:v>14</c:v>
                </c:pt>
                <c:pt idx="692">
                  <c:v>24</c:v>
                </c:pt>
                <c:pt idx="693">
                  <c:v>2</c:v>
                </c:pt>
                <c:pt idx="694">
                  <c:v>21</c:v>
                </c:pt>
                <c:pt idx="695">
                  <c:v>7</c:v>
                </c:pt>
                <c:pt idx="696">
                  <c:v>0</c:v>
                </c:pt>
                <c:pt idx="697">
                  <c:v>4</c:v>
                </c:pt>
                <c:pt idx="698">
                  <c:v>32</c:v>
                </c:pt>
                <c:pt idx="699">
                  <c:v>4</c:v>
                </c:pt>
                <c:pt idx="700">
                  <c:v>9</c:v>
                </c:pt>
                <c:pt idx="701">
                  <c:v>17</c:v>
                </c:pt>
                <c:pt idx="702">
                  <c:v>5</c:v>
                </c:pt>
                <c:pt idx="703">
                  <c:v>53</c:v>
                </c:pt>
                <c:pt idx="704">
                  <c:v>7</c:v>
                </c:pt>
                <c:pt idx="705">
                  <c:v>72</c:v>
                </c:pt>
                <c:pt idx="706">
                  <c:v>0</c:v>
                </c:pt>
                <c:pt idx="707">
                  <c:v>2</c:v>
                </c:pt>
                <c:pt idx="708">
                  <c:v>8</c:v>
                </c:pt>
                <c:pt idx="709">
                  <c:v>2</c:v>
                </c:pt>
                <c:pt idx="710">
                  <c:v>0</c:v>
                </c:pt>
                <c:pt idx="711">
                  <c:v>3</c:v>
                </c:pt>
                <c:pt idx="712">
                  <c:v>4</c:v>
                </c:pt>
                <c:pt idx="713">
                  <c:v>3</c:v>
                </c:pt>
                <c:pt idx="714">
                  <c:v>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8</c:v>
                </c:pt>
                <c:pt idx="719">
                  <c:v>5</c:v>
                </c:pt>
                <c:pt idx="720">
                  <c:v>0</c:v>
                </c:pt>
                <c:pt idx="721">
                  <c:v>2</c:v>
                </c:pt>
                <c:pt idx="722">
                  <c:v>24</c:v>
                </c:pt>
                <c:pt idx="723">
                  <c:v>0</c:v>
                </c:pt>
                <c:pt idx="724">
                  <c:v>9</c:v>
                </c:pt>
                <c:pt idx="725">
                  <c:v>0</c:v>
                </c:pt>
                <c:pt idx="726">
                  <c:v>1</c:v>
                </c:pt>
                <c:pt idx="727">
                  <c:v>10</c:v>
                </c:pt>
                <c:pt idx="728">
                  <c:v>1</c:v>
                </c:pt>
                <c:pt idx="729">
                  <c:v>0</c:v>
                </c:pt>
                <c:pt idx="730">
                  <c:v>20</c:v>
                </c:pt>
                <c:pt idx="731">
                  <c:v>30</c:v>
                </c:pt>
                <c:pt idx="732">
                  <c:v>6</c:v>
                </c:pt>
                <c:pt idx="733">
                  <c:v>15</c:v>
                </c:pt>
                <c:pt idx="734">
                  <c:v>5</c:v>
                </c:pt>
                <c:pt idx="735">
                  <c:v>0</c:v>
                </c:pt>
                <c:pt idx="736">
                  <c:v>0</c:v>
                </c:pt>
                <c:pt idx="737">
                  <c:v>28</c:v>
                </c:pt>
                <c:pt idx="738">
                  <c:v>0</c:v>
                </c:pt>
                <c:pt idx="739">
                  <c:v>5</c:v>
                </c:pt>
                <c:pt idx="740">
                  <c:v>7</c:v>
                </c:pt>
                <c:pt idx="741">
                  <c:v>30</c:v>
                </c:pt>
                <c:pt idx="742">
                  <c:v>2</c:v>
                </c:pt>
                <c:pt idx="743">
                  <c:v>30</c:v>
                </c:pt>
                <c:pt idx="744">
                  <c:v>2</c:v>
                </c:pt>
                <c:pt idx="745">
                  <c:v>0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14</c:v>
                </c:pt>
                <c:pt idx="750">
                  <c:v>31</c:v>
                </c:pt>
                <c:pt idx="751">
                  <c:v>16</c:v>
                </c:pt>
                <c:pt idx="752">
                  <c:v>12</c:v>
                </c:pt>
                <c:pt idx="753">
                  <c:v>96</c:v>
                </c:pt>
                <c:pt idx="754">
                  <c:v>16</c:v>
                </c:pt>
                <c:pt idx="755">
                  <c:v>5</c:v>
                </c:pt>
                <c:pt idx="756">
                  <c:v>0</c:v>
                </c:pt>
                <c:pt idx="757">
                  <c:v>8</c:v>
                </c:pt>
                <c:pt idx="758">
                  <c:v>7</c:v>
                </c:pt>
                <c:pt idx="759">
                  <c:v>24</c:v>
                </c:pt>
                <c:pt idx="760">
                  <c:v>121</c:v>
                </c:pt>
                <c:pt idx="761">
                  <c:v>196</c:v>
                </c:pt>
                <c:pt idx="762">
                  <c:v>5</c:v>
                </c:pt>
                <c:pt idx="763">
                  <c:v>73</c:v>
                </c:pt>
                <c:pt idx="764">
                  <c:v>93</c:v>
                </c:pt>
                <c:pt idx="765">
                  <c:v>17</c:v>
                </c:pt>
                <c:pt idx="766">
                  <c:v>7</c:v>
                </c:pt>
                <c:pt idx="767">
                  <c:v>17</c:v>
                </c:pt>
                <c:pt idx="768">
                  <c:v>171</c:v>
                </c:pt>
                <c:pt idx="769">
                  <c:v>188</c:v>
                </c:pt>
                <c:pt idx="770">
                  <c:v>110</c:v>
                </c:pt>
                <c:pt idx="771">
                  <c:v>37</c:v>
                </c:pt>
                <c:pt idx="772">
                  <c:v>9</c:v>
                </c:pt>
                <c:pt idx="773">
                  <c:v>29</c:v>
                </c:pt>
                <c:pt idx="774">
                  <c:v>6</c:v>
                </c:pt>
                <c:pt idx="775">
                  <c:v>30</c:v>
                </c:pt>
                <c:pt idx="776">
                  <c:v>81</c:v>
                </c:pt>
                <c:pt idx="777">
                  <c:v>4</c:v>
                </c:pt>
                <c:pt idx="778">
                  <c:v>11</c:v>
                </c:pt>
                <c:pt idx="779">
                  <c:v>14</c:v>
                </c:pt>
                <c:pt idx="780">
                  <c:v>5</c:v>
                </c:pt>
                <c:pt idx="781">
                  <c:v>45</c:v>
                </c:pt>
                <c:pt idx="782">
                  <c:v>8</c:v>
                </c:pt>
                <c:pt idx="783">
                  <c:v>3</c:v>
                </c:pt>
                <c:pt idx="784">
                  <c:v>24</c:v>
                </c:pt>
                <c:pt idx="785">
                  <c:v>18</c:v>
                </c:pt>
                <c:pt idx="786">
                  <c:v>12</c:v>
                </c:pt>
                <c:pt idx="787">
                  <c:v>123</c:v>
                </c:pt>
                <c:pt idx="788">
                  <c:v>96</c:v>
                </c:pt>
                <c:pt idx="789">
                  <c:v>31</c:v>
                </c:pt>
                <c:pt idx="790">
                  <c:v>4</c:v>
                </c:pt>
                <c:pt idx="791">
                  <c:v>3</c:v>
                </c:pt>
                <c:pt idx="792">
                  <c:v>179</c:v>
                </c:pt>
                <c:pt idx="793">
                  <c:v>3</c:v>
                </c:pt>
                <c:pt idx="794">
                  <c:v>23</c:v>
                </c:pt>
                <c:pt idx="795">
                  <c:v>23</c:v>
                </c:pt>
                <c:pt idx="796">
                  <c:v>41</c:v>
                </c:pt>
                <c:pt idx="797">
                  <c:v>0</c:v>
                </c:pt>
                <c:pt idx="798">
                  <c:v>32</c:v>
                </c:pt>
                <c:pt idx="799">
                  <c:v>2</c:v>
                </c:pt>
                <c:pt idx="800">
                  <c:v>7</c:v>
                </c:pt>
                <c:pt idx="801">
                  <c:v>4</c:v>
                </c:pt>
                <c:pt idx="802">
                  <c:v>196</c:v>
                </c:pt>
                <c:pt idx="803">
                  <c:v>11</c:v>
                </c:pt>
                <c:pt idx="804">
                  <c:v>9</c:v>
                </c:pt>
                <c:pt idx="805">
                  <c:v>5</c:v>
                </c:pt>
                <c:pt idx="806">
                  <c:v>8</c:v>
                </c:pt>
                <c:pt idx="807">
                  <c:v>229</c:v>
                </c:pt>
                <c:pt idx="808">
                  <c:v>40</c:v>
                </c:pt>
                <c:pt idx="809">
                  <c:v>123</c:v>
                </c:pt>
                <c:pt idx="810">
                  <c:v>5</c:v>
                </c:pt>
                <c:pt idx="811">
                  <c:v>148</c:v>
                </c:pt>
                <c:pt idx="812">
                  <c:v>10</c:v>
                </c:pt>
                <c:pt idx="813">
                  <c:v>4</c:v>
                </c:pt>
                <c:pt idx="814">
                  <c:v>21</c:v>
                </c:pt>
                <c:pt idx="815">
                  <c:v>2</c:v>
                </c:pt>
                <c:pt idx="816">
                  <c:v>0</c:v>
                </c:pt>
                <c:pt idx="817">
                  <c:v>4</c:v>
                </c:pt>
                <c:pt idx="818">
                  <c:v>1</c:v>
                </c:pt>
                <c:pt idx="819">
                  <c:v>30</c:v>
                </c:pt>
                <c:pt idx="820">
                  <c:v>3</c:v>
                </c:pt>
                <c:pt idx="821">
                  <c:v>975</c:v>
                </c:pt>
                <c:pt idx="822">
                  <c:v>167</c:v>
                </c:pt>
                <c:pt idx="823">
                  <c:v>5</c:v>
                </c:pt>
                <c:pt idx="824">
                  <c:v>18</c:v>
                </c:pt>
                <c:pt idx="825">
                  <c:v>98</c:v>
                </c:pt>
                <c:pt idx="826">
                  <c:v>4</c:v>
                </c:pt>
                <c:pt idx="827">
                  <c:v>3</c:v>
                </c:pt>
                <c:pt idx="828">
                  <c:v>1</c:v>
                </c:pt>
                <c:pt idx="829">
                  <c:v>0</c:v>
                </c:pt>
                <c:pt idx="830">
                  <c:v>9</c:v>
                </c:pt>
                <c:pt idx="831">
                  <c:v>2</c:v>
                </c:pt>
                <c:pt idx="832">
                  <c:v>0</c:v>
                </c:pt>
                <c:pt idx="833">
                  <c:v>147</c:v>
                </c:pt>
                <c:pt idx="834">
                  <c:v>49</c:v>
                </c:pt>
                <c:pt idx="835">
                  <c:v>1</c:v>
                </c:pt>
                <c:pt idx="836">
                  <c:v>2</c:v>
                </c:pt>
                <c:pt idx="837">
                  <c:v>7</c:v>
                </c:pt>
                <c:pt idx="838">
                  <c:v>4</c:v>
                </c:pt>
                <c:pt idx="839">
                  <c:v>27</c:v>
                </c:pt>
                <c:pt idx="840">
                  <c:v>94</c:v>
                </c:pt>
                <c:pt idx="841">
                  <c:v>29</c:v>
                </c:pt>
                <c:pt idx="842">
                  <c:v>7</c:v>
                </c:pt>
                <c:pt idx="843">
                  <c:v>22</c:v>
                </c:pt>
                <c:pt idx="844">
                  <c:v>1</c:v>
                </c:pt>
                <c:pt idx="845">
                  <c:v>10</c:v>
                </c:pt>
                <c:pt idx="846">
                  <c:v>6</c:v>
                </c:pt>
                <c:pt idx="847">
                  <c:v>24</c:v>
                </c:pt>
                <c:pt idx="848">
                  <c:v>15</c:v>
                </c:pt>
                <c:pt idx="849">
                  <c:v>37</c:v>
                </c:pt>
                <c:pt idx="850">
                  <c:v>20</c:v>
                </c:pt>
                <c:pt idx="851">
                  <c:v>7</c:v>
                </c:pt>
                <c:pt idx="852">
                  <c:v>0</c:v>
                </c:pt>
                <c:pt idx="853">
                  <c:v>21</c:v>
                </c:pt>
                <c:pt idx="854">
                  <c:v>3</c:v>
                </c:pt>
                <c:pt idx="855">
                  <c:v>11</c:v>
                </c:pt>
                <c:pt idx="856">
                  <c:v>1</c:v>
                </c:pt>
                <c:pt idx="857">
                  <c:v>312</c:v>
                </c:pt>
                <c:pt idx="858">
                  <c:v>1</c:v>
                </c:pt>
                <c:pt idx="859">
                  <c:v>3</c:v>
                </c:pt>
                <c:pt idx="860">
                  <c:v>4</c:v>
                </c:pt>
                <c:pt idx="861">
                  <c:v>10</c:v>
                </c:pt>
                <c:pt idx="862">
                  <c:v>8</c:v>
                </c:pt>
                <c:pt idx="863">
                  <c:v>3</c:v>
                </c:pt>
                <c:pt idx="864">
                  <c:v>1</c:v>
                </c:pt>
                <c:pt idx="865">
                  <c:v>0</c:v>
                </c:pt>
                <c:pt idx="866">
                  <c:v>5</c:v>
                </c:pt>
                <c:pt idx="867">
                  <c:v>0</c:v>
                </c:pt>
                <c:pt idx="868">
                  <c:v>3</c:v>
                </c:pt>
                <c:pt idx="869">
                  <c:v>7</c:v>
                </c:pt>
                <c:pt idx="870">
                  <c:v>0</c:v>
                </c:pt>
                <c:pt idx="871">
                  <c:v>2</c:v>
                </c:pt>
                <c:pt idx="872">
                  <c:v>23</c:v>
                </c:pt>
                <c:pt idx="873">
                  <c:v>1</c:v>
                </c:pt>
                <c:pt idx="874">
                  <c:v>2</c:v>
                </c:pt>
                <c:pt idx="875">
                  <c:v>3</c:v>
                </c:pt>
                <c:pt idx="876">
                  <c:v>0</c:v>
                </c:pt>
                <c:pt idx="877">
                  <c:v>13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6</c:v>
                </c:pt>
                <c:pt idx="882">
                  <c:v>39</c:v>
                </c:pt>
                <c:pt idx="883">
                  <c:v>4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8</c:v>
                </c:pt>
                <c:pt idx="889">
                  <c:v>0</c:v>
                </c:pt>
                <c:pt idx="890">
                  <c:v>1</c:v>
                </c:pt>
                <c:pt idx="891">
                  <c:v>12</c:v>
                </c:pt>
                <c:pt idx="892">
                  <c:v>0</c:v>
                </c:pt>
                <c:pt idx="893">
                  <c:v>3</c:v>
                </c:pt>
                <c:pt idx="894">
                  <c:v>2</c:v>
                </c:pt>
                <c:pt idx="895">
                  <c:v>6</c:v>
                </c:pt>
                <c:pt idx="896">
                  <c:v>0</c:v>
                </c:pt>
                <c:pt idx="897">
                  <c:v>15</c:v>
                </c:pt>
                <c:pt idx="898">
                  <c:v>1</c:v>
                </c:pt>
                <c:pt idx="899">
                  <c:v>3</c:v>
                </c:pt>
                <c:pt idx="900">
                  <c:v>8</c:v>
                </c:pt>
                <c:pt idx="901">
                  <c:v>0</c:v>
                </c:pt>
                <c:pt idx="902">
                  <c:v>3</c:v>
                </c:pt>
                <c:pt idx="903">
                  <c:v>3</c:v>
                </c:pt>
                <c:pt idx="904">
                  <c:v>0</c:v>
                </c:pt>
                <c:pt idx="905">
                  <c:v>19</c:v>
                </c:pt>
                <c:pt idx="906">
                  <c:v>0</c:v>
                </c:pt>
                <c:pt idx="907">
                  <c:v>2</c:v>
                </c:pt>
                <c:pt idx="908">
                  <c:v>0</c:v>
                </c:pt>
                <c:pt idx="909">
                  <c:v>0</c:v>
                </c:pt>
                <c:pt idx="910">
                  <c:v>25</c:v>
                </c:pt>
                <c:pt idx="911">
                  <c:v>8</c:v>
                </c:pt>
                <c:pt idx="912">
                  <c:v>16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19</c:v>
                </c:pt>
                <c:pt idx="920">
                  <c:v>9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5</c:v>
                </c:pt>
                <c:pt idx="925">
                  <c:v>85</c:v>
                </c:pt>
                <c:pt idx="926">
                  <c:v>3</c:v>
                </c:pt>
                <c:pt idx="927">
                  <c:v>4</c:v>
                </c:pt>
                <c:pt idx="928">
                  <c:v>3</c:v>
                </c:pt>
                <c:pt idx="929">
                  <c:v>5</c:v>
                </c:pt>
                <c:pt idx="930">
                  <c:v>17</c:v>
                </c:pt>
                <c:pt idx="931">
                  <c:v>3</c:v>
                </c:pt>
                <c:pt idx="932">
                  <c:v>2</c:v>
                </c:pt>
                <c:pt idx="933">
                  <c:v>6</c:v>
                </c:pt>
                <c:pt idx="934">
                  <c:v>0</c:v>
                </c:pt>
                <c:pt idx="935">
                  <c:v>1</c:v>
                </c:pt>
                <c:pt idx="936">
                  <c:v>3</c:v>
                </c:pt>
                <c:pt idx="937">
                  <c:v>13</c:v>
                </c:pt>
                <c:pt idx="938">
                  <c:v>1</c:v>
                </c:pt>
                <c:pt idx="939">
                  <c:v>1</c:v>
                </c:pt>
                <c:pt idx="940">
                  <c:v>9</c:v>
                </c:pt>
                <c:pt idx="941">
                  <c:v>0</c:v>
                </c:pt>
                <c:pt idx="942">
                  <c:v>2</c:v>
                </c:pt>
                <c:pt idx="943">
                  <c:v>1</c:v>
                </c:pt>
                <c:pt idx="944">
                  <c:v>10</c:v>
                </c:pt>
                <c:pt idx="945">
                  <c:v>3</c:v>
                </c:pt>
                <c:pt idx="946">
                  <c:v>2</c:v>
                </c:pt>
                <c:pt idx="947">
                  <c:v>2</c:v>
                </c:pt>
                <c:pt idx="948">
                  <c:v>1</c:v>
                </c:pt>
                <c:pt idx="949">
                  <c:v>14</c:v>
                </c:pt>
                <c:pt idx="950">
                  <c:v>0</c:v>
                </c:pt>
                <c:pt idx="951">
                  <c:v>0</c:v>
                </c:pt>
                <c:pt idx="952">
                  <c:v>4</c:v>
                </c:pt>
                <c:pt idx="953">
                  <c:v>3</c:v>
                </c:pt>
                <c:pt idx="954">
                  <c:v>0</c:v>
                </c:pt>
                <c:pt idx="955">
                  <c:v>5</c:v>
                </c:pt>
                <c:pt idx="956">
                  <c:v>47</c:v>
                </c:pt>
                <c:pt idx="957">
                  <c:v>0</c:v>
                </c:pt>
                <c:pt idx="958">
                  <c:v>10</c:v>
                </c:pt>
                <c:pt idx="959">
                  <c:v>11</c:v>
                </c:pt>
                <c:pt idx="960">
                  <c:v>2</c:v>
                </c:pt>
                <c:pt idx="961">
                  <c:v>2</c:v>
                </c:pt>
                <c:pt idx="962">
                  <c:v>22</c:v>
                </c:pt>
                <c:pt idx="963">
                  <c:v>8</c:v>
                </c:pt>
                <c:pt idx="964">
                  <c:v>6</c:v>
                </c:pt>
                <c:pt idx="965">
                  <c:v>1</c:v>
                </c:pt>
                <c:pt idx="966">
                  <c:v>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3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6</c:v>
                </c:pt>
                <c:pt idx="977">
                  <c:v>1</c:v>
                </c:pt>
                <c:pt idx="978">
                  <c:v>2</c:v>
                </c:pt>
                <c:pt idx="979">
                  <c:v>0</c:v>
                </c:pt>
                <c:pt idx="980">
                  <c:v>3</c:v>
                </c:pt>
                <c:pt idx="981">
                  <c:v>3</c:v>
                </c:pt>
                <c:pt idx="982">
                  <c:v>0</c:v>
                </c:pt>
                <c:pt idx="983">
                  <c:v>6</c:v>
                </c:pt>
                <c:pt idx="984">
                  <c:v>0</c:v>
                </c:pt>
                <c:pt idx="985">
                  <c:v>19</c:v>
                </c:pt>
                <c:pt idx="986">
                  <c:v>1</c:v>
                </c:pt>
                <c:pt idx="987">
                  <c:v>2</c:v>
                </c:pt>
                <c:pt idx="988">
                  <c:v>0</c:v>
                </c:pt>
                <c:pt idx="989">
                  <c:v>11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3</c:v>
                </c:pt>
                <c:pt idx="994">
                  <c:v>1</c:v>
                </c:pt>
                <c:pt idx="995">
                  <c:v>15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11</c:v>
                </c:pt>
                <c:pt idx="1002">
                  <c:v>0</c:v>
                </c:pt>
                <c:pt idx="1003">
                  <c:v>1</c:v>
                </c:pt>
                <c:pt idx="1004">
                  <c:v>6</c:v>
                </c:pt>
                <c:pt idx="1005">
                  <c:v>7</c:v>
                </c:pt>
                <c:pt idx="1006">
                  <c:v>0</c:v>
                </c:pt>
                <c:pt idx="1007">
                  <c:v>16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12</c:v>
                </c:pt>
                <c:pt idx="1012">
                  <c:v>1</c:v>
                </c:pt>
                <c:pt idx="1013">
                  <c:v>3</c:v>
                </c:pt>
                <c:pt idx="1014">
                  <c:v>1</c:v>
                </c:pt>
                <c:pt idx="1015">
                  <c:v>4</c:v>
                </c:pt>
                <c:pt idx="1016">
                  <c:v>1</c:v>
                </c:pt>
                <c:pt idx="1017">
                  <c:v>3</c:v>
                </c:pt>
                <c:pt idx="1018">
                  <c:v>1</c:v>
                </c:pt>
                <c:pt idx="1019">
                  <c:v>0</c:v>
                </c:pt>
                <c:pt idx="1020">
                  <c:v>12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92</c:v>
                </c:pt>
                <c:pt idx="1027">
                  <c:v>0</c:v>
                </c:pt>
                <c:pt idx="1028">
                  <c:v>3</c:v>
                </c:pt>
                <c:pt idx="1029">
                  <c:v>10</c:v>
                </c:pt>
                <c:pt idx="1030">
                  <c:v>7</c:v>
                </c:pt>
                <c:pt idx="1031">
                  <c:v>3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9</c:v>
                </c:pt>
                <c:pt idx="1036">
                  <c:v>2</c:v>
                </c:pt>
                <c:pt idx="1037">
                  <c:v>1</c:v>
                </c:pt>
                <c:pt idx="1038">
                  <c:v>2</c:v>
                </c:pt>
                <c:pt idx="1039">
                  <c:v>11</c:v>
                </c:pt>
                <c:pt idx="1040">
                  <c:v>0</c:v>
                </c:pt>
                <c:pt idx="1041">
                  <c:v>0</c:v>
                </c:pt>
                <c:pt idx="1042">
                  <c:v>9</c:v>
                </c:pt>
                <c:pt idx="1043">
                  <c:v>0</c:v>
                </c:pt>
                <c:pt idx="1044">
                  <c:v>4</c:v>
                </c:pt>
                <c:pt idx="1045">
                  <c:v>1</c:v>
                </c:pt>
                <c:pt idx="1046">
                  <c:v>2</c:v>
                </c:pt>
                <c:pt idx="1047">
                  <c:v>0</c:v>
                </c:pt>
                <c:pt idx="1048">
                  <c:v>1</c:v>
                </c:pt>
                <c:pt idx="1049">
                  <c:v>17</c:v>
                </c:pt>
                <c:pt idx="1050">
                  <c:v>2</c:v>
                </c:pt>
                <c:pt idx="1051">
                  <c:v>3</c:v>
                </c:pt>
                <c:pt idx="1052">
                  <c:v>41</c:v>
                </c:pt>
                <c:pt idx="1053">
                  <c:v>2</c:v>
                </c:pt>
                <c:pt idx="1054">
                  <c:v>3</c:v>
                </c:pt>
                <c:pt idx="1055">
                  <c:v>8</c:v>
                </c:pt>
                <c:pt idx="1056">
                  <c:v>0</c:v>
                </c:pt>
                <c:pt idx="1057">
                  <c:v>1</c:v>
                </c:pt>
                <c:pt idx="1058">
                  <c:v>3</c:v>
                </c:pt>
                <c:pt idx="1059">
                  <c:v>4</c:v>
                </c:pt>
                <c:pt idx="1060">
                  <c:v>9</c:v>
                </c:pt>
                <c:pt idx="1061">
                  <c:v>16</c:v>
                </c:pt>
                <c:pt idx="1062">
                  <c:v>1</c:v>
                </c:pt>
                <c:pt idx="1063">
                  <c:v>7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15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39</c:v>
                </c:pt>
                <c:pt idx="1077">
                  <c:v>103</c:v>
                </c:pt>
                <c:pt idx="1078">
                  <c:v>0</c:v>
                </c:pt>
                <c:pt idx="1079">
                  <c:v>39</c:v>
                </c:pt>
                <c:pt idx="1080">
                  <c:v>15</c:v>
                </c:pt>
                <c:pt idx="1081">
                  <c:v>22</c:v>
                </c:pt>
                <c:pt idx="1082">
                  <c:v>92</c:v>
                </c:pt>
                <c:pt idx="1083">
                  <c:v>25</c:v>
                </c:pt>
                <c:pt idx="1084">
                  <c:v>19</c:v>
                </c:pt>
                <c:pt idx="1085">
                  <c:v>19</c:v>
                </c:pt>
                <c:pt idx="1086">
                  <c:v>13</c:v>
                </c:pt>
                <c:pt idx="1087">
                  <c:v>124</c:v>
                </c:pt>
                <c:pt idx="1088">
                  <c:v>4</c:v>
                </c:pt>
                <c:pt idx="1089">
                  <c:v>10</c:v>
                </c:pt>
                <c:pt idx="1090">
                  <c:v>15</c:v>
                </c:pt>
                <c:pt idx="1091">
                  <c:v>38</c:v>
                </c:pt>
                <c:pt idx="1092">
                  <c:v>152</c:v>
                </c:pt>
                <c:pt idx="1093">
                  <c:v>24</c:v>
                </c:pt>
                <c:pt idx="1094">
                  <c:v>76</c:v>
                </c:pt>
                <c:pt idx="1095">
                  <c:v>185</c:v>
                </c:pt>
                <c:pt idx="1096">
                  <c:v>33</c:v>
                </c:pt>
                <c:pt idx="1097">
                  <c:v>108</c:v>
                </c:pt>
                <c:pt idx="1098">
                  <c:v>29</c:v>
                </c:pt>
                <c:pt idx="1099">
                  <c:v>24</c:v>
                </c:pt>
                <c:pt idx="1100">
                  <c:v>4</c:v>
                </c:pt>
                <c:pt idx="1101">
                  <c:v>4</c:v>
                </c:pt>
                <c:pt idx="1102">
                  <c:v>15</c:v>
                </c:pt>
                <c:pt idx="1103">
                  <c:v>4</c:v>
                </c:pt>
                <c:pt idx="1104">
                  <c:v>139</c:v>
                </c:pt>
                <c:pt idx="1105">
                  <c:v>2</c:v>
                </c:pt>
                <c:pt idx="1106">
                  <c:v>18</c:v>
                </c:pt>
                <c:pt idx="1107">
                  <c:v>81</c:v>
                </c:pt>
                <c:pt idx="1108">
                  <c:v>86</c:v>
                </c:pt>
                <c:pt idx="1109">
                  <c:v>140</c:v>
                </c:pt>
                <c:pt idx="1110">
                  <c:v>37</c:v>
                </c:pt>
                <c:pt idx="1111">
                  <c:v>6</c:v>
                </c:pt>
                <c:pt idx="1112">
                  <c:v>113</c:v>
                </c:pt>
                <c:pt idx="1113">
                  <c:v>37</c:v>
                </c:pt>
                <c:pt idx="1114">
                  <c:v>18</c:v>
                </c:pt>
                <c:pt idx="1115">
                  <c:v>75</c:v>
                </c:pt>
                <c:pt idx="1116">
                  <c:v>52</c:v>
                </c:pt>
                <c:pt idx="1117">
                  <c:v>122</c:v>
                </c:pt>
                <c:pt idx="1118">
                  <c:v>8</c:v>
                </c:pt>
                <c:pt idx="1119">
                  <c:v>8</c:v>
                </c:pt>
                <c:pt idx="1120">
                  <c:v>96</c:v>
                </c:pt>
                <c:pt idx="1121">
                  <c:v>9</c:v>
                </c:pt>
                <c:pt idx="1122">
                  <c:v>2</c:v>
                </c:pt>
                <c:pt idx="1123">
                  <c:v>26</c:v>
                </c:pt>
                <c:pt idx="1124">
                  <c:v>23</c:v>
                </c:pt>
                <c:pt idx="1125">
                  <c:v>0</c:v>
                </c:pt>
                <c:pt idx="1126">
                  <c:v>140</c:v>
                </c:pt>
                <c:pt idx="1127">
                  <c:v>0</c:v>
                </c:pt>
                <c:pt idx="1128">
                  <c:v>6</c:v>
                </c:pt>
                <c:pt idx="1129">
                  <c:v>100</c:v>
                </c:pt>
                <c:pt idx="1130">
                  <c:v>0</c:v>
                </c:pt>
                <c:pt idx="1131">
                  <c:v>4</c:v>
                </c:pt>
                <c:pt idx="1132">
                  <c:v>8</c:v>
                </c:pt>
                <c:pt idx="1133">
                  <c:v>0</c:v>
                </c:pt>
                <c:pt idx="1134">
                  <c:v>16</c:v>
                </c:pt>
                <c:pt idx="1135">
                  <c:v>2</c:v>
                </c:pt>
                <c:pt idx="1136">
                  <c:v>48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17</c:v>
                </c:pt>
                <c:pt idx="1141">
                  <c:v>0</c:v>
                </c:pt>
                <c:pt idx="1142">
                  <c:v>11</c:v>
                </c:pt>
                <c:pt idx="1143">
                  <c:v>95</c:v>
                </c:pt>
                <c:pt idx="1144">
                  <c:v>13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</c:v>
                </c:pt>
                <c:pt idx="1152">
                  <c:v>24</c:v>
                </c:pt>
                <c:pt idx="1153">
                  <c:v>25</c:v>
                </c:pt>
                <c:pt idx="1154">
                  <c:v>3</c:v>
                </c:pt>
                <c:pt idx="1155">
                  <c:v>41</c:v>
                </c:pt>
                <c:pt idx="1156">
                  <c:v>2</c:v>
                </c:pt>
                <c:pt idx="1157">
                  <c:v>4</c:v>
                </c:pt>
                <c:pt idx="1158">
                  <c:v>99</c:v>
                </c:pt>
                <c:pt idx="1159">
                  <c:v>4</c:v>
                </c:pt>
                <c:pt idx="1160">
                  <c:v>4</c:v>
                </c:pt>
                <c:pt idx="1161">
                  <c:v>38</c:v>
                </c:pt>
                <c:pt idx="1162">
                  <c:v>285</c:v>
                </c:pt>
                <c:pt idx="1163">
                  <c:v>1</c:v>
                </c:pt>
                <c:pt idx="1164">
                  <c:v>42</c:v>
                </c:pt>
                <c:pt idx="1165">
                  <c:v>26</c:v>
                </c:pt>
                <c:pt idx="1166">
                  <c:v>2</c:v>
                </c:pt>
                <c:pt idx="1167">
                  <c:v>4</c:v>
                </c:pt>
                <c:pt idx="1168">
                  <c:v>6</c:v>
                </c:pt>
                <c:pt idx="1169">
                  <c:v>70</c:v>
                </c:pt>
                <c:pt idx="1170">
                  <c:v>9</c:v>
                </c:pt>
                <c:pt idx="1171">
                  <c:v>8</c:v>
                </c:pt>
                <c:pt idx="1172">
                  <c:v>105</c:v>
                </c:pt>
                <c:pt idx="1173">
                  <c:v>12</c:v>
                </c:pt>
                <c:pt idx="1174">
                  <c:v>0</c:v>
                </c:pt>
                <c:pt idx="1175">
                  <c:v>16</c:v>
                </c:pt>
                <c:pt idx="1176">
                  <c:v>7</c:v>
                </c:pt>
                <c:pt idx="1177">
                  <c:v>4</c:v>
                </c:pt>
                <c:pt idx="1178">
                  <c:v>1</c:v>
                </c:pt>
                <c:pt idx="1179">
                  <c:v>28</c:v>
                </c:pt>
                <c:pt idx="1180">
                  <c:v>1</c:v>
                </c:pt>
                <c:pt idx="1181">
                  <c:v>1</c:v>
                </c:pt>
                <c:pt idx="1182">
                  <c:v>5</c:v>
                </c:pt>
                <c:pt idx="1183">
                  <c:v>3</c:v>
                </c:pt>
                <c:pt idx="1184">
                  <c:v>2</c:v>
                </c:pt>
                <c:pt idx="1185">
                  <c:v>0</c:v>
                </c:pt>
                <c:pt idx="1186">
                  <c:v>0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3</c:v>
                </c:pt>
                <c:pt idx="1191">
                  <c:v>7</c:v>
                </c:pt>
                <c:pt idx="1192">
                  <c:v>25</c:v>
                </c:pt>
                <c:pt idx="1193">
                  <c:v>10</c:v>
                </c:pt>
                <c:pt idx="1194">
                  <c:v>3</c:v>
                </c:pt>
                <c:pt idx="1195">
                  <c:v>5</c:v>
                </c:pt>
                <c:pt idx="1196">
                  <c:v>5</c:v>
                </c:pt>
                <c:pt idx="1197">
                  <c:v>27</c:v>
                </c:pt>
                <c:pt idx="1198">
                  <c:v>2</c:v>
                </c:pt>
                <c:pt idx="1199">
                  <c:v>236</c:v>
                </c:pt>
                <c:pt idx="1200">
                  <c:v>1</c:v>
                </c:pt>
                <c:pt idx="1201">
                  <c:v>12</c:v>
                </c:pt>
                <c:pt idx="1202">
                  <c:v>4</c:v>
                </c:pt>
                <c:pt idx="1203">
                  <c:v>3</c:v>
                </c:pt>
                <c:pt idx="1204">
                  <c:v>99</c:v>
                </c:pt>
                <c:pt idx="1205">
                  <c:v>3</c:v>
                </c:pt>
                <c:pt idx="1206">
                  <c:v>3</c:v>
                </c:pt>
                <c:pt idx="1207">
                  <c:v>22</c:v>
                </c:pt>
                <c:pt idx="1208">
                  <c:v>4</c:v>
                </c:pt>
                <c:pt idx="1209">
                  <c:v>534</c:v>
                </c:pt>
                <c:pt idx="1210">
                  <c:v>12</c:v>
                </c:pt>
                <c:pt idx="1211">
                  <c:v>56</c:v>
                </c:pt>
                <c:pt idx="1212">
                  <c:v>11</c:v>
                </c:pt>
                <c:pt idx="1213">
                  <c:v>0</c:v>
                </c:pt>
                <c:pt idx="1214">
                  <c:v>12</c:v>
                </c:pt>
                <c:pt idx="1215">
                  <c:v>5</c:v>
                </c:pt>
                <c:pt idx="1216">
                  <c:v>24</c:v>
                </c:pt>
                <c:pt idx="1217">
                  <c:v>89</c:v>
                </c:pt>
                <c:pt idx="1218">
                  <c:v>1</c:v>
                </c:pt>
                <c:pt idx="1219">
                  <c:v>55</c:v>
                </c:pt>
                <c:pt idx="1220">
                  <c:v>2</c:v>
                </c:pt>
                <c:pt idx="1221">
                  <c:v>0</c:v>
                </c:pt>
                <c:pt idx="1222">
                  <c:v>4</c:v>
                </c:pt>
                <c:pt idx="1223">
                  <c:v>6</c:v>
                </c:pt>
                <c:pt idx="1224">
                  <c:v>4</c:v>
                </c:pt>
                <c:pt idx="1225">
                  <c:v>4</c:v>
                </c:pt>
                <c:pt idx="1226">
                  <c:v>2</c:v>
                </c:pt>
                <c:pt idx="1227">
                  <c:v>5</c:v>
                </c:pt>
                <c:pt idx="1228">
                  <c:v>83</c:v>
                </c:pt>
                <c:pt idx="1229">
                  <c:v>57</c:v>
                </c:pt>
                <c:pt idx="1230">
                  <c:v>311</c:v>
                </c:pt>
                <c:pt idx="1231">
                  <c:v>2</c:v>
                </c:pt>
                <c:pt idx="1232">
                  <c:v>16</c:v>
                </c:pt>
                <c:pt idx="1233">
                  <c:v>9</c:v>
                </c:pt>
                <c:pt idx="1234">
                  <c:v>1</c:v>
                </c:pt>
                <c:pt idx="1235">
                  <c:v>12</c:v>
                </c:pt>
                <c:pt idx="1236">
                  <c:v>0</c:v>
                </c:pt>
                <c:pt idx="1237">
                  <c:v>20</c:v>
                </c:pt>
                <c:pt idx="1238">
                  <c:v>16</c:v>
                </c:pt>
                <c:pt idx="1239">
                  <c:v>33</c:v>
                </c:pt>
                <c:pt idx="1240">
                  <c:v>2</c:v>
                </c:pt>
                <c:pt idx="1241">
                  <c:v>6</c:v>
                </c:pt>
                <c:pt idx="1242">
                  <c:v>0</c:v>
                </c:pt>
                <c:pt idx="1243">
                  <c:v>3</c:v>
                </c:pt>
                <c:pt idx="1244">
                  <c:v>0</c:v>
                </c:pt>
                <c:pt idx="1245">
                  <c:v>3</c:v>
                </c:pt>
                <c:pt idx="1246">
                  <c:v>13</c:v>
                </c:pt>
                <c:pt idx="1247">
                  <c:v>6</c:v>
                </c:pt>
                <c:pt idx="1248">
                  <c:v>1</c:v>
                </c:pt>
                <c:pt idx="1249">
                  <c:v>0</c:v>
                </c:pt>
                <c:pt idx="1250">
                  <c:v>5</c:v>
                </c:pt>
                <c:pt idx="1251">
                  <c:v>0</c:v>
                </c:pt>
                <c:pt idx="1252">
                  <c:v>36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9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4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0</c:v>
                </c:pt>
                <c:pt idx="1266">
                  <c:v>2</c:v>
                </c:pt>
                <c:pt idx="1267">
                  <c:v>4</c:v>
                </c:pt>
                <c:pt idx="1268">
                  <c:v>2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2</c:v>
                </c:pt>
                <c:pt idx="1273">
                  <c:v>7</c:v>
                </c:pt>
                <c:pt idx="1274">
                  <c:v>5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2</c:v>
                </c:pt>
                <c:pt idx="1279">
                  <c:v>0</c:v>
                </c:pt>
                <c:pt idx="1280">
                  <c:v>0</c:v>
                </c:pt>
                <c:pt idx="1281">
                  <c:v>28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4</c:v>
                </c:pt>
                <c:pt idx="1287">
                  <c:v>12</c:v>
                </c:pt>
                <c:pt idx="1288">
                  <c:v>0</c:v>
                </c:pt>
                <c:pt idx="1289">
                  <c:v>33</c:v>
                </c:pt>
                <c:pt idx="1290">
                  <c:v>0</c:v>
                </c:pt>
                <c:pt idx="1291">
                  <c:v>4</c:v>
                </c:pt>
                <c:pt idx="1292">
                  <c:v>0</c:v>
                </c:pt>
                <c:pt idx="1293">
                  <c:v>11</c:v>
                </c:pt>
                <c:pt idx="1294">
                  <c:v>1</c:v>
                </c:pt>
                <c:pt idx="1295">
                  <c:v>5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6</c:v>
                </c:pt>
                <c:pt idx="1300">
                  <c:v>8</c:v>
                </c:pt>
                <c:pt idx="1301">
                  <c:v>1</c:v>
                </c:pt>
                <c:pt idx="1302">
                  <c:v>0</c:v>
                </c:pt>
                <c:pt idx="1303">
                  <c:v>2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19</c:v>
                </c:pt>
                <c:pt idx="1308">
                  <c:v>27</c:v>
                </c:pt>
                <c:pt idx="1309">
                  <c:v>7</c:v>
                </c:pt>
                <c:pt idx="1310">
                  <c:v>14</c:v>
                </c:pt>
                <c:pt idx="1311">
                  <c:v>5</c:v>
                </c:pt>
                <c:pt idx="1312">
                  <c:v>30</c:v>
                </c:pt>
                <c:pt idx="1313">
                  <c:v>1</c:v>
                </c:pt>
                <c:pt idx="1314">
                  <c:v>0</c:v>
                </c:pt>
                <c:pt idx="1315">
                  <c:v>60</c:v>
                </c:pt>
                <c:pt idx="1316">
                  <c:v>84</c:v>
                </c:pt>
                <c:pt idx="1317">
                  <c:v>47</c:v>
                </c:pt>
                <c:pt idx="1318">
                  <c:v>66</c:v>
                </c:pt>
                <c:pt idx="1319">
                  <c:v>171</c:v>
                </c:pt>
                <c:pt idx="1320">
                  <c:v>29</c:v>
                </c:pt>
                <c:pt idx="1321">
                  <c:v>9</c:v>
                </c:pt>
                <c:pt idx="1322">
                  <c:v>27</c:v>
                </c:pt>
                <c:pt idx="1323">
                  <c:v>2</c:v>
                </c:pt>
                <c:pt idx="1324">
                  <c:v>3</c:v>
                </c:pt>
                <c:pt idx="1325">
                  <c:v>4</c:v>
                </c:pt>
                <c:pt idx="1326">
                  <c:v>2</c:v>
                </c:pt>
                <c:pt idx="1327">
                  <c:v>20</c:v>
                </c:pt>
                <c:pt idx="1328">
                  <c:v>3</c:v>
                </c:pt>
                <c:pt idx="1329">
                  <c:v>4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14</c:v>
                </c:pt>
                <c:pt idx="1334">
                  <c:v>1</c:v>
                </c:pt>
                <c:pt idx="1335">
                  <c:v>118</c:v>
                </c:pt>
                <c:pt idx="1336">
                  <c:v>2</c:v>
                </c:pt>
                <c:pt idx="1337">
                  <c:v>1</c:v>
                </c:pt>
                <c:pt idx="1338">
                  <c:v>3</c:v>
                </c:pt>
                <c:pt idx="1339">
                  <c:v>1</c:v>
                </c:pt>
                <c:pt idx="1340">
                  <c:v>3</c:v>
                </c:pt>
                <c:pt idx="1341">
                  <c:v>38</c:v>
                </c:pt>
                <c:pt idx="1342">
                  <c:v>52</c:v>
                </c:pt>
                <c:pt idx="1343">
                  <c:v>2</c:v>
                </c:pt>
                <c:pt idx="1344">
                  <c:v>0</c:v>
                </c:pt>
                <c:pt idx="1345">
                  <c:v>4</c:v>
                </c:pt>
                <c:pt idx="1346">
                  <c:v>4</c:v>
                </c:pt>
                <c:pt idx="1347">
                  <c:v>18</c:v>
                </c:pt>
                <c:pt idx="1348">
                  <c:v>0</c:v>
                </c:pt>
                <c:pt idx="1349">
                  <c:v>22</c:v>
                </c:pt>
                <c:pt idx="1350">
                  <c:v>49</c:v>
                </c:pt>
                <c:pt idx="1351">
                  <c:v>19</c:v>
                </c:pt>
                <c:pt idx="1352">
                  <c:v>4</c:v>
                </c:pt>
                <c:pt idx="1353">
                  <c:v>4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14</c:v>
                </c:pt>
                <c:pt idx="1358">
                  <c:v>8</c:v>
                </c:pt>
                <c:pt idx="1359">
                  <c:v>0</c:v>
                </c:pt>
                <c:pt idx="1360">
                  <c:v>15</c:v>
                </c:pt>
                <c:pt idx="1361">
                  <c:v>33</c:v>
                </c:pt>
                <c:pt idx="1362">
                  <c:v>2</c:v>
                </c:pt>
                <c:pt idx="1363">
                  <c:v>6</c:v>
                </c:pt>
                <c:pt idx="1364">
                  <c:v>2</c:v>
                </c:pt>
                <c:pt idx="1365">
                  <c:v>0</c:v>
                </c:pt>
                <c:pt idx="1366">
                  <c:v>4</c:v>
                </c:pt>
                <c:pt idx="1367">
                  <c:v>1</c:v>
                </c:pt>
                <c:pt idx="1368">
                  <c:v>3</c:v>
                </c:pt>
                <c:pt idx="1369">
                  <c:v>4</c:v>
                </c:pt>
                <c:pt idx="1370">
                  <c:v>0</c:v>
                </c:pt>
                <c:pt idx="1371">
                  <c:v>4</c:v>
                </c:pt>
                <c:pt idx="1372">
                  <c:v>3</c:v>
                </c:pt>
                <c:pt idx="1373">
                  <c:v>34</c:v>
                </c:pt>
                <c:pt idx="1374">
                  <c:v>2</c:v>
                </c:pt>
                <c:pt idx="1375">
                  <c:v>33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13</c:v>
                </c:pt>
                <c:pt idx="1380">
                  <c:v>2</c:v>
                </c:pt>
                <c:pt idx="1381">
                  <c:v>36</c:v>
                </c:pt>
                <c:pt idx="1382">
                  <c:v>1</c:v>
                </c:pt>
                <c:pt idx="1383">
                  <c:v>15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39</c:v>
                </c:pt>
                <c:pt idx="1391">
                  <c:v>0</c:v>
                </c:pt>
                <c:pt idx="1392">
                  <c:v>0</c:v>
                </c:pt>
                <c:pt idx="1393">
                  <c:v>3</c:v>
                </c:pt>
                <c:pt idx="1394">
                  <c:v>1</c:v>
                </c:pt>
                <c:pt idx="1395">
                  <c:v>13</c:v>
                </c:pt>
                <c:pt idx="1396">
                  <c:v>0</c:v>
                </c:pt>
                <c:pt idx="1397">
                  <c:v>6</c:v>
                </c:pt>
                <c:pt idx="1398">
                  <c:v>0</c:v>
                </c:pt>
                <c:pt idx="1399">
                  <c:v>14</c:v>
                </c:pt>
                <c:pt idx="1400">
                  <c:v>5</c:v>
                </c:pt>
                <c:pt idx="1401">
                  <c:v>6</c:v>
                </c:pt>
                <c:pt idx="1402">
                  <c:v>15</c:v>
                </c:pt>
                <c:pt idx="1403">
                  <c:v>0</c:v>
                </c:pt>
                <c:pt idx="1404">
                  <c:v>1</c:v>
                </c:pt>
                <c:pt idx="1405">
                  <c:v>9</c:v>
                </c:pt>
                <c:pt idx="1406">
                  <c:v>3</c:v>
                </c:pt>
                <c:pt idx="1407">
                  <c:v>3</c:v>
                </c:pt>
                <c:pt idx="1408">
                  <c:v>1</c:v>
                </c:pt>
                <c:pt idx="1409">
                  <c:v>3</c:v>
                </c:pt>
                <c:pt idx="1410">
                  <c:v>0</c:v>
                </c:pt>
                <c:pt idx="1411">
                  <c:v>2</c:v>
                </c:pt>
                <c:pt idx="1412">
                  <c:v>10</c:v>
                </c:pt>
                <c:pt idx="1413">
                  <c:v>60</c:v>
                </c:pt>
                <c:pt idx="1414">
                  <c:v>5</c:v>
                </c:pt>
                <c:pt idx="1415">
                  <c:v>9</c:v>
                </c:pt>
                <c:pt idx="1416">
                  <c:v>13</c:v>
                </c:pt>
                <c:pt idx="1417">
                  <c:v>0</c:v>
                </c:pt>
                <c:pt idx="1418">
                  <c:v>8</c:v>
                </c:pt>
                <c:pt idx="1419">
                  <c:v>3</c:v>
                </c:pt>
                <c:pt idx="1420">
                  <c:v>3</c:v>
                </c:pt>
                <c:pt idx="1421">
                  <c:v>0</c:v>
                </c:pt>
                <c:pt idx="1422">
                  <c:v>6</c:v>
                </c:pt>
                <c:pt idx="1423">
                  <c:v>4</c:v>
                </c:pt>
                <c:pt idx="1424">
                  <c:v>1</c:v>
                </c:pt>
                <c:pt idx="1425">
                  <c:v>29</c:v>
                </c:pt>
                <c:pt idx="1426">
                  <c:v>0</c:v>
                </c:pt>
                <c:pt idx="1427">
                  <c:v>4</c:v>
                </c:pt>
                <c:pt idx="1428">
                  <c:v>5</c:v>
                </c:pt>
                <c:pt idx="1429">
                  <c:v>4</c:v>
                </c:pt>
                <c:pt idx="1430">
                  <c:v>5</c:v>
                </c:pt>
                <c:pt idx="1431">
                  <c:v>1</c:v>
                </c:pt>
                <c:pt idx="1432">
                  <c:v>1</c:v>
                </c:pt>
                <c:pt idx="1433">
                  <c:v>0</c:v>
                </c:pt>
                <c:pt idx="1434">
                  <c:v>14</c:v>
                </c:pt>
                <c:pt idx="1435">
                  <c:v>3</c:v>
                </c:pt>
                <c:pt idx="1436">
                  <c:v>10</c:v>
                </c:pt>
                <c:pt idx="1437">
                  <c:v>17</c:v>
                </c:pt>
                <c:pt idx="1438">
                  <c:v>2</c:v>
                </c:pt>
                <c:pt idx="1439">
                  <c:v>0</c:v>
                </c:pt>
                <c:pt idx="1440">
                  <c:v>4</c:v>
                </c:pt>
                <c:pt idx="1441">
                  <c:v>12</c:v>
                </c:pt>
                <c:pt idx="1442">
                  <c:v>3</c:v>
                </c:pt>
                <c:pt idx="1443">
                  <c:v>12</c:v>
                </c:pt>
                <c:pt idx="1444">
                  <c:v>0</c:v>
                </c:pt>
                <c:pt idx="1445">
                  <c:v>7</c:v>
                </c:pt>
                <c:pt idx="1446">
                  <c:v>2</c:v>
                </c:pt>
                <c:pt idx="1447">
                  <c:v>1</c:v>
                </c:pt>
                <c:pt idx="1448">
                  <c:v>4</c:v>
                </c:pt>
                <c:pt idx="1449">
                  <c:v>4</c:v>
                </c:pt>
                <c:pt idx="1450">
                  <c:v>17</c:v>
                </c:pt>
                <c:pt idx="1451">
                  <c:v>7</c:v>
                </c:pt>
                <c:pt idx="1452">
                  <c:v>2</c:v>
                </c:pt>
                <c:pt idx="1453">
                  <c:v>5</c:v>
                </c:pt>
                <c:pt idx="1454">
                  <c:v>1</c:v>
                </c:pt>
                <c:pt idx="1455">
                  <c:v>1</c:v>
                </c:pt>
                <c:pt idx="1456">
                  <c:v>14</c:v>
                </c:pt>
                <c:pt idx="1457">
                  <c:v>26</c:v>
                </c:pt>
                <c:pt idx="1458">
                  <c:v>2</c:v>
                </c:pt>
                <c:pt idx="1459">
                  <c:v>1</c:v>
                </c:pt>
                <c:pt idx="1460">
                  <c:v>3</c:v>
                </c:pt>
                <c:pt idx="1461">
                  <c:v>7</c:v>
                </c:pt>
                <c:pt idx="1462">
                  <c:v>9</c:v>
                </c:pt>
                <c:pt idx="1463">
                  <c:v>20</c:v>
                </c:pt>
                <c:pt idx="1464">
                  <c:v>6</c:v>
                </c:pt>
                <c:pt idx="1465">
                  <c:v>13</c:v>
                </c:pt>
                <c:pt idx="1466">
                  <c:v>1</c:v>
                </c:pt>
                <c:pt idx="1467">
                  <c:v>202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2</c:v>
                </c:pt>
                <c:pt idx="1472">
                  <c:v>13</c:v>
                </c:pt>
                <c:pt idx="1473">
                  <c:v>9</c:v>
                </c:pt>
                <c:pt idx="1474">
                  <c:v>2</c:v>
                </c:pt>
                <c:pt idx="1475">
                  <c:v>0</c:v>
                </c:pt>
                <c:pt idx="1476">
                  <c:v>35</c:v>
                </c:pt>
                <c:pt idx="1477">
                  <c:v>2</c:v>
                </c:pt>
                <c:pt idx="1478">
                  <c:v>3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3</c:v>
                </c:pt>
                <c:pt idx="1484">
                  <c:v>11</c:v>
                </c:pt>
                <c:pt idx="1485">
                  <c:v>6</c:v>
                </c:pt>
                <c:pt idx="1486">
                  <c:v>0</c:v>
                </c:pt>
                <c:pt idx="1487">
                  <c:v>67</c:v>
                </c:pt>
                <c:pt idx="1488">
                  <c:v>23</c:v>
                </c:pt>
                <c:pt idx="1489">
                  <c:v>72</c:v>
                </c:pt>
                <c:pt idx="1490">
                  <c:v>2</c:v>
                </c:pt>
                <c:pt idx="1491">
                  <c:v>15</c:v>
                </c:pt>
                <c:pt idx="1492">
                  <c:v>1</c:v>
                </c:pt>
                <c:pt idx="1493">
                  <c:v>2</c:v>
                </c:pt>
                <c:pt idx="1494">
                  <c:v>7</c:v>
                </c:pt>
                <c:pt idx="1495">
                  <c:v>16</c:v>
                </c:pt>
                <c:pt idx="1496">
                  <c:v>117</c:v>
                </c:pt>
                <c:pt idx="1497">
                  <c:v>2</c:v>
                </c:pt>
                <c:pt idx="1498">
                  <c:v>7</c:v>
                </c:pt>
                <c:pt idx="1499">
                  <c:v>3</c:v>
                </c:pt>
                <c:pt idx="1500">
                  <c:v>20</c:v>
                </c:pt>
                <c:pt idx="1501">
                  <c:v>50</c:v>
                </c:pt>
                <c:pt idx="1502">
                  <c:v>2</c:v>
                </c:pt>
                <c:pt idx="1503">
                  <c:v>3</c:v>
                </c:pt>
                <c:pt idx="1504">
                  <c:v>27</c:v>
                </c:pt>
                <c:pt idx="1505">
                  <c:v>7</c:v>
                </c:pt>
                <c:pt idx="1506">
                  <c:v>5</c:v>
                </c:pt>
                <c:pt idx="1507">
                  <c:v>0</c:v>
                </c:pt>
                <c:pt idx="1508">
                  <c:v>3</c:v>
                </c:pt>
                <c:pt idx="1509">
                  <c:v>6</c:v>
                </c:pt>
                <c:pt idx="1510">
                  <c:v>9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45</c:v>
                </c:pt>
                <c:pt idx="1515">
                  <c:v>9</c:v>
                </c:pt>
                <c:pt idx="1516">
                  <c:v>9</c:v>
                </c:pt>
                <c:pt idx="1517">
                  <c:v>21</c:v>
                </c:pt>
                <c:pt idx="1518">
                  <c:v>17</c:v>
                </c:pt>
                <c:pt idx="1519">
                  <c:v>1</c:v>
                </c:pt>
                <c:pt idx="1520">
                  <c:v>1</c:v>
                </c:pt>
                <c:pt idx="1521">
                  <c:v>14</c:v>
                </c:pt>
                <c:pt idx="1522">
                  <c:v>42</c:v>
                </c:pt>
                <c:pt idx="1523">
                  <c:v>27</c:v>
                </c:pt>
                <c:pt idx="1524">
                  <c:v>5</c:v>
                </c:pt>
                <c:pt idx="1525">
                  <c:v>13</c:v>
                </c:pt>
                <c:pt idx="1526">
                  <c:v>12</c:v>
                </c:pt>
                <c:pt idx="1527">
                  <c:v>90</c:v>
                </c:pt>
                <c:pt idx="1528">
                  <c:v>2</c:v>
                </c:pt>
                <c:pt idx="1529">
                  <c:v>5</c:v>
                </c:pt>
                <c:pt idx="1530">
                  <c:v>31</c:v>
                </c:pt>
                <c:pt idx="1531">
                  <c:v>4</c:v>
                </c:pt>
                <c:pt idx="1532">
                  <c:v>29</c:v>
                </c:pt>
                <c:pt idx="1533">
                  <c:v>2</c:v>
                </c:pt>
                <c:pt idx="1534">
                  <c:v>114</c:v>
                </c:pt>
                <c:pt idx="1535">
                  <c:v>1</c:v>
                </c:pt>
                <c:pt idx="1536">
                  <c:v>76</c:v>
                </c:pt>
                <c:pt idx="1537">
                  <c:v>9</c:v>
                </c:pt>
                <c:pt idx="1538">
                  <c:v>37</c:v>
                </c:pt>
                <c:pt idx="1539">
                  <c:v>0</c:v>
                </c:pt>
                <c:pt idx="1540">
                  <c:v>1</c:v>
                </c:pt>
                <c:pt idx="1541">
                  <c:v>10</c:v>
                </c:pt>
                <c:pt idx="1542">
                  <c:v>1</c:v>
                </c:pt>
                <c:pt idx="1543">
                  <c:v>2</c:v>
                </c:pt>
                <c:pt idx="1544">
                  <c:v>1</c:v>
                </c:pt>
                <c:pt idx="1545">
                  <c:v>10</c:v>
                </c:pt>
                <c:pt idx="1546">
                  <c:v>9</c:v>
                </c:pt>
                <c:pt idx="1547">
                  <c:v>19</c:v>
                </c:pt>
                <c:pt idx="1548">
                  <c:v>0</c:v>
                </c:pt>
                <c:pt idx="1549">
                  <c:v>4</c:v>
                </c:pt>
                <c:pt idx="1550">
                  <c:v>8</c:v>
                </c:pt>
                <c:pt idx="1551">
                  <c:v>24</c:v>
                </c:pt>
                <c:pt idx="1552">
                  <c:v>0</c:v>
                </c:pt>
                <c:pt idx="1553">
                  <c:v>39</c:v>
                </c:pt>
                <c:pt idx="1554">
                  <c:v>6</c:v>
                </c:pt>
                <c:pt idx="1555">
                  <c:v>4</c:v>
                </c:pt>
                <c:pt idx="1556">
                  <c:v>3</c:v>
                </c:pt>
                <c:pt idx="1557">
                  <c:v>53</c:v>
                </c:pt>
                <c:pt idx="1558">
                  <c:v>1</c:v>
                </c:pt>
                <c:pt idx="1559">
                  <c:v>2</c:v>
                </c:pt>
                <c:pt idx="1560">
                  <c:v>25</c:v>
                </c:pt>
                <c:pt idx="1561">
                  <c:v>6</c:v>
                </c:pt>
                <c:pt idx="1562">
                  <c:v>0</c:v>
                </c:pt>
                <c:pt idx="1563">
                  <c:v>12</c:v>
                </c:pt>
                <c:pt idx="1564">
                  <c:v>0</c:v>
                </c:pt>
                <c:pt idx="1565">
                  <c:v>36</c:v>
                </c:pt>
                <c:pt idx="1566">
                  <c:v>0</c:v>
                </c:pt>
                <c:pt idx="1567">
                  <c:v>2</c:v>
                </c:pt>
                <c:pt idx="1568">
                  <c:v>1</c:v>
                </c:pt>
                <c:pt idx="1569">
                  <c:v>59</c:v>
                </c:pt>
                <c:pt idx="1570">
                  <c:v>1</c:v>
                </c:pt>
                <c:pt idx="1571">
                  <c:v>31</c:v>
                </c:pt>
                <c:pt idx="1572">
                  <c:v>18</c:v>
                </c:pt>
                <c:pt idx="1573">
                  <c:v>10</c:v>
                </c:pt>
                <c:pt idx="1574">
                  <c:v>0</c:v>
                </c:pt>
                <c:pt idx="1575">
                  <c:v>14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0</c:v>
                </c:pt>
                <c:pt idx="1580">
                  <c:v>2</c:v>
                </c:pt>
                <c:pt idx="1581">
                  <c:v>0</c:v>
                </c:pt>
                <c:pt idx="1582">
                  <c:v>12</c:v>
                </c:pt>
                <c:pt idx="1583">
                  <c:v>1</c:v>
                </c:pt>
                <c:pt idx="1584">
                  <c:v>8</c:v>
                </c:pt>
                <c:pt idx="1585">
                  <c:v>2</c:v>
                </c:pt>
                <c:pt idx="1586">
                  <c:v>31</c:v>
                </c:pt>
                <c:pt idx="1587">
                  <c:v>5</c:v>
                </c:pt>
                <c:pt idx="1588">
                  <c:v>1</c:v>
                </c:pt>
                <c:pt idx="1589">
                  <c:v>12</c:v>
                </c:pt>
                <c:pt idx="1590">
                  <c:v>4</c:v>
                </c:pt>
                <c:pt idx="1591">
                  <c:v>0</c:v>
                </c:pt>
                <c:pt idx="1592">
                  <c:v>7</c:v>
                </c:pt>
                <c:pt idx="1593">
                  <c:v>2</c:v>
                </c:pt>
                <c:pt idx="1594">
                  <c:v>1</c:v>
                </c:pt>
                <c:pt idx="1595">
                  <c:v>4</c:v>
                </c:pt>
                <c:pt idx="1596">
                  <c:v>6</c:v>
                </c:pt>
                <c:pt idx="1597">
                  <c:v>8</c:v>
                </c:pt>
                <c:pt idx="1598">
                  <c:v>14</c:v>
                </c:pt>
                <c:pt idx="1599">
                  <c:v>0</c:v>
                </c:pt>
                <c:pt idx="1600">
                  <c:v>4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4</c:v>
                </c:pt>
                <c:pt idx="1608">
                  <c:v>0</c:v>
                </c:pt>
                <c:pt idx="1609">
                  <c:v>0</c:v>
                </c:pt>
                <c:pt idx="1610">
                  <c:v>2</c:v>
                </c:pt>
                <c:pt idx="1611">
                  <c:v>24</c:v>
                </c:pt>
                <c:pt idx="1612">
                  <c:v>1</c:v>
                </c:pt>
                <c:pt idx="1613">
                  <c:v>2</c:v>
                </c:pt>
                <c:pt idx="1614">
                  <c:v>1</c:v>
                </c:pt>
                <c:pt idx="1615">
                  <c:v>37</c:v>
                </c:pt>
                <c:pt idx="1616">
                  <c:v>5</c:v>
                </c:pt>
                <c:pt idx="1617">
                  <c:v>4</c:v>
                </c:pt>
                <c:pt idx="1618">
                  <c:v>16</c:v>
                </c:pt>
                <c:pt idx="1619">
                  <c:v>9</c:v>
                </c:pt>
                <c:pt idx="1620">
                  <c:v>0</c:v>
                </c:pt>
                <c:pt idx="1621">
                  <c:v>40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9</c:v>
                </c:pt>
                <c:pt idx="1626">
                  <c:v>34</c:v>
                </c:pt>
                <c:pt idx="1627">
                  <c:v>23</c:v>
                </c:pt>
                <c:pt idx="1628">
                  <c:v>19</c:v>
                </c:pt>
                <c:pt idx="1629">
                  <c:v>50</c:v>
                </c:pt>
                <c:pt idx="1630">
                  <c:v>12</c:v>
                </c:pt>
                <c:pt idx="1631">
                  <c:v>8</c:v>
                </c:pt>
                <c:pt idx="1632">
                  <c:v>9</c:v>
                </c:pt>
                <c:pt idx="1633">
                  <c:v>43</c:v>
                </c:pt>
                <c:pt idx="1634">
                  <c:v>28</c:v>
                </c:pt>
                <c:pt idx="1635">
                  <c:v>4</c:v>
                </c:pt>
                <c:pt idx="1636">
                  <c:v>24</c:v>
                </c:pt>
                <c:pt idx="1637">
                  <c:v>2</c:v>
                </c:pt>
                <c:pt idx="1638">
                  <c:v>2</c:v>
                </c:pt>
                <c:pt idx="1639">
                  <c:v>20</c:v>
                </c:pt>
                <c:pt idx="1640">
                  <c:v>1</c:v>
                </c:pt>
                <c:pt idx="1641">
                  <c:v>1</c:v>
                </c:pt>
                <c:pt idx="1642">
                  <c:v>4</c:v>
                </c:pt>
                <c:pt idx="1643">
                  <c:v>1</c:v>
                </c:pt>
                <c:pt idx="1644">
                  <c:v>1</c:v>
                </c:pt>
                <c:pt idx="1645">
                  <c:v>13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14</c:v>
                </c:pt>
                <c:pt idx="1651">
                  <c:v>2</c:v>
                </c:pt>
                <c:pt idx="1652">
                  <c:v>5</c:v>
                </c:pt>
                <c:pt idx="1653">
                  <c:v>14</c:v>
                </c:pt>
                <c:pt idx="1654">
                  <c:v>9</c:v>
                </c:pt>
                <c:pt idx="1655">
                  <c:v>8</c:v>
                </c:pt>
                <c:pt idx="1656">
                  <c:v>7</c:v>
                </c:pt>
                <c:pt idx="1657">
                  <c:v>0</c:v>
                </c:pt>
                <c:pt idx="1658">
                  <c:v>84</c:v>
                </c:pt>
                <c:pt idx="1659">
                  <c:v>11</c:v>
                </c:pt>
                <c:pt idx="1660">
                  <c:v>1</c:v>
                </c:pt>
                <c:pt idx="1661">
                  <c:v>4</c:v>
                </c:pt>
                <c:pt idx="1662">
                  <c:v>10</c:v>
                </c:pt>
                <c:pt idx="1663">
                  <c:v>16</c:v>
                </c:pt>
                <c:pt idx="1664">
                  <c:v>2</c:v>
                </c:pt>
                <c:pt idx="1665">
                  <c:v>5</c:v>
                </c:pt>
                <c:pt idx="1666">
                  <c:v>1</c:v>
                </c:pt>
                <c:pt idx="1667">
                  <c:v>31</c:v>
                </c:pt>
                <c:pt idx="1668">
                  <c:v>0</c:v>
                </c:pt>
                <c:pt idx="1669">
                  <c:v>2</c:v>
                </c:pt>
                <c:pt idx="1670">
                  <c:v>7</c:v>
                </c:pt>
                <c:pt idx="1671">
                  <c:v>16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3</c:v>
                </c:pt>
                <c:pt idx="1676">
                  <c:v>36</c:v>
                </c:pt>
                <c:pt idx="1677">
                  <c:v>1</c:v>
                </c:pt>
                <c:pt idx="1678">
                  <c:v>7</c:v>
                </c:pt>
                <c:pt idx="1679">
                  <c:v>27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0</c:v>
                </c:pt>
                <c:pt idx="1687">
                  <c:v>6</c:v>
                </c:pt>
                <c:pt idx="1688">
                  <c:v>17</c:v>
                </c:pt>
                <c:pt idx="1689">
                  <c:v>40</c:v>
                </c:pt>
                <c:pt idx="1690">
                  <c:v>3</c:v>
                </c:pt>
                <c:pt idx="1691">
                  <c:v>1</c:v>
                </c:pt>
                <c:pt idx="1692">
                  <c:v>2</c:v>
                </c:pt>
                <c:pt idx="1693">
                  <c:v>7</c:v>
                </c:pt>
                <c:pt idx="1694">
                  <c:v>14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12</c:v>
                </c:pt>
                <c:pt idx="1699">
                  <c:v>12</c:v>
                </c:pt>
                <c:pt idx="1700">
                  <c:v>23</c:v>
                </c:pt>
                <c:pt idx="1701">
                  <c:v>0</c:v>
                </c:pt>
                <c:pt idx="1702">
                  <c:v>10</c:v>
                </c:pt>
                <c:pt idx="1703">
                  <c:v>5</c:v>
                </c:pt>
                <c:pt idx="1704">
                  <c:v>1</c:v>
                </c:pt>
                <c:pt idx="1705">
                  <c:v>2</c:v>
                </c:pt>
                <c:pt idx="1706">
                  <c:v>2</c:v>
                </c:pt>
                <c:pt idx="1707">
                  <c:v>0</c:v>
                </c:pt>
                <c:pt idx="1708">
                  <c:v>13</c:v>
                </c:pt>
                <c:pt idx="1709">
                  <c:v>0</c:v>
                </c:pt>
                <c:pt idx="1710">
                  <c:v>1</c:v>
                </c:pt>
                <c:pt idx="1711">
                  <c:v>5</c:v>
                </c:pt>
                <c:pt idx="1712">
                  <c:v>2</c:v>
                </c:pt>
                <c:pt idx="1713">
                  <c:v>0</c:v>
                </c:pt>
                <c:pt idx="1714">
                  <c:v>32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0</c:v>
                </c:pt>
                <c:pt idx="1719">
                  <c:v>0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16</c:v>
                </c:pt>
                <c:pt idx="1724">
                  <c:v>12</c:v>
                </c:pt>
                <c:pt idx="1725">
                  <c:v>4</c:v>
                </c:pt>
                <c:pt idx="1726">
                  <c:v>2</c:v>
                </c:pt>
                <c:pt idx="1727">
                  <c:v>3</c:v>
                </c:pt>
                <c:pt idx="1728">
                  <c:v>0</c:v>
                </c:pt>
                <c:pt idx="1729">
                  <c:v>3</c:v>
                </c:pt>
                <c:pt idx="1730">
                  <c:v>4</c:v>
                </c:pt>
                <c:pt idx="1731">
                  <c:v>2</c:v>
                </c:pt>
                <c:pt idx="1732">
                  <c:v>10</c:v>
                </c:pt>
                <c:pt idx="1733">
                  <c:v>11</c:v>
                </c:pt>
                <c:pt idx="1734">
                  <c:v>6</c:v>
                </c:pt>
                <c:pt idx="1735">
                  <c:v>2</c:v>
                </c:pt>
                <c:pt idx="1736">
                  <c:v>6</c:v>
                </c:pt>
                <c:pt idx="1737">
                  <c:v>8</c:v>
                </c:pt>
                <c:pt idx="1738">
                  <c:v>37</c:v>
                </c:pt>
                <c:pt idx="1739">
                  <c:v>11</c:v>
                </c:pt>
                <c:pt idx="1740">
                  <c:v>0</c:v>
                </c:pt>
                <c:pt idx="1741">
                  <c:v>10</c:v>
                </c:pt>
                <c:pt idx="1742">
                  <c:v>6</c:v>
                </c:pt>
                <c:pt idx="1743">
                  <c:v>8</c:v>
                </c:pt>
                <c:pt idx="1744">
                  <c:v>6</c:v>
                </c:pt>
                <c:pt idx="1745">
                  <c:v>7</c:v>
                </c:pt>
                <c:pt idx="1746">
                  <c:v>7</c:v>
                </c:pt>
                <c:pt idx="1747">
                  <c:v>5</c:v>
                </c:pt>
                <c:pt idx="1748">
                  <c:v>46</c:v>
                </c:pt>
                <c:pt idx="1749">
                  <c:v>10</c:v>
                </c:pt>
                <c:pt idx="1750">
                  <c:v>19</c:v>
                </c:pt>
                <c:pt idx="1751">
                  <c:v>13</c:v>
                </c:pt>
                <c:pt idx="1752">
                  <c:v>13</c:v>
                </c:pt>
                <c:pt idx="1753">
                  <c:v>4</c:v>
                </c:pt>
                <c:pt idx="1754">
                  <c:v>0</c:v>
                </c:pt>
                <c:pt idx="1755">
                  <c:v>3</c:v>
                </c:pt>
                <c:pt idx="1756">
                  <c:v>1</c:v>
                </c:pt>
                <c:pt idx="1757">
                  <c:v>9</c:v>
                </c:pt>
                <c:pt idx="1758">
                  <c:v>1</c:v>
                </c:pt>
                <c:pt idx="1759">
                  <c:v>1</c:v>
                </c:pt>
                <c:pt idx="1760">
                  <c:v>4</c:v>
                </c:pt>
                <c:pt idx="1761">
                  <c:v>17</c:v>
                </c:pt>
                <c:pt idx="1762">
                  <c:v>0</c:v>
                </c:pt>
                <c:pt idx="1763">
                  <c:v>12</c:v>
                </c:pt>
                <c:pt idx="1764">
                  <c:v>14</c:v>
                </c:pt>
                <c:pt idx="1765">
                  <c:v>1</c:v>
                </c:pt>
                <c:pt idx="1766">
                  <c:v>14</c:v>
                </c:pt>
                <c:pt idx="1767">
                  <c:v>4</c:v>
                </c:pt>
                <c:pt idx="1768">
                  <c:v>2</c:v>
                </c:pt>
                <c:pt idx="1769">
                  <c:v>1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4</c:v>
                </c:pt>
                <c:pt idx="1774">
                  <c:v>3</c:v>
                </c:pt>
                <c:pt idx="1775">
                  <c:v>38</c:v>
                </c:pt>
                <c:pt idx="1776">
                  <c:v>4</c:v>
                </c:pt>
                <c:pt idx="1777">
                  <c:v>0</c:v>
                </c:pt>
                <c:pt idx="1778">
                  <c:v>2</c:v>
                </c:pt>
                <c:pt idx="1779">
                  <c:v>0</c:v>
                </c:pt>
                <c:pt idx="1780">
                  <c:v>1</c:v>
                </c:pt>
                <c:pt idx="1781">
                  <c:v>7</c:v>
                </c:pt>
                <c:pt idx="1782">
                  <c:v>2</c:v>
                </c:pt>
                <c:pt idx="1783">
                  <c:v>4</c:v>
                </c:pt>
                <c:pt idx="1784">
                  <c:v>4</c:v>
                </c:pt>
                <c:pt idx="1785">
                  <c:v>3</c:v>
                </c:pt>
                <c:pt idx="1786">
                  <c:v>2</c:v>
                </c:pt>
                <c:pt idx="1787">
                  <c:v>197</c:v>
                </c:pt>
                <c:pt idx="1788">
                  <c:v>0</c:v>
                </c:pt>
                <c:pt idx="1789">
                  <c:v>1</c:v>
                </c:pt>
                <c:pt idx="1790">
                  <c:v>4</c:v>
                </c:pt>
                <c:pt idx="1791">
                  <c:v>0</c:v>
                </c:pt>
                <c:pt idx="1792">
                  <c:v>7</c:v>
                </c:pt>
                <c:pt idx="1793">
                  <c:v>11</c:v>
                </c:pt>
                <c:pt idx="1794">
                  <c:v>0</c:v>
                </c:pt>
                <c:pt idx="1795">
                  <c:v>6</c:v>
                </c:pt>
                <c:pt idx="1796">
                  <c:v>0</c:v>
                </c:pt>
                <c:pt idx="1797">
                  <c:v>7</c:v>
                </c:pt>
                <c:pt idx="1798">
                  <c:v>94</c:v>
                </c:pt>
                <c:pt idx="1799">
                  <c:v>2</c:v>
                </c:pt>
                <c:pt idx="1800">
                  <c:v>25</c:v>
                </c:pt>
                <c:pt idx="1801">
                  <c:v>17</c:v>
                </c:pt>
                <c:pt idx="1802">
                  <c:v>2</c:v>
                </c:pt>
                <c:pt idx="1803">
                  <c:v>4</c:v>
                </c:pt>
                <c:pt idx="1804">
                  <c:v>5</c:v>
                </c:pt>
                <c:pt idx="1805">
                  <c:v>2</c:v>
                </c:pt>
                <c:pt idx="1806">
                  <c:v>2</c:v>
                </c:pt>
                <c:pt idx="1807">
                  <c:v>3</c:v>
                </c:pt>
                <c:pt idx="1808">
                  <c:v>0</c:v>
                </c:pt>
                <c:pt idx="1809">
                  <c:v>4</c:v>
                </c:pt>
                <c:pt idx="1810">
                  <c:v>1</c:v>
                </c:pt>
                <c:pt idx="1811">
                  <c:v>12</c:v>
                </c:pt>
                <c:pt idx="1812">
                  <c:v>4</c:v>
                </c:pt>
                <c:pt idx="1813">
                  <c:v>91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13</c:v>
                </c:pt>
                <c:pt idx="1818">
                  <c:v>2</c:v>
                </c:pt>
                <c:pt idx="1819">
                  <c:v>0</c:v>
                </c:pt>
                <c:pt idx="1820">
                  <c:v>21</c:v>
                </c:pt>
                <c:pt idx="1821">
                  <c:v>9</c:v>
                </c:pt>
                <c:pt idx="1822">
                  <c:v>6</c:v>
                </c:pt>
                <c:pt idx="1823">
                  <c:v>4</c:v>
                </c:pt>
                <c:pt idx="1824">
                  <c:v>7</c:v>
                </c:pt>
                <c:pt idx="1825">
                  <c:v>5</c:v>
                </c:pt>
                <c:pt idx="1826">
                  <c:v>0</c:v>
                </c:pt>
                <c:pt idx="1827">
                  <c:v>3</c:v>
                </c:pt>
                <c:pt idx="1828">
                  <c:v>9</c:v>
                </c:pt>
                <c:pt idx="1829">
                  <c:v>6</c:v>
                </c:pt>
                <c:pt idx="1830">
                  <c:v>4</c:v>
                </c:pt>
                <c:pt idx="1831">
                  <c:v>1</c:v>
                </c:pt>
                <c:pt idx="1832">
                  <c:v>17</c:v>
                </c:pt>
                <c:pt idx="1833">
                  <c:v>1</c:v>
                </c:pt>
                <c:pt idx="1834">
                  <c:v>13</c:v>
                </c:pt>
                <c:pt idx="1835">
                  <c:v>6</c:v>
                </c:pt>
                <c:pt idx="1836">
                  <c:v>0</c:v>
                </c:pt>
                <c:pt idx="1837">
                  <c:v>2</c:v>
                </c:pt>
                <c:pt idx="1838">
                  <c:v>2</c:v>
                </c:pt>
                <c:pt idx="1839">
                  <c:v>21</c:v>
                </c:pt>
                <c:pt idx="1840">
                  <c:v>13</c:v>
                </c:pt>
                <c:pt idx="1841">
                  <c:v>0</c:v>
                </c:pt>
                <c:pt idx="1842">
                  <c:v>6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12</c:v>
                </c:pt>
                <c:pt idx="1847">
                  <c:v>2</c:v>
                </c:pt>
                <c:pt idx="1848">
                  <c:v>6</c:v>
                </c:pt>
                <c:pt idx="1849">
                  <c:v>1</c:v>
                </c:pt>
                <c:pt idx="1850">
                  <c:v>1</c:v>
                </c:pt>
                <c:pt idx="1851">
                  <c:v>5</c:v>
                </c:pt>
                <c:pt idx="1852">
                  <c:v>0</c:v>
                </c:pt>
                <c:pt idx="1853">
                  <c:v>3</c:v>
                </c:pt>
                <c:pt idx="1854">
                  <c:v>8</c:v>
                </c:pt>
                <c:pt idx="1855">
                  <c:v>3</c:v>
                </c:pt>
                <c:pt idx="1856">
                  <c:v>8</c:v>
                </c:pt>
                <c:pt idx="1857">
                  <c:v>1</c:v>
                </c:pt>
                <c:pt idx="1858">
                  <c:v>4</c:v>
                </c:pt>
                <c:pt idx="1859">
                  <c:v>8</c:v>
                </c:pt>
                <c:pt idx="1860">
                  <c:v>1</c:v>
                </c:pt>
                <c:pt idx="1861">
                  <c:v>5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0</c:v>
                </c:pt>
                <c:pt idx="1866">
                  <c:v>0</c:v>
                </c:pt>
                <c:pt idx="1867">
                  <c:v>6</c:v>
                </c:pt>
                <c:pt idx="1868">
                  <c:v>6</c:v>
                </c:pt>
                <c:pt idx="1869">
                  <c:v>14</c:v>
                </c:pt>
                <c:pt idx="1870">
                  <c:v>6</c:v>
                </c:pt>
                <c:pt idx="1871">
                  <c:v>33</c:v>
                </c:pt>
                <c:pt idx="1872">
                  <c:v>4</c:v>
                </c:pt>
                <c:pt idx="1873">
                  <c:v>1</c:v>
                </c:pt>
                <c:pt idx="1874">
                  <c:v>0</c:v>
                </c:pt>
                <c:pt idx="1875">
                  <c:v>6</c:v>
                </c:pt>
                <c:pt idx="1876">
                  <c:v>6</c:v>
                </c:pt>
                <c:pt idx="1877">
                  <c:v>1</c:v>
                </c:pt>
                <c:pt idx="1878">
                  <c:v>3</c:v>
                </c:pt>
                <c:pt idx="1879">
                  <c:v>182</c:v>
                </c:pt>
                <c:pt idx="1880">
                  <c:v>79</c:v>
                </c:pt>
                <c:pt idx="1881">
                  <c:v>35</c:v>
                </c:pt>
                <c:pt idx="1882">
                  <c:v>150</c:v>
                </c:pt>
                <c:pt idx="1883">
                  <c:v>284</c:v>
                </c:pt>
                <c:pt idx="1884">
                  <c:v>47</c:v>
                </c:pt>
                <c:pt idx="1885">
                  <c:v>58</c:v>
                </c:pt>
                <c:pt idx="1886">
                  <c:v>57</c:v>
                </c:pt>
                <c:pt idx="1887">
                  <c:v>12</c:v>
                </c:pt>
                <c:pt idx="1888">
                  <c:v>20</c:v>
                </c:pt>
                <c:pt idx="1889">
                  <c:v>19</c:v>
                </c:pt>
                <c:pt idx="1890">
                  <c:v>75</c:v>
                </c:pt>
                <c:pt idx="1891">
                  <c:v>827</c:v>
                </c:pt>
                <c:pt idx="1892">
                  <c:v>51</c:v>
                </c:pt>
                <c:pt idx="1893">
                  <c:v>41</c:v>
                </c:pt>
                <c:pt idx="1894">
                  <c:v>98</c:v>
                </c:pt>
                <c:pt idx="1895">
                  <c:v>70</c:v>
                </c:pt>
                <c:pt idx="1896">
                  <c:v>36</c:v>
                </c:pt>
                <c:pt idx="1897">
                  <c:v>342</c:v>
                </c:pt>
                <c:pt idx="1898">
                  <c:v>22</c:v>
                </c:pt>
                <c:pt idx="1899">
                  <c:v>25</c:v>
                </c:pt>
                <c:pt idx="1900">
                  <c:v>101</c:v>
                </c:pt>
                <c:pt idx="1901">
                  <c:v>8</c:v>
                </c:pt>
                <c:pt idx="1902">
                  <c:v>23</c:v>
                </c:pt>
                <c:pt idx="1903">
                  <c:v>574</c:v>
                </c:pt>
                <c:pt idx="1904">
                  <c:v>14</c:v>
                </c:pt>
                <c:pt idx="1905">
                  <c:v>19</c:v>
                </c:pt>
                <c:pt idx="1906">
                  <c:v>150</c:v>
                </c:pt>
                <c:pt idx="1907">
                  <c:v>71</c:v>
                </c:pt>
                <c:pt idx="1908">
                  <c:v>117</c:v>
                </c:pt>
                <c:pt idx="1909">
                  <c:v>53</c:v>
                </c:pt>
                <c:pt idx="1910">
                  <c:v>1</c:v>
                </c:pt>
                <c:pt idx="1911">
                  <c:v>89</c:v>
                </c:pt>
                <c:pt idx="1912">
                  <c:v>64</c:v>
                </c:pt>
                <c:pt idx="1913">
                  <c:v>68</c:v>
                </c:pt>
                <c:pt idx="1914">
                  <c:v>28</c:v>
                </c:pt>
                <c:pt idx="1915">
                  <c:v>44</c:v>
                </c:pt>
                <c:pt idx="1916">
                  <c:v>253</c:v>
                </c:pt>
                <c:pt idx="1917">
                  <c:v>66</c:v>
                </c:pt>
                <c:pt idx="1918">
                  <c:v>217</c:v>
                </c:pt>
                <c:pt idx="1919">
                  <c:v>16</c:v>
                </c:pt>
                <c:pt idx="1920">
                  <c:v>19</c:v>
                </c:pt>
                <c:pt idx="1921">
                  <c:v>169</c:v>
                </c:pt>
                <c:pt idx="1922">
                  <c:v>263</c:v>
                </c:pt>
                <c:pt idx="1923">
                  <c:v>15</c:v>
                </c:pt>
                <c:pt idx="1924">
                  <c:v>61</c:v>
                </c:pt>
                <c:pt idx="1925">
                  <c:v>45</c:v>
                </c:pt>
                <c:pt idx="1926">
                  <c:v>70</c:v>
                </c:pt>
                <c:pt idx="1927">
                  <c:v>38</c:v>
                </c:pt>
                <c:pt idx="1928">
                  <c:v>87</c:v>
                </c:pt>
                <c:pt idx="1929">
                  <c:v>22</c:v>
                </c:pt>
                <c:pt idx="1930">
                  <c:v>119</c:v>
                </c:pt>
                <c:pt idx="1931">
                  <c:v>52</c:v>
                </c:pt>
                <c:pt idx="1932">
                  <c:v>117</c:v>
                </c:pt>
                <c:pt idx="1933">
                  <c:v>52</c:v>
                </c:pt>
                <c:pt idx="1934">
                  <c:v>86</c:v>
                </c:pt>
                <c:pt idx="1935">
                  <c:v>174</c:v>
                </c:pt>
                <c:pt idx="1936">
                  <c:v>69</c:v>
                </c:pt>
                <c:pt idx="1937">
                  <c:v>75</c:v>
                </c:pt>
                <c:pt idx="1938">
                  <c:v>33</c:v>
                </c:pt>
                <c:pt idx="1939">
                  <c:v>108</c:v>
                </c:pt>
                <c:pt idx="1940">
                  <c:v>23</c:v>
                </c:pt>
                <c:pt idx="1941">
                  <c:v>48</c:v>
                </c:pt>
                <c:pt idx="1942">
                  <c:v>64</c:v>
                </c:pt>
                <c:pt idx="1943">
                  <c:v>24</c:v>
                </c:pt>
                <c:pt idx="1944">
                  <c:v>57</c:v>
                </c:pt>
                <c:pt idx="1945">
                  <c:v>26</c:v>
                </c:pt>
                <c:pt idx="1946">
                  <c:v>20</c:v>
                </c:pt>
                <c:pt idx="1947">
                  <c:v>36</c:v>
                </c:pt>
                <c:pt idx="1948">
                  <c:v>178</c:v>
                </c:pt>
                <c:pt idx="1949">
                  <c:v>17</c:v>
                </c:pt>
                <c:pt idx="1950">
                  <c:v>32</c:v>
                </c:pt>
                <c:pt idx="1951">
                  <c:v>41</c:v>
                </c:pt>
                <c:pt idx="1952">
                  <c:v>18</c:v>
                </c:pt>
                <c:pt idx="1953">
                  <c:v>29</c:v>
                </c:pt>
                <c:pt idx="1954">
                  <c:v>47</c:v>
                </c:pt>
                <c:pt idx="1955">
                  <c:v>15</c:v>
                </c:pt>
                <c:pt idx="1956">
                  <c:v>26</c:v>
                </c:pt>
                <c:pt idx="1957">
                  <c:v>35</c:v>
                </c:pt>
                <c:pt idx="1958">
                  <c:v>41</c:v>
                </c:pt>
                <c:pt idx="1959">
                  <c:v>47</c:v>
                </c:pt>
                <c:pt idx="1960">
                  <c:v>28</c:v>
                </c:pt>
                <c:pt idx="1961">
                  <c:v>100</c:v>
                </c:pt>
                <c:pt idx="1962">
                  <c:v>13</c:v>
                </c:pt>
                <c:pt idx="1963">
                  <c:v>7</c:v>
                </c:pt>
                <c:pt idx="1964">
                  <c:v>21</c:v>
                </c:pt>
                <c:pt idx="1965">
                  <c:v>17</c:v>
                </c:pt>
                <c:pt idx="1966">
                  <c:v>25</c:v>
                </c:pt>
                <c:pt idx="1967">
                  <c:v>60</c:v>
                </c:pt>
                <c:pt idx="1968">
                  <c:v>56</c:v>
                </c:pt>
                <c:pt idx="1969">
                  <c:v>16</c:v>
                </c:pt>
                <c:pt idx="1970">
                  <c:v>46</c:v>
                </c:pt>
                <c:pt idx="1971">
                  <c:v>43</c:v>
                </c:pt>
                <c:pt idx="1972">
                  <c:v>15</c:v>
                </c:pt>
                <c:pt idx="1973">
                  <c:v>12</c:v>
                </c:pt>
                <c:pt idx="1974">
                  <c:v>21</c:v>
                </c:pt>
                <c:pt idx="1975">
                  <c:v>34</c:v>
                </c:pt>
                <c:pt idx="1976">
                  <c:v>8</c:v>
                </c:pt>
                <c:pt idx="1977">
                  <c:v>60</c:v>
                </c:pt>
                <c:pt idx="1978">
                  <c:v>39</c:v>
                </c:pt>
                <c:pt idx="1979">
                  <c:v>26</c:v>
                </c:pt>
                <c:pt idx="1980">
                  <c:v>35</c:v>
                </c:pt>
                <c:pt idx="1981">
                  <c:v>65</c:v>
                </c:pt>
                <c:pt idx="1982">
                  <c:v>49</c:v>
                </c:pt>
                <c:pt idx="1983">
                  <c:v>10</c:v>
                </c:pt>
                <c:pt idx="1984">
                  <c:v>60</c:v>
                </c:pt>
                <c:pt idx="1985">
                  <c:v>27</c:v>
                </c:pt>
                <c:pt idx="1986">
                  <c:v>69</c:v>
                </c:pt>
                <c:pt idx="1987">
                  <c:v>47</c:v>
                </c:pt>
                <c:pt idx="1988">
                  <c:v>47</c:v>
                </c:pt>
                <c:pt idx="1989">
                  <c:v>26</c:v>
                </c:pt>
                <c:pt idx="1990">
                  <c:v>53</c:v>
                </c:pt>
                <c:pt idx="1991">
                  <c:v>81</c:v>
                </c:pt>
                <c:pt idx="1992">
                  <c:v>78</c:v>
                </c:pt>
                <c:pt idx="1993">
                  <c:v>35</c:v>
                </c:pt>
                <c:pt idx="1994">
                  <c:v>22</c:v>
                </c:pt>
                <c:pt idx="1995">
                  <c:v>57</c:v>
                </c:pt>
                <c:pt idx="1996">
                  <c:v>27</c:v>
                </c:pt>
                <c:pt idx="1997">
                  <c:v>39</c:v>
                </c:pt>
                <c:pt idx="1998">
                  <c:v>37</c:v>
                </c:pt>
                <c:pt idx="1999">
                  <c:v>137</c:v>
                </c:pt>
                <c:pt idx="2000">
                  <c:v>376</c:v>
                </c:pt>
                <c:pt idx="2001">
                  <c:v>202</c:v>
                </c:pt>
                <c:pt idx="2002">
                  <c:v>328</c:v>
                </c:pt>
                <c:pt idx="2003">
                  <c:v>84</c:v>
                </c:pt>
                <c:pt idx="2004">
                  <c:v>96</c:v>
                </c:pt>
                <c:pt idx="2005">
                  <c:v>223</c:v>
                </c:pt>
                <c:pt idx="2006">
                  <c:v>62</c:v>
                </c:pt>
                <c:pt idx="2007">
                  <c:v>146</c:v>
                </c:pt>
                <c:pt idx="2008">
                  <c:v>235</c:v>
                </c:pt>
                <c:pt idx="2009">
                  <c:v>437</c:v>
                </c:pt>
                <c:pt idx="2010">
                  <c:v>77</c:v>
                </c:pt>
                <c:pt idx="2011">
                  <c:v>108</c:v>
                </c:pt>
                <c:pt idx="2012">
                  <c:v>7</c:v>
                </c:pt>
                <c:pt idx="2013">
                  <c:v>314</c:v>
                </c:pt>
                <c:pt idx="2014">
                  <c:v>188</c:v>
                </c:pt>
                <c:pt idx="2015">
                  <c:v>275</c:v>
                </c:pt>
                <c:pt idx="2016">
                  <c:v>560</c:v>
                </c:pt>
                <c:pt idx="2017">
                  <c:v>688</c:v>
                </c:pt>
                <c:pt idx="2018">
                  <c:v>942</c:v>
                </c:pt>
                <c:pt idx="2019">
                  <c:v>88</c:v>
                </c:pt>
                <c:pt idx="2020">
                  <c:v>220</c:v>
                </c:pt>
                <c:pt idx="2021">
                  <c:v>145</c:v>
                </c:pt>
                <c:pt idx="2022">
                  <c:v>963</c:v>
                </c:pt>
                <c:pt idx="2023">
                  <c:v>91</c:v>
                </c:pt>
                <c:pt idx="2024">
                  <c:v>58</c:v>
                </c:pt>
                <c:pt idx="2025">
                  <c:v>36</c:v>
                </c:pt>
                <c:pt idx="2026">
                  <c:v>165</c:v>
                </c:pt>
                <c:pt idx="2027">
                  <c:v>111</c:v>
                </c:pt>
                <c:pt idx="2028">
                  <c:v>1596</c:v>
                </c:pt>
                <c:pt idx="2029">
                  <c:v>61</c:v>
                </c:pt>
                <c:pt idx="2030">
                  <c:v>287</c:v>
                </c:pt>
                <c:pt idx="2031">
                  <c:v>65</c:v>
                </c:pt>
                <c:pt idx="2032">
                  <c:v>118</c:v>
                </c:pt>
                <c:pt idx="2033">
                  <c:v>113</c:v>
                </c:pt>
                <c:pt idx="2034">
                  <c:v>332</c:v>
                </c:pt>
                <c:pt idx="2035">
                  <c:v>62</c:v>
                </c:pt>
                <c:pt idx="2036">
                  <c:v>951</c:v>
                </c:pt>
                <c:pt idx="2037">
                  <c:v>415</c:v>
                </c:pt>
                <c:pt idx="2038">
                  <c:v>305</c:v>
                </c:pt>
                <c:pt idx="2039">
                  <c:v>2139</c:v>
                </c:pt>
                <c:pt idx="2040">
                  <c:v>79</c:v>
                </c:pt>
                <c:pt idx="2041">
                  <c:v>179</c:v>
                </c:pt>
                <c:pt idx="2042">
                  <c:v>202</c:v>
                </c:pt>
                <c:pt idx="2043">
                  <c:v>760</c:v>
                </c:pt>
                <c:pt idx="2044">
                  <c:v>563</c:v>
                </c:pt>
                <c:pt idx="2045">
                  <c:v>135</c:v>
                </c:pt>
                <c:pt idx="2046">
                  <c:v>290</c:v>
                </c:pt>
                <c:pt idx="2047">
                  <c:v>447</c:v>
                </c:pt>
                <c:pt idx="2048">
                  <c:v>232</c:v>
                </c:pt>
                <c:pt idx="2049">
                  <c:v>168</c:v>
                </c:pt>
                <c:pt idx="2050">
                  <c:v>128</c:v>
                </c:pt>
                <c:pt idx="2051">
                  <c:v>493</c:v>
                </c:pt>
                <c:pt idx="2052">
                  <c:v>131</c:v>
                </c:pt>
                <c:pt idx="2053">
                  <c:v>50</c:v>
                </c:pt>
                <c:pt idx="2054">
                  <c:v>665</c:v>
                </c:pt>
                <c:pt idx="2055">
                  <c:v>129</c:v>
                </c:pt>
                <c:pt idx="2056">
                  <c:v>142</c:v>
                </c:pt>
                <c:pt idx="2057">
                  <c:v>2436</c:v>
                </c:pt>
                <c:pt idx="2058">
                  <c:v>244</c:v>
                </c:pt>
                <c:pt idx="2059">
                  <c:v>298</c:v>
                </c:pt>
                <c:pt idx="2060">
                  <c:v>251</c:v>
                </c:pt>
                <c:pt idx="2061">
                  <c:v>108</c:v>
                </c:pt>
                <c:pt idx="2062">
                  <c:v>82</c:v>
                </c:pt>
                <c:pt idx="2063">
                  <c:v>74</c:v>
                </c:pt>
                <c:pt idx="2064">
                  <c:v>189</c:v>
                </c:pt>
                <c:pt idx="2065">
                  <c:v>80</c:v>
                </c:pt>
                <c:pt idx="2066">
                  <c:v>576</c:v>
                </c:pt>
                <c:pt idx="2067">
                  <c:v>202</c:v>
                </c:pt>
                <c:pt idx="2068">
                  <c:v>238</c:v>
                </c:pt>
                <c:pt idx="2069">
                  <c:v>36</c:v>
                </c:pt>
                <c:pt idx="2070">
                  <c:v>150</c:v>
                </c:pt>
                <c:pt idx="2071">
                  <c:v>146</c:v>
                </c:pt>
                <c:pt idx="2072">
                  <c:v>222</c:v>
                </c:pt>
                <c:pt idx="2073">
                  <c:v>120</c:v>
                </c:pt>
                <c:pt idx="2074">
                  <c:v>126</c:v>
                </c:pt>
                <c:pt idx="2075">
                  <c:v>158</c:v>
                </c:pt>
                <c:pt idx="2076">
                  <c:v>316</c:v>
                </c:pt>
                <c:pt idx="2077">
                  <c:v>284</c:v>
                </c:pt>
                <c:pt idx="2078">
                  <c:v>51</c:v>
                </c:pt>
                <c:pt idx="2079">
                  <c:v>158</c:v>
                </c:pt>
                <c:pt idx="2080">
                  <c:v>337</c:v>
                </c:pt>
                <c:pt idx="2081">
                  <c:v>186</c:v>
                </c:pt>
                <c:pt idx="2082">
                  <c:v>58</c:v>
                </c:pt>
                <c:pt idx="2083">
                  <c:v>82</c:v>
                </c:pt>
                <c:pt idx="2084">
                  <c:v>736</c:v>
                </c:pt>
                <c:pt idx="2085">
                  <c:v>1151</c:v>
                </c:pt>
                <c:pt idx="2086">
                  <c:v>34</c:v>
                </c:pt>
                <c:pt idx="2087">
                  <c:v>498</c:v>
                </c:pt>
                <c:pt idx="2088">
                  <c:v>167</c:v>
                </c:pt>
                <c:pt idx="2089">
                  <c:v>340</c:v>
                </c:pt>
                <c:pt idx="2090">
                  <c:v>438</c:v>
                </c:pt>
                <c:pt idx="2091">
                  <c:v>555</c:v>
                </c:pt>
                <c:pt idx="2092">
                  <c:v>266</c:v>
                </c:pt>
                <c:pt idx="2093">
                  <c:v>69</c:v>
                </c:pt>
                <c:pt idx="2094">
                  <c:v>80</c:v>
                </c:pt>
                <c:pt idx="2095">
                  <c:v>493</c:v>
                </c:pt>
                <c:pt idx="2096">
                  <c:v>31</c:v>
                </c:pt>
                <c:pt idx="2097">
                  <c:v>236</c:v>
                </c:pt>
                <c:pt idx="2098">
                  <c:v>89</c:v>
                </c:pt>
                <c:pt idx="2099">
                  <c:v>299</c:v>
                </c:pt>
                <c:pt idx="2100">
                  <c:v>55</c:v>
                </c:pt>
                <c:pt idx="2101">
                  <c:v>325</c:v>
                </c:pt>
                <c:pt idx="2102">
                  <c:v>524</c:v>
                </c:pt>
                <c:pt idx="2103">
                  <c:v>285</c:v>
                </c:pt>
                <c:pt idx="2104">
                  <c:v>179</c:v>
                </c:pt>
                <c:pt idx="2105">
                  <c:v>188</c:v>
                </c:pt>
                <c:pt idx="2106">
                  <c:v>379</c:v>
                </c:pt>
                <c:pt idx="2107">
                  <c:v>119</c:v>
                </c:pt>
                <c:pt idx="2108">
                  <c:v>167</c:v>
                </c:pt>
                <c:pt idx="2109">
                  <c:v>221</c:v>
                </c:pt>
                <c:pt idx="2110">
                  <c:v>964</c:v>
                </c:pt>
                <c:pt idx="2111">
                  <c:v>286</c:v>
                </c:pt>
                <c:pt idx="2112">
                  <c:v>613</c:v>
                </c:pt>
                <c:pt idx="2113">
                  <c:v>29</c:v>
                </c:pt>
                <c:pt idx="2114">
                  <c:v>165</c:v>
                </c:pt>
                <c:pt idx="2115">
                  <c:v>97</c:v>
                </c:pt>
                <c:pt idx="2116">
                  <c:v>303</c:v>
                </c:pt>
                <c:pt idx="2117">
                  <c:v>267</c:v>
                </c:pt>
                <c:pt idx="2118">
                  <c:v>302</c:v>
                </c:pt>
                <c:pt idx="2119">
                  <c:v>87</c:v>
                </c:pt>
                <c:pt idx="2120">
                  <c:v>354</c:v>
                </c:pt>
                <c:pt idx="2121">
                  <c:v>86</c:v>
                </c:pt>
                <c:pt idx="2122">
                  <c:v>26</c:v>
                </c:pt>
                <c:pt idx="2123">
                  <c:v>113</c:v>
                </c:pt>
                <c:pt idx="2124">
                  <c:v>65</c:v>
                </c:pt>
                <c:pt idx="2125">
                  <c:v>134</c:v>
                </c:pt>
                <c:pt idx="2126">
                  <c:v>119</c:v>
                </c:pt>
                <c:pt idx="2127">
                  <c:v>159</c:v>
                </c:pt>
                <c:pt idx="2128">
                  <c:v>167</c:v>
                </c:pt>
                <c:pt idx="2129">
                  <c:v>43</c:v>
                </c:pt>
                <c:pt idx="2130">
                  <c:v>1062</c:v>
                </c:pt>
                <c:pt idx="2131">
                  <c:v>9</c:v>
                </c:pt>
                <c:pt idx="2132">
                  <c:v>89</c:v>
                </c:pt>
                <c:pt idx="2133">
                  <c:v>174</c:v>
                </c:pt>
                <c:pt idx="2134">
                  <c:v>14</c:v>
                </c:pt>
                <c:pt idx="2135">
                  <c:v>48</c:v>
                </c:pt>
                <c:pt idx="2136">
                  <c:v>133</c:v>
                </c:pt>
                <c:pt idx="2137">
                  <c:v>83</c:v>
                </c:pt>
                <c:pt idx="2138">
                  <c:v>149</c:v>
                </c:pt>
                <c:pt idx="2139">
                  <c:v>49</c:v>
                </c:pt>
                <c:pt idx="2140">
                  <c:v>251</c:v>
                </c:pt>
                <c:pt idx="2141">
                  <c:v>22</c:v>
                </c:pt>
                <c:pt idx="2142">
                  <c:v>48</c:v>
                </c:pt>
                <c:pt idx="2143">
                  <c:v>383</c:v>
                </c:pt>
                <c:pt idx="2144">
                  <c:v>237</c:v>
                </c:pt>
                <c:pt idx="2145">
                  <c:v>13</c:v>
                </c:pt>
                <c:pt idx="2146">
                  <c:v>562</c:v>
                </c:pt>
                <c:pt idx="2147">
                  <c:v>71</c:v>
                </c:pt>
                <c:pt idx="2148">
                  <c:v>1510</c:v>
                </c:pt>
                <c:pt idx="2149">
                  <c:v>14</c:v>
                </c:pt>
                <c:pt idx="2150">
                  <c:v>193</c:v>
                </c:pt>
                <c:pt idx="2151">
                  <c:v>206</c:v>
                </c:pt>
                <c:pt idx="2152">
                  <c:v>351</c:v>
                </c:pt>
                <c:pt idx="2153">
                  <c:v>50</c:v>
                </c:pt>
                <c:pt idx="2154">
                  <c:v>184</c:v>
                </c:pt>
                <c:pt idx="2155">
                  <c:v>196</c:v>
                </c:pt>
                <c:pt idx="2156">
                  <c:v>229</c:v>
                </c:pt>
                <c:pt idx="2157">
                  <c:v>67</c:v>
                </c:pt>
                <c:pt idx="2158">
                  <c:v>95</c:v>
                </c:pt>
                <c:pt idx="2159">
                  <c:v>62</c:v>
                </c:pt>
                <c:pt idx="2160">
                  <c:v>73</c:v>
                </c:pt>
                <c:pt idx="2161">
                  <c:v>43</c:v>
                </c:pt>
                <c:pt idx="2162">
                  <c:v>70</c:v>
                </c:pt>
                <c:pt idx="2163">
                  <c:v>271</c:v>
                </c:pt>
                <c:pt idx="2164">
                  <c:v>55</c:v>
                </c:pt>
                <c:pt idx="2165">
                  <c:v>35</c:v>
                </c:pt>
                <c:pt idx="2166">
                  <c:v>22</c:v>
                </c:pt>
                <c:pt idx="2167">
                  <c:v>38</c:v>
                </c:pt>
                <c:pt idx="2168">
                  <c:v>15</c:v>
                </c:pt>
                <c:pt idx="2169">
                  <c:v>7</c:v>
                </c:pt>
                <c:pt idx="2170">
                  <c:v>241</c:v>
                </c:pt>
                <c:pt idx="2171">
                  <c:v>55</c:v>
                </c:pt>
                <c:pt idx="2172">
                  <c:v>171</c:v>
                </c:pt>
                <c:pt idx="2173">
                  <c:v>208</c:v>
                </c:pt>
                <c:pt idx="2174">
                  <c:v>21</c:v>
                </c:pt>
                <c:pt idx="2175">
                  <c:v>25</c:v>
                </c:pt>
                <c:pt idx="2176">
                  <c:v>52</c:v>
                </c:pt>
                <c:pt idx="2177">
                  <c:v>104</c:v>
                </c:pt>
                <c:pt idx="2178">
                  <c:v>73</c:v>
                </c:pt>
                <c:pt idx="2179">
                  <c:v>34</c:v>
                </c:pt>
                <c:pt idx="2180">
                  <c:v>56</c:v>
                </c:pt>
                <c:pt idx="2181">
                  <c:v>31</c:v>
                </c:pt>
                <c:pt idx="2182">
                  <c:v>84</c:v>
                </c:pt>
                <c:pt idx="2183">
                  <c:v>130</c:v>
                </c:pt>
                <c:pt idx="2184">
                  <c:v>12</c:v>
                </c:pt>
                <c:pt idx="2185">
                  <c:v>23</c:v>
                </c:pt>
                <c:pt idx="2186">
                  <c:v>158</c:v>
                </c:pt>
                <c:pt idx="2187">
                  <c:v>30</c:v>
                </c:pt>
                <c:pt idx="2188">
                  <c:v>18</c:v>
                </c:pt>
                <c:pt idx="2189">
                  <c:v>29</c:v>
                </c:pt>
                <c:pt idx="2190">
                  <c:v>31</c:v>
                </c:pt>
                <c:pt idx="2191">
                  <c:v>173</c:v>
                </c:pt>
                <c:pt idx="2192">
                  <c:v>17</c:v>
                </c:pt>
                <c:pt idx="2193">
                  <c:v>48</c:v>
                </c:pt>
                <c:pt idx="2194">
                  <c:v>59</c:v>
                </c:pt>
                <c:pt idx="2195">
                  <c:v>39</c:v>
                </c:pt>
                <c:pt idx="2196">
                  <c:v>59</c:v>
                </c:pt>
                <c:pt idx="2197">
                  <c:v>60</c:v>
                </c:pt>
                <c:pt idx="2198">
                  <c:v>20</c:v>
                </c:pt>
                <c:pt idx="2199">
                  <c:v>2</c:v>
                </c:pt>
                <c:pt idx="2200">
                  <c:v>315</c:v>
                </c:pt>
                <c:pt idx="2201">
                  <c:v>2174</c:v>
                </c:pt>
                <c:pt idx="2202">
                  <c:v>152</c:v>
                </c:pt>
                <c:pt idx="2203">
                  <c:v>1021</c:v>
                </c:pt>
                <c:pt idx="2204">
                  <c:v>237</c:v>
                </c:pt>
                <c:pt idx="2205">
                  <c:v>27</c:v>
                </c:pt>
                <c:pt idx="2206">
                  <c:v>17</c:v>
                </c:pt>
                <c:pt idx="2207">
                  <c:v>27</c:v>
                </c:pt>
                <c:pt idx="2208">
                  <c:v>82</c:v>
                </c:pt>
                <c:pt idx="2209">
                  <c:v>48</c:v>
                </c:pt>
                <c:pt idx="2210">
                  <c:v>105</c:v>
                </c:pt>
                <c:pt idx="2211">
                  <c:v>28</c:v>
                </c:pt>
                <c:pt idx="2212">
                  <c:v>1107</c:v>
                </c:pt>
                <c:pt idx="2213">
                  <c:v>1013</c:v>
                </c:pt>
                <c:pt idx="2214">
                  <c:v>274</c:v>
                </c:pt>
                <c:pt idx="2215">
                  <c:v>87</c:v>
                </c:pt>
                <c:pt idx="2216">
                  <c:v>99</c:v>
                </c:pt>
                <c:pt idx="2217">
                  <c:v>276</c:v>
                </c:pt>
                <c:pt idx="2218">
                  <c:v>21</c:v>
                </c:pt>
                <c:pt idx="2219">
                  <c:v>41</c:v>
                </c:pt>
                <c:pt idx="2220">
                  <c:v>119</c:v>
                </c:pt>
                <c:pt idx="2221">
                  <c:v>153</c:v>
                </c:pt>
                <c:pt idx="2222">
                  <c:v>100</c:v>
                </c:pt>
                <c:pt idx="2223">
                  <c:v>143</c:v>
                </c:pt>
                <c:pt idx="2224">
                  <c:v>140</c:v>
                </c:pt>
                <c:pt idx="2225">
                  <c:v>35</c:v>
                </c:pt>
                <c:pt idx="2226">
                  <c:v>149</c:v>
                </c:pt>
                <c:pt idx="2227">
                  <c:v>130</c:v>
                </c:pt>
                <c:pt idx="2228">
                  <c:v>120</c:v>
                </c:pt>
                <c:pt idx="2229">
                  <c:v>265</c:v>
                </c:pt>
                <c:pt idx="2230">
                  <c:v>71</c:v>
                </c:pt>
                <c:pt idx="2231">
                  <c:v>13</c:v>
                </c:pt>
                <c:pt idx="2232">
                  <c:v>169</c:v>
                </c:pt>
                <c:pt idx="2233">
                  <c:v>57</c:v>
                </c:pt>
                <c:pt idx="2234">
                  <c:v>229</c:v>
                </c:pt>
                <c:pt idx="2235">
                  <c:v>108</c:v>
                </c:pt>
                <c:pt idx="2236">
                  <c:v>108</c:v>
                </c:pt>
                <c:pt idx="2237">
                  <c:v>41</c:v>
                </c:pt>
                <c:pt idx="2238">
                  <c:v>139</c:v>
                </c:pt>
                <c:pt idx="2239">
                  <c:v>19</c:v>
                </c:pt>
                <c:pt idx="2240">
                  <c:v>94</c:v>
                </c:pt>
                <c:pt idx="2241">
                  <c:v>23</c:v>
                </c:pt>
                <c:pt idx="2242">
                  <c:v>15</c:v>
                </c:pt>
                <c:pt idx="2243">
                  <c:v>62</c:v>
                </c:pt>
                <c:pt idx="2244">
                  <c:v>74</c:v>
                </c:pt>
                <c:pt idx="2245">
                  <c:v>97</c:v>
                </c:pt>
                <c:pt idx="2246">
                  <c:v>55</c:v>
                </c:pt>
                <c:pt idx="2247">
                  <c:v>44</c:v>
                </c:pt>
                <c:pt idx="2248">
                  <c:v>110</c:v>
                </c:pt>
                <c:pt idx="2249">
                  <c:v>59</c:v>
                </c:pt>
                <c:pt idx="2250">
                  <c:v>62</c:v>
                </c:pt>
                <c:pt idx="2251">
                  <c:v>105</c:v>
                </c:pt>
                <c:pt idx="2252">
                  <c:v>26</c:v>
                </c:pt>
                <c:pt idx="2253">
                  <c:v>49</c:v>
                </c:pt>
                <c:pt idx="2254">
                  <c:v>68</c:v>
                </c:pt>
                <c:pt idx="2255">
                  <c:v>22</c:v>
                </c:pt>
                <c:pt idx="2256">
                  <c:v>18</c:v>
                </c:pt>
                <c:pt idx="2257">
                  <c:v>19</c:v>
                </c:pt>
                <c:pt idx="2258">
                  <c:v>99</c:v>
                </c:pt>
                <c:pt idx="2259">
                  <c:v>27</c:v>
                </c:pt>
                <c:pt idx="2260">
                  <c:v>25</c:v>
                </c:pt>
                <c:pt idx="2261">
                  <c:v>14</c:v>
                </c:pt>
                <c:pt idx="2262">
                  <c:v>35</c:v>
                </c:pt>
                <c:pt idx="2263">
                  <c:v>10</c:v>
                </c:pt>
                <c:pt idx="2264">
                  <c:v>29</c:v>
                </c:pt>
                <c:pt idx="2265">
                  <c:v>44</c:v>
                </c:pt>
                <c:pt idx="2266">
                  <c:v>17</c:v>
                </c:pt>
                <c:pt idx="2267">
                  <c:v>34</c:v>
                </c:pt>
                <c:pt idx="2268">
                  <c:v>14</c:v>
                </c:pt>
                <c:pt idx="2269">
                  <c:v>156</c:v>
                </c:pt>
                <c:pt idx="2270">
                  <c:v>128</c:v>
                </c:pt>
                <c:pt idx="2271">
                  <c:v>60</c:v>
                </c:pt>
                <c:pt idx="2272">
                  <c:v>32</c:v>
                </c:pt>
                <c:pt idx="2273">
                  <c:v>53</c:v>
                </c:pt>
                <c:pt idx="2274">
                  <c:v>184</c:v>
                </c:pt>
                <c:pt idx="2275">
                  <c:v>90</c:v>
                </c:pt>
                <c:pt idx="2276">
                  <c:v>71</c:v>
                </c:pt>
                <c:pt idx="2277">
                  <c:v>87</c:v>
                </c:pt>
                <c:pt idx="2278">
                  <c:v>28</c:v>
                </c:pt>
                <c:pt idx="2279">
                  <c:v>56</c:v>
                </c:pt>
                <c:pt idx="2280">
                  <c:v>51</c:v>
                </c:pt>
                <c:pt idx="2281">
                  <c:v>75</c:v>
                </c:pt>
                <c:pt idx="2282">
                  <c:v>38</c:v>
                </c:pt>
                <c:pt idx="2283">
                  <c:v>18</c:v>
                </c:pt>
                <c:pt idx="2284">
                  <c:v>54</c:v>
                </c:pt>
                <c:pt idx="2285">
                  <c:v>71</c:v>
                </c:pt>
                <c:pt idx="2286">
                  <c:v>57</c:v>
                </c:pt>
                <c:pt idx="2287">
                  <c:v>43</c:v>
                </c:pt>
                <c:pt idx="2288">
                  <c:v>52</c:v>
                </c:pt>
                <c:pt idx="2289">
                  <c:v>27</c:v>
                </c:pt>
                <c:pt idx="2290">
                  <c:v>12</c:v>
                </c:pt>
                <c:pt idx="2291">
                  <c:v>33</c:v>
                </c:pt>
                <c:pt idx="2292">
                  <c:v>96</c:v>
                </c:pt>
                <c:pt idx="2293">
                  <c:v>28</c:v>
                </c:pt>
                <c:pt idx="2294">
                  <c:v>43</c:v>
                </c:pt>
                <c:pt idx="2295">
                  <c:v>205</c:v>
                </c:pt>
                <c:pt idx="2296">
                  <c:v>23</c:v>
                </c:pt>
                <c:pt idx="2297">
                  <c:v>19</c:v>
                </c:pt>
                <c:pt idx="2298">
                  <c:v>14</c:v>
                </c:pt>
                <c:pt idx="2299">
                  <c:v>38</c:v>
                </c:pt>
                <c:pt idx="2300">
                  <c:v>78</c:v>
                </c:pt>
                <c:pt idx="2301">
                  <c:v>69</c:v>
                </c:pt>
                <c:pt idx="2302">
                  <c:v>33</c:v>
                </c:pt>
                <c:pt idx="2303">
                  <c:v>54</c:v>
                </c:pt>
                <c:pt idx="2304">
                  <c:v>99</c:v>
                </c:pt>
                <c:pt idx="2305">
                  <c:v>49</c:v>
                </c:pt>
                <c:pt idx="2306">
                  <c:v>11</c:v>
                </c:pt>
                <c:pt idx="2307">
                  <c:v>38</c:v>
                </c:pt>
                <c:pt idx="2308">
                  <c:v>16</c:v>
                </c:pt>
                <c:pt idx="2309">
                  <c:v>32</c:v>
                </c:pt>
                <c:pt idx="2310">
                  <c:v>20</c:v>
                </c:pt>
                <c:pt idx="2311">
                  <c:v>154</c:v>
                </c:pt>
                <c:pt idx="2312">
                  <c:v>41</c:v>
                </c:pt>
                <c:pt idx="2313">
                  <c:v>75</c:v>
                </c:pt>
                <c:pt idx="2314">
                  <c:v>40</c:v>
                </c:pt>
                <c:pt idx="2315">
                  <c:v>46</c:v>
                </c:pt>
                <c:pt idx="2316">
                  <c:v>62</c:v>
                </c:pt>
                <c:pt idx="2317">
                  <c:v>61</c:v>
                </c:pt>
                <c:pt idx="2318">
                  <c:v>96</c:v>
                </c:pt>
                <c:pt idx="2319">
                  <c:v>190</c:v>
                </c:pt>
                <c:pt idx="2320">
                  <c:v>94</c:v>
                </c:pt>
                <c:pt idx="2321">
                  <c:v>39</c:v>
                </c:pt>
                <c:pt idx="2322">
                  <c:v>127</c:v>
                </c:pt>
                <c:pt idx="2323">
                  <c:v>159</c:v>
                </c:pt>
                <c:pt idx="2324">
                  <c:v>177</c:v>
                </c:pt>
                <c:pt idx="2325">
                  <c:v>47</c:v>
                </c:pt>
                <c:pt idx="2326">
                  <c:v>1</c:v>
                </c:pt>
                <c:pt idx="2327">
                  <c:v>16</c:v>
                </c:pt>
                <c:pt idx="2328">
                  <c:v>115</c:v>
                </c:pt>
                <c:pt idx="2329">
                  <c:v>133</c:v>
                </c:pt>
                <c:pt idx="2330">
                  <c:v>70</c:v>
                </c:pt>
                <c:pt idx="2331">
                  <c:v>62</c:v>
                </c:pt>
                <c:pt idx="2332">
                  <c:v>10</c:v>
                </c:pt>
                <c:pt idx="2333">
                  <c:v>499</c:v>
                </c:pt>
                <c:pt idx="2334">
                  <c:v>47</c:v>
                </c:pt>
                <c:pt idx="2335">
                  <c:v>28</c:v>
                </c:pt>
                <c:pt idx="2336">
                  <c:v>24</c:v>
                </c:pt>
                <c:pt idx="2337">
                  <c:v>76</c:v>
                </c:pt>
                <c:pt idx="2338">
                  <c:v>98</c:v>
                </c:pt>
                <c:pt idx="2339">
                  <c:v>30</c:v>
                </c:pt>
                <c:pt idx="2340">
                  <c:v>478</c:v>
                </c:pt>
                <c:pt idx="2341">
                  <c:v>74</c:v>
                </c:pt>
                <c:pt idx="2342">
                  <c:v>131</c:v>
                </c:pt>
                <c:pt idx="2343">
                  <c:v>61</c:v>
                </c:pt>
                <c:pt idx="2344">
                  <c:v>1071</c:v>
                </c:pt>
                <c:pt idx="2345">
                  <c:v>122</c:v>
                </c:pt>
                <c:pt idx="2346">
                  <c:v>111</c:v>
                </c:pt>
                <c:pt idx="2347">
                  <c:v>255</c:v>
                </c:pt>
                <c:pt idx="2348">
                  <c:v>141</c:v>
                </c:pt>
                <c:pt idx="2349">
                  <c:v>159</c:v>
                </c:pt>
                <c:pt idx="2350">
                  <c:v>99</c:v>
                </c:pt>
                <c:pt idx="2351">
                  <c:v>96</c:v>
                </c:pt>
                <c:pt idx="2352">
                  <c:v>27</c:v>
                </c:pt>
                <c:pt idx="2353">
                  <c:v>166</c:v>
                </c:pt>
                <c:pt idx="2354">
                  <c:v>76</c:v>
                </c:pt>
                <c:pt idx="2355">
                  <c:v>211</c:v>
                </c:pt>
                <c:pt idx="2356">
                  <c:v>21</c:v>
                </c:pt>
                <c:pt idx="2357">
                  <c:v>61</c:v>
                </c:pt>
                <c:pt idx="2358">
                  <c:v>30</c:v>
                </c:pt>
                <c:pt idx="2359">
                  <c:v>375</c:v>
                </c:pt>
                <c:pt idx="2360">
                  <c:v>111</c:v>
                </c:pt>
                <c:pt idx="2361">
                  <c:v>123</c:v>
                </c:pt>
                <c:pt idx="2362">
                  <c:v>70</c:v>
                </c:pt>
                <c:pt idx="2363">
                  <c:v>85</c:v>
                </c:pt>
                <c:pt idx="2364">
                  <c:v>86</c:v>
                </c:pt>
                <c:pt idx="2365">
                  <c:v>13</c:v>
                </c:pt>
                <c:pt idx="2366">
                  <c:v>33</c:v>
                </c:pt>
                <c:pt idx="2367">
                  <c:v>15</c:v>
                </c:pt>
                <c:pt idx="2368">
                  <c:v>273</c:v>
                </c:pt>
                <c:pt idx="2369">
                  <c:v>714</c:v>
                </c:pt>
                <c:pt idx="2370">
                  <c:v>170</c:v>
                </c:pt>
                <c:pt idx="2371">
                  <c:v>512</c:v>
                </c:pt>
                <c:pt idx="2372">
                  <c:v>314</c:v>
                </c:pt>
                <c:pt idx="2373">
                  <c:v>167</c:v>
                </c:pt>
                <c:pt idx="2374">
                  <c:v>9</c:v>
                </c:pt>
                <c:pt idx="2375">
                  <c:v>103</c:v>
                </c:pt>
                <c:pt idx="2376">
                  <c:v>111</c:v>
                </c:pt>
                <c:pt idx="2377">
                  <c:v>271</c:v>
                </c:pt>
                <c:pt idx="2378">
                  <c:v>101</c:v>
                </c:pt>
                <c:pt idx="2379">
                  <c:v>57</c:v>
                </c:pt>
                <c:pt idx="2380">
                  <c:v>62</c:v>
                </c:pt>
                <c:pt idx="2381">
                  <c:v>32</c:v>
                </c:pt>
                <c:pt idx="2382">
                  <c:v>141</c:v>
                </c:pt>
                <c:pt idx="2383">
                  <c:v>75</c:v>
                </c:pt>
                <c:pt idx="2384">
                  <c:v>46</c:v>
                </c:pt>
                <c:pt idx="2385">
                  <c:v>103</c:v>
                </c:pt>
                <c:pt idx="2386">
                  <c:v>6</c:v>
                </c:pt>
                <c:pt idx="2387">
                  <c:v>83</c:v>
                </c:pt>
                <c:pt idx="2388">
                  <c:v>108</c:v>
                </c:pt>
                <c:pt idx="2389">
                  <c:v>25</c:v>
                </c:pt>
                <c:pt idx="2390">
                  <c:v>549</c:v>
                </c:pt>
                <c:pt idx="2391">
                  <c:v>222</c:v>
                </c:pt>
                <c:pt idx="2392">
                  <c:v>183</c:v>
                </c:pt>
                <c:pt idx="2393">
                  <c:v>89</c:v>
                </c:pt>
                <c:pt idx="2394">
                  <c:v>253</c:v>
                </c:pt>
                <c:pt idx="2395">
                  <c:v>140</c:v>
                </c:pt>
                <c:pt idx="2396">
                  <c:v>103</c:v>
                </c:pt>
                <c:pt idx="2397">
                  <c:v>138</c:v>
                </c:pt>
                <c:pt idx="2398">
                  <c:v>191</c:v>
                </c:pt>
                <c:pt idx="2399">
                  <c:v>45</c:v>
                </c:pt>
                <c:pt idx="2400">
                  <c:v>17</c:v>
                </c:pt>
                <c:pt idx="2401">
                  <c:v>31</c:v>
                </c:pt>
                <c:pt idx="2402">
                  <c:v>50</c:v>
                </c:pt>
                <c:pt idx="2403">
                  <c:v>59</c:v>
                </c:pt>
                <c:pt idx="2404">
                  <c:v>81</c:v>
                </c:pt>
                <c:pt idx="2405">
                  <c:v>508</c:v>
                </c:pt>
                <c:pt idx="2406">
                  <c:v>74</c:v>
                </c:pt>
                <c:pt idx="2407">
                  <c:v>141</c:v>
                </c:pt>
                <c:pt idx="2408">
                  <c:v>711</c:v>
                </c:pt>
                <c:pt idx="2409">
                  <c:v>141</c:v>
                </c:pt>
                <c:pt idx="2410">
                  <c:v>109</c:v>
                </c:pt>
                <c:pt idx="2411">
                  <c:v>361</c:v>
                </c:pt>
                <c:pt idx="2412">
                  <c:v>176</c:v>
                </c:pt>
                <c:pt idx="2413">
                  <c:v>670</c:v>
                </c:pt>
                <c:pt idx="2414">
                  <c:v>96</c:v>
                </c:pt>
                <c:pt idx="2415">
                  <c:v>74</c:v>
                </c:pt>
                <c:pt idx="2416">
                  <c:v>52</c:v>
                </c:pt>
                <c:pt idx="2417">
                  <c:v>105</c:v>
                </c:pt>
                <c:pt idx="2418">
                  <c:v>41</c:v>
                </c:pt>
                <c:pt idx="2419">
                  <c:v>34</c:v>
                </c:pt>
                <c:pt idx="2420">
                  <c:v>66</c:v>
                </c:pt>
                <c:pt idx="2421">
                  <c:v>50</c:v>
                </c:pt>
                <c:pt idx="2422">
                  <c:v>159</c:v>
                </c:pt>
                <c:pt idx="2423">
                  <c:v>182</c:v>
                </c:pt>
                <c:pt idx="2424">
                  <c:v>206</c:v>
                </c:pt>
                <c:pt idx="2425">
                  <c:v>169</c:v>
                </c:pt>
                <c:pt idx="2426">
                  <c:v>31</c:v>
                </c:pt>
                <c:pt idx="2427">
                  <c:v>28</c:v>
                </c:pt>
                <c:pt idx="2428">
                  <c:v>54</c:v>
                </c:pt>
                <c:pt idx="2429">
                  <c:v>467</c:v>
                </c:pt>
                <c:pt idx="2430">
                  <c:v>389</c:v>
                </c:pt>
                <c:pt idx="2431">
                  <c:v>68</c:v>
                </c:pt>
                <c:pt idx="2432">
                  <c:v>413</c:v>
                </c:pt>
                <c:pt idx="2433">
                  <c:v>190</c:v>
                </c:pt>
                <c:pt idx="2434">
                  <c:v>189</c:v>
                </c:pt>
                <c:pt idx="2435">
                  <c:v>130</c:v>
                </c:pt>
                <c:pt idx="2436">
                  <c:v>74</c:v>
                </c:pt>
                <c:pt idx="2437">
                  <c:v>274</c:v>
                </c:pt>
                <c:pt idx="2438">
                  <c:v>22</c:v>
                </c:pt>
                <c:pt idx="2439">
                  <c:v>31</c:v>
                </c:pt>
                <c:pt idx="2440">
                  <c:v>63</c:v>
                </c:pt>
                <c:pt idx="2441">
                  <c:v>20</c:v>
                </c:pt>
                <c:pt idx="2442">
                  <c:v>25</c:v>
                </c:pt>
                <c:pt idx="2443">
                  <c:v>61</c:v>
                </c:pt>
                <c:pt idx="2444">
                  <c:v>52</c:v>
                </c:pt>
                <c:pt idx="2445">
                  <c:v>86</c:v>
                </c:pt>
                <c:pt idx="2446">
                  <c:v>42</c:v>
                </c:pt>
                <c:pt idx="2447">
                  <c:v>52</c:v>
                </c:pt>
                <c:pt idx="2448">
                  <c:v>120</c:v>
                </c:pt>
                <c:pt idx="2449">
                  <c:v>22</c:v>
                </c:pt>
                <c:pt idx="2450">
                  <c:v>64</c:v>
                </c:pt>
                <c:pt idx="2451">
                  <c:v>23</c:v>
                </c:pt>
                <c:pt idx="2452">
                  <c:v>238</c:v>
                </c:pt>
                <c:pt idx="2453">
                  <c:v>33</c:v>
                </c:pt>
                <c:pt idx="2454">
                  <c:v>32</c:v>
                </c:pt>
                <c:pt idx="2455">
                  <c:v>24</c:v>
                </c:pt>
                <c:pt idx="2456">
                  <c:v>29</c:v>
                </c:pt>
                <c:pt idx="2457">
                  <c:v>50</c:v>
                </c:pt>
                <c:pt idx="2458">
                  <c:v>108</c:v>
                </c:pt>
                <c:pt idx="2459">
                  <c:v>139</c:v>
                </c:pt>
                <c:pt idx="2460">
                  <c:v>7</c:v>
                </c:pt>
                <c:pt idx="2461">
                  <c:v>149</c:v>
                </c:pt>
                <c:pt idx="2462">
                  <c:v>31</c:v>
                </c:pt>
                <c:pt idx="2463">
                  <c:v>26</c:v>
                </c:pt>
                <c:pt idx="2464">
                  <c:v>172</c:v>
                </c:pt>
                <c:pt idx="2465">
                  <c:v>78</c:v>
                </c:pt>
                <c:pt idx="2466">
                  <c:v>120</c:v>
                </c:pt>
                <c:pt idx="2467">
                  <c:v>227</c:v>
                </c:pt>
                <c:pt idx="2468">
                  <c:v>42</c:v>
                </c:pt>
                <c:pt idx="2469">
                  <c:v>64</c:v>
                </c:pt>
                <c:pt idx="2470">
                  <c:v>121</c:v>
                </c:pt>
                <c:pt idx="2471">
                  <c:v>87</c:v>
                </c:pt>
                <c:pt idx="2472">
                  <c:v>65</c:v>
                </c:pt>
                <c:pt idx="2473">
                  <c:v>49</c:v>
                </c:pt>
                <c:pt idx="2474">
                  <c:v>19</c:v>
                </c:pt>
                <c:pt idx="2475">
                  <c:v>81</c:v>
                </c:pt>
                <c:pt idx="2476">
                  <c:v>264</c:v>
                </c:pt>
                <c:pt idx="2477">
                  <c:v>25</c:v>
                </c:pt>
                <c:pt idx="2478">
                  <c:v>5</c:v>
                </c:pt>
                <c:pt idx="2479">
                  <c:v>144</c:v>
                </c:pt>
                <c:pt idx="2480">
                  <c:v>92</c:v>
                </c:pt>
                <c:pt idx="2481">
                  <c:v>147</c:v>
                </c:pt>
                <c:pt idx="2482">
                  <c:v>90</c:v>
                </c:pt>
                <c:pt idx="2483">
                  <c:v>87</c:v>
                </c:pt>
                <c:pt idx="2484">
                  <c:v>406</c:v>
                </c:pt>
                <c:pt idx="2485">
                  <c:v>20</c:v>
                </c:pt>
                <c:pt idx="2486">
                  <c:v>70</c:v>
                </c:pt>
                <c:pt idx="2487">
                  <c:v>16</c:v>
                </c:pt>
                <c:pt idx="2488">
                  <c:v>52</c:v>
                </c:pt>
                <c:pt idx="2489">
                  <c:v>66</c:v>
                </c:pt>
                <c:pt idx="2490">
                  <c:v>109</c:v>
                </c:pt>
                <c:pt idx="2491">
                  <c:v>168</c:v>
                </c:pt>
                <c:pt idx="2492">
                  <c:v>31</c:v>
                </c:pt>
                <c:pt idx="2493">
                  <c:v>133</c:v>
                </c:pt>
                <c:pt idx="2494">
                  <c:v>151</c:v>
                </c:pt>
                <c:pt idx="2495">
                  <c:v>5</c:v>
                </c:pt>
                <c:pt idx="2496">
                  <c:v>73</c:v>
                </c:pt>
                <c:pt idx="2497">
                  <c:v>148</c:v>
                </c:pt>
                <c:pt idx="2498">
                  <c:v>93</c:v>
                </c:pt>
                <c:pt idx="2499">
                  <c:v>63</c:v>
                </c:pt>
                <c:pt idx="2500">
                  <c:v>134</c:v>
                </c:pt>
                <c:pt idx="2501">
                  <c:v>14</c:v>
                </c:pt>
                <c:pt idx="2502">
                  <c:v>78</c:v>
                </c:pt>
                <c:pt idx="2503">
                  <c:v>112</c:v>
                </c:pt>
                <c:pt idx="2504">
                  <c:v>34</c:v>
                </c:pt>
                <c:pt idx="2505">
                  <c:v>19</c:v>
                </c:pt>
                <c:pt idx="2506">
                  <c:v>13</c:v>
                </c:pt>
                <c:pt idx="2507">
                  <c:v>104</c:v>
                </c:pt>
                <c:pt idx="2508">
                  <c:v>52</c:v>
                </c:pt>
                <c:pt idx="2509">
                  <c:v>17</c:v>
                </c:pt>
                <c:pt idx="2510">
                  <c:v>82</c:v>
                </c:pt>
                <c:pt idx="2511">
                  <c:v>73</c:v>
                </c:pt>
                <c:pt idx="2512">
                  <c:v>158</c:v>
                </c:pt>
                <c:pt idx="2513">
                  <c:v>65</c:v>
                </c:pt>
                <c:pt idx="2514">
                  <c:v>184</c:v>
                </c:pt>
                <c:pt idx="2515">
                  <c:v>34</c:v>
                </c:pt>
                <c:pt idx="2516">
                  <c:v>240</c:v>
                </c:pt>
                <c:pt idx="2517">
                  <c:v>113</c:v>
                </c:pt>
                <c:pt idx="2518">
                  <c:v>66</c:v>
                </c:pt>
                <c:pt idx="2519">
                  <c:v>340</c:v>
                </c:pt>
                <c:pt idx="2520">
                  <c:v>150</c:v>
                </c:pt>
                <c:pt idx="2521">
                  <c:v>25</c:v>
                </c:pt>
                <c:pt idx="2522">
                  <c:v>234</c:v>
                </c:pt>
                <c:pt idx="2523">
                  <c:v>2602</c:v>
                </c:pt>
                <c:pt idx="2524">
                  <c:v>248</c:v>
                </c:pt>
                <c:pt idx="2525">
                  <c:v>600</c:v>
                </c:pt>
                <c:pt idx="2526">
                  <c:v>293</c:v>
                </c:pt>
                <c:pt idx="2527">
                  <c:v>321</c:v>
                </c:pt>
                <c:pt idx="2528">
                  <c:v>81</c:v>
                </c:pt>
                <c:pt idx="2529">
                  <c:v>343</c:v>
                </c:pt>
                <c:pt idx="2530">
                  <c:v>336</c:v>
                </c:pt>
                <c:pt idx="2531">
                  <c:v>47</c:v>
                </c:pt>
                <c:pt idx="2532">
                  <c:v>76</c:v>
                </c:pt>
                <c:pt idx="2533">
                  <c:v>441</c:v>
                </c:pt>
                <c:pt idx="2534">
                  <c:v>916</c:v>
                </c:pt>
                <c:pt idx="2535">
                  <c:v>369</c:v>
                </c:pt>
                <c:pt idx="2536">
                  <c:v>71</c:v>
                </c:pt>
                <c:pt idx="2537">
                  <c:v>635</c:v>
                </c:pt>
                <c:pt idx="2538">
                  <c:v>885</c:v>
                </c:pt>
                <c:pt idx="2539">
                  <c:v>329</c:v>
                </c:pt>
                <c:pt idx="2540">
                  <c:v>71</c:v>
                </c:pt>
                <c:pt idx="2541">
                  <c:v>269</c:v>
                </c:pt>
                <c:pt idx="2542">
                  <c:v>345</c:v>
                </c:pt>
                <c:pt idx="2543">
                  <c:v>43</c:v>
                </c:pt>
                <c:pt idx="2544">
                  <c:v>33</c:v>
                </c:pt>
                <c:pt idx="2545">
                  <c:v>211</c:v>
                </c:pt>
                <c:pt idx="2546">
                  <c:v>196</c:v>
                </c:pt>
                <c:pt idx="2547">
                  <c:v>405</c:v>
                </c:pt>
                <c:pt idx="2548">
                  <c:v>206</c:v>
                </c:pt>
                <c:pt idx="2549">
                  <c:v>335</c:v>
                </c:pt>
                <c:pt idx="2550">
                  <c:v>215</c:v>
                </c:pt>
                <c:pt idx="2551">
                  <c:v>176</c:v>
                </c:pt>
                <c:pt idx="2552">
                  <c:v>555</c:v>
                </c:pt>
                <c:pt idx="2553">
                  <c:v>116</c:v>
                </c:pt>
                <c:pt idx="2554">
                  <c:v>615</c:v>
                </c:pt>
                <c:pt idx="2555">
                  <c:v>236</c:v>
                </c:pt>
                <c:pt idx="2556">
                  <c:v>145</c:v>
                </c:pt>
                <c:pt idx="2557">
                  <c:v>167</c:v>
                </c:pt>
                <c:pt idx="2558">
                  <c:v>235</c:v>
                </c:pt>
                <c:pt idx="2559">
                  <c:v>452</c:v>
                </c:pt>
                <c:pt idx="2560">
                  <c:v>241</c:v>
                </c:pt>
                <c:pt idx="2561">
                  <c:v>28</c:v>
                </c:pt>
                <c:pt idx="2562">
                  <c:v>140</c:v>
                </c:pt>
                <c:pt idx="2563">
                  <c:v>280</c:v>
                </c:pt>
                <c:pt idx="2564">
                  <c:v>70</c:v>
                </c:pt>
                <c:pt idx="2565">
                  <c:v>160</c:v>
                </c:pt>
                <c:pt idx="2566">
                  <c:v>141</c:v>
                </c:pt>
                <c:pt idx="2567">
                  <c:v>874</c:v>
                </c:pt>
                <c:pt idx="2568">
                  <c:v>73</c:v>
                </c:pt>
                <c:pt idx="2569">
                  <c:v>294</c:v>
                </c:pt>
                <c:pt idx="2570">
                  <c:v>740</c:v>
                </c:pt>
                <c:pt idx="2571">
                  <c:v>369</c:v>
                </c:pt>
                <c:pt idx="2572">
                  <c:v>110</c:v>
                </c:pt>
                <c:pt idx="2573">
                  <c:v>455</c:v>
                </c:pt>
                <c:pt idx="2574">
                  <c:v>224</c:v>
                </c:pt>
                <c:pt idx="2575">
                  <c:v>46</c:v>
                </c:pt>
                <c:pt idx="2576">
                  <c:v>284</c:v>
                </c:pt>
                <c:pt idx="2577">
                  <c:v>98</c:v>
                </c:pt>
                <c:pt idx="2578">
                  <c:v>56</c:v>
                </c:pt>
                <c:pt idx="2579">
                  <c:v>32</c:v>
                </c:pt>
                <c:pt idx="2580">
                  <c:v>30</c:v>
                </c:pt>
                <c:pt idx="2581">
                  <c:v>70</c:v>
                </c:pt>
                <c:pt idx="2582">
                  <c:v>44</c:v>
                </c:pt>
                <c:pt idx="2583">
                  <c:v>92</c:v>
                </c:pt>
                <c:pt idx="2584">
                  <c:v>205</c:v>
                </c:pt>
                <c:pt idx="2585">
                  <c:v>23</c:v>
                </c:pt>
                <c:pt idx="2586">
                  <c:v>4</c:v>
                </c:pt>
                <c:pt idx="2587">
                  <c:v>112</c:v>
                </c:pt>
                <c:pt idx="2588">
                  <c:v>27</c:v>
                </c:pt>
                <c:pt idx="2589">
                  <c:v>11</c:v>
                </c:pt>
                <c:pt idx="2590">
                  <c:v>26</c:v>
                </c:pt>
                <c:pt idx="2591">
                  <c:v>77</c:v>
                </c:pt>
                <c:pt idx="2592">
                  <c:v>136</c:v>
                </c:pt>
                <c:pt idx="2593">
                  <c:v>157</c:v>
                </c:pt>
                <c:pt idx="2594">
                  <c:v>158</c:v>
                </c:pt>
                <c:pt idx="2595">
                  <c:v>27</c:v>
                </c:pt>
                <c:pt idx="2596">
                  <c:v>23</c:v>
                </c:pt>
                <c:pt idx="2597">
                  <c:v>17</c:v>
                </c:pt>
                <c:pt idx="2598">
                  <c:v>37</c:v>
                </c:pt>
                <c:pt idx="2599">
                  <c:v>65</c:v>
                </c:pt>
                <c:pt idx="2600">
                  <c:v>18</c:v>
                </c:pt>
                <c:pt idx="2601">
                  <c:v>25</c:v>
                </c:pt>
                <c:pt idx="2602">
                  <c:v>104</c:v>
                </c:pt>
                <c:pt idx="2603">
                  <c:v>108</c:v>
                </c:pt>
                <c:pt idx="2604">
                  <c:v>38</c:v>
                </c:pt>
                <c:pt idx="2605">
                  <c:v>88</c:v>
                </c:pt>
                <c:pt idx="2606">
                  <c:v>82</c:v>
                </c:pt>
                <c:pt idx="2607">
                  <c:v>126</c:v>
                </c:pt>
                <c:pt idx="2608">
                  <c:v>133</c:v>
                </c:pt>
                <c:pt idx="2609">
                  <c:v>47</c:v>
                </c:pt>
                <c:pt idx="2610">
                  <c:v>58</c:v>
                </c:pt>
                <c:pt idx="2611">
                  <c:v>32</c:v>
                </c:pt>
                <c:pt idx="2612">
                  <c:v>37</c:v>
                </c:pt>
                <c:pt idx="2613">
                  <c:v>87</c:v>
                </c:pt>
                <c:pt idx="2614">
                  <c:v>15</c:v>
                </c:pt>
                <c:pt idx="2615">
                  <c:v>27</c:v>
                </c:pt>
                <c:pt idx="2616">
                  <c:v>19</c:v>
                </c:pt>
                <c:pt idx="2617">
                  <c:v>17</c:v>
                </c:pt>
                <c:pt idx="2618">
                  <c:v>26</c:v>
                </c:pt>
                <c:pt idx="2619">
                  <c:v>28</c:v>
                </c:pt>
                <c:pt idx="2620">
                  <c:v>37</c:v>
                </c:pt>
                <c:pt idx="2621">
                  <c:v>128</c:v>
                </c:pt>
                <c:pt idx="2622">
                  <c:v>10</c:v>
                </c:pt>
                <c:pt idx="2623">
                  <c:v>83</c:v>
                </c:pt>
                <c:pt idx="2624">
                  <c:v>46</c:v>
                </c:pt>
                <c:pt idx="2625">
                  <c:v>90</c:v>
                </c:pt>
                <c:pt idx="2626">
                  <c:v>81</c:v>
                </c:pt>
                <c:pt idx="2627">
                  <c:v>32</c:v>
                </c:pt>
                <c:pt idx="2628">
                  <c:v>20</c:v>
                </c:pt>
                <c:pt idx="2629">
                  <c:v>70</c:v>
                </c:pt>
                <c:pt idx="2630">
                  <c:v>168</c:v>
                </c:pt>
                <c:pt idx="2631">
                  <c:v>34</c:v>
                </c:pt>
                <c:pt idx="2632">
                  <c:v>48</c:v>
                </c:pt>
                <c:pt idx="2633">
                  <c:v>48</c:v>
                </c:pt>
                <c:pt idx="2634">
                  <c:v>221</c:v>
                </c:pt>
                <c:pt idx="2635">
                  <c:v>107</c:v>
                </c:pt>
                <c:pt idx="2636">
                  <c:v>45</c:v>
                </c:pt>
                <c:pt idx="2637">
                  <c:v>36</c:v>
                </c:pt>
                <c:pt idx="2638">
                  <c:v>101</c:v>
                </c:pt>
                <c:pt idx="2639">
                  <c:v>62</c:v>
                </c:pt>
                <c:pt idx="2640">
                  <c:v>32</c:v>
                </c:pt>
                <c:pt idx="2641">
                  <c:v>89</c:v>
                </c:pt>
                <c:pt idx="2642">
                  <c:v>93</c:v>
                </c:pt>
                <c:pt idx="2643">
                  <c:v>98</c:v>
                </c:pt>
                <c:pt idx="2644">
                  <c:v>82</c:v>
                </c:pt>
                <c:pt idx="2645">
                  <c:v>116</c:v>
                </c:pt>
                <c:pt idx="2646">
                  <c:v>52</c:v>
                </c:pt>
                <c:pt idx="2647">
                  <c:v>23</c:v>
                </c:pt>
                <c:pt idx="2648">
                  <c:v>77</c:v>
                </c:pt>
                <c:pt idx="2649">
                  <c:v>49</c:v>
                </c:pt>
                <c:pt idx="2650">
                  <c:v>59</c:v>
                </c:pt>
                <c:pt idx="2651">
                  <c:v>113</c:v>
                </c:pt>
                <c:pt idx="2652">
                  <c:v>34</c:v>
                </c:pt>
                <c:pt idx="2653">
                  <c:v>42</c:v>
                </c:pt>
                <c:pt idx="2654">
                  <c:v>42</c:v>
                </c:pt>
                <c:pt idx="2655">
                  <c:v>49</c:v>
                </c:pt>
                <c:pt idx="2656">
                  <c:v>56</c:v>
                </c:pt>
                <c:pt idx="2657">
                  <c:v>25</c:v>
                </c:pt>
                <c:pt idx="2658">
                  <c:v>52</c:v>
                </c:pt>
                <c:pt idx="2659">
                  <c:v>34</c:v>
                </c:pt>
                <c:pt idx="2660">
                  <c:v>67</c:v>
                </c:pt>
                <c:pt idx="2661">
                  <c:v>70</c:v>
                </c:pt>
                <c:pt idx="2662">
                  <c:v>89</c:v>
                </c:pt>
                <c:pt idx="2663">
                  <c:v>107</c:v>
                </c:pt>
                <c:pt idx="2664">
                  <c:v>159</c:v>
                </c:pt>
                <c:pt idx="2665">
                  <c:v>181</c:v>
                </c:pt>
                <c:pt idx="2666">
                  <c:v>131</c:v>
                </c:pt>
                <c:pt idx="2667">
                  <c:v>125</c:v>
                </c:pt>
                <c:pt idx="2668">
                  <c:v>61</c:v>
                </c:pt>
                <c:pt idx="2669">
                  <c:v>90</c:v>
                </c:pt>
                <c:pt idx="2670">
                  <c:v>35</c:v>
                </c:pt>
                <c:pt idx="2671">
                  <c:v>90</c:v>
                </c:pt>
                <c:pt idx="2672">
                  <c:v>4</c:v>
                </c:pt>
                <c:pt idx="2673">
                  <c:v>120</c:v>
                </c:pt>
                <c:pt idx="2674">
                  <c:v>14</c:v>
                </c:pt>
                <c:pt idx="2675">
                  <c:v>27</c:v>
                </c:pt>
                <c:pt idx="2676">
                  <c:v>49</c:v>
                </c:pt>
                <c:pt idx="2677">
                  <c:v>102</c:v>
                </c:pt>
                <c:pt idx="2678">
                  <c:v>3</c:v>
                </c:pt>
                <c:pt idx="2679">
                  <c:v>25</c:v>
                </c:pt>
                <c:pt idx="2680">
                  <c:v>118</c:v>
                </c:pt>
                <c:pt idx="2681">
                  <c:v>57</c:v>
                </c:pt>
                <c:pt idx="2682">
                  <c:v>11</c:v>
                </c:pt>
                <c:pt idx="2683">
                  <c:v>33</c:v>
                </c:pt>
                <c:pt idx="2684">
                  <c:v>40</c:v>
                </c:pt>
                <c:pt idx="2685">
                  <c:v>50</c:v>
                </c:pt>
                <c:pt idx="2686">
                  <c:v>38</c:v>
                </c:pt>
                <c:pt idx="2687">
                  <c:v>96</c:v>
                </c:pt>
                <c:pt idx="2688">
                  <c:v>48</c:v>
                </c:pt>
                <c:pt idx="2689">
                  <c:v>33</c:v>
                </c:pt>
                <c:pt idx="2690">
                  <c:v>226</c:v>
                </c:pt>
                <c:pt idx="2691">
                  <c:v>14</c:v>
                </c:pt>
                <c:pt idx="2692">
                  <c:v>20</c:v>
                </c:pt>
                <c:pt idx="2693">
                  <c:v>25</c:v>
                </c:pt>
                <c:pt idx="2694">
                  <c:v>90</c:v>
                </c:pt>
                <c:pt idx="2695">
                  <c:v>11</c:v>
                </c:pt>
                <c:pt idx="2696">
                  <c:v>55</c:v>
                </c:pt>
                <c:pt idx="2697">
                  <c:v>30</c:v>
                </c:pt>
                <c:pt idx="2698">
                  <c:v>28</c:v>
                </c:pt>
                <c:pt idx="2699">
                  <c:v>45</c:v>
                </c:pt>
                <c:pt idx="2700">
                  <c:v>13</c:v>
                </c:pt>
                <c:pt idx="2701">
                  <c:v>40</c:v>
                </c:pt>
                <c:pt idx="2702">
                  <c:v>21</c:v>
                </c:pt>
                <c:pt idx="2703">
                  <c:v>134</c:v>
                </c:pt>
                <c:pt idx="2704">
                  <c:v>20</c:v>
                </c:pt>
                <c:pt idx="2705">
                  <c:v>19</c:v>
                </c:pt>
                <c:pt idx="2706">
                  <c:v>209</c:v>
                </c:pt>
                <c:pt idx="2707">
                  <c:v>38</c:v>
                </c:pt>
                <c:pt idx="2708">
                  <c:v>24</c:v>
                </c:pt>
                <c:pt idx="2709">
                  <c:v>8</c:v>
                </c:pt>
                <c:pt idx="2710">
                  <c:v>179</c:v>
                </c:pt>
                <c:pt idx="2711">
                  <c:v>26</c:v>
                </c:pt>
                <c:pt idx="2712">
                  <c:v>131</c:v>
                </c:pt>
                <c:pt idx="2713">
                  <c:v>14</c:v>
                </c:pt>
                <c:pt idx="2714">
                  <c:v>174</c:v>
                </c:pt>
                <c:pt idx="2715">
                  <c:v>191</c:v>
                </c:pt>
                <c:pt idx="2716">
                  <c:v>38</c:v>
                </c:pt>
                <c:pt idx="2717">
                  <c:v>22</c:v>
                </c:pt>
                <c:pt idx="2718">
                  <c:v>149</c:v>
                </c:pt>
                <c:pt idx="2719">
                  <c:v>56</c:v>
                </c:pt>
                <c:pt idx="2720">
                  <c:v>19</c:v>
                </c:pt>
                <c:pt idx="2721">
                  <c:v>70</c:v>
                </c:pt>
                <c:pt idx="2722">
                  <c:v>81</c:v>
                </c:pt>
                <c:pt idx="2723">
                  <c:v>32</c:v>
                </c:pt>
                <c:pt idx="2724">
                  <c:v>26</c:v>
                </c:pt>
                <c:pt idx="2725">
                  <c:v>105</c:v>
                </c:pt>
                <c:pt idx="2726">
                  <c:v>29</c:v>
                </c:pt>
                <c:pt idx="2727">
                  <c:v>8</c:v>
                </c:pt>
                <c:pt idx="2728">
                  <c:v>89</c:v>
                </c:pt>
                <c:pt idx="2729">
                  <c:v>44</c:v>
                </c:pt>
                <c:pt idx="2730">
                  <c:v>246</c:v>
                </c:pt>
                <c:pt idx="2731">
                  <c:v>120</c:v>
                </c:pt>
                <c:pt idx="2732">
                  <c:v>26</c:v>
                </c:pt>
                <c:pt idx="2733">
                  <c:v>45</c:v>
                </c:pt>
                <c:pt idx="2734">
                  <c:v>20</c:v>
                </c:pt>
                <c:pt idx="2735">
                  <c:v>47</c:v>
                </c:pt>
                <c:pt idx="2736">
                  <c:v>13</c:v>
                </c:pt>
                <c:pt idx="2737">
                  <c:v>183</c:v>
                </c:pt>
                <c:pt idx="2738">
                  <c:v>21</c:v>
                </c:pt>
                <c:pt idx="2739">
                  <c:v>42</c:v>
                </c:pt>
                <c:pt idx="2740">
                  <c:v>54</c:v>
                </c:pt>
                <c:pt idx="2741">
                  <c:v>38</c:v>
                </c:pt>
                <c:pt idx="2742">
                  <c:v>64</c:v>
                </c:pt>
                <c:pt idx="2743">
                  <c:v>13</c:v>
                </c:pt>
                <c:pt idx="2744">
                  <c:v>33</c:v>
                </c:pt>
                <c:pt idx="2745">
                  <c:v>52</c:v>
                </c:pt>
                <c:pt idx="2746">
                  <c:v>107</c:v>
                </c:pt>
                <c:pt idx="2747">
                  <c:v>11</c:v>
                </c:pt>
                <c:pt idx="2748">
                  <c:v>34</c:v>
                </c:pt>
                <c:pt idx="2749">
                  <c:v>75</c:v>
                </c:pt>
                <c:pt idx="2750">
                  <c:v>26</c:v>
                </c:pt>
                <c:pt idx="2751">
                  <c:v>50</c:v>
                </c:pt>
                <c:pt idx="2752">
                  <c:v>80</c:v>
                </c:pt>
                <c:pt idx="2753">
                  <c:v>110</c:v>
                </c:pt>
                <c:pt idx="2754">
                  <c:v>77</c:v>
                </c:pt>
                <c:pt idx="2755">
                  <c:v>50</c:v>
                </c:pt>
                <c:pt idx="2756">
                  <c:v>145</c:v>
                </c:pt>
                <c:pt idx="2757">
                  <c:v>29</c:v>
                </c:pt>
                <c:pt idx="2758">
                  <c:v>114</c:v>
                </c:pt>
                <c:pt idx="2759">
                  <c:v>96</c:v>
                </c:pt>
                <c:pt idx="2760">
                  <c:v>31</c:v>
                </c:pt>
                <c:pt idx="2761">
                  <c:v>4883</c:v>
                </c:pt>
                <c:pt idx="2762">
                  <c:v>95</c:v>
                </c:pt>
                <c:pt idx="2763">
                  <c:v>2478</c:v>
                </c:pt>
                <c:pt idx="2764">
                  <c:v>1789</c:v>
                </c:pt>
                <c:pt idx="2765">
                  <c:v>680</c:v>
                </c:pt>
                <c:pt idx="2766">
                  <c:v>70</c:v>
                </c:pt>
                <c:pt idx="2767">
                  <c:v>23</c:v>
                </c:pt>
                <c:pt idx="2768">
                  <c:v>4245</c:v>
                </c:pt>
                <c:pt idx="2769">
                  <c:v>943</c:v>
                </c:pt>
                <c:pt idx="2770">
                  <c:v>1876</c:v>
                </c:pt>
                <c:pt idx="2771">
                  <c:v>834</c:v>
                </c:pt>
                <c:pt idx="2772">
                  <c:v>682</c:v>
                </c:pt>
                <c:pt idx="2773">
                  <c:v>147</c:v>
                </c:pt>
                <c:pt idx="2774">
                  <c:v>415</c:v>
                </c:pt>
                <c:pt idx="2775">
                  <c:v>290</c:v>
                </c:pt>
                <c:pt idx="2776">
                  <c:v>365</c:v>
                </c:pt>
                <c:pt idx="2777">
                  <c:v>660</c:v>
                </c:pt>
                <c:pt idx="2778">
                  <c:v>1356</c:v>
                </c:pt>
                <c:pt idx="2779">
                  <c:v>424</c:v>
                </c:pt>
                <c:pt idx="2780">
                  <c:v>33</c:v>
                </c:pt>
                <c:pt idx="2781">
                  <c:v>1633</c:v>
                </c:pt>
                <c:pt idx="2782">
                  <c:v>306</c:v>
                </c:pt>
                <c:pt idx="2783">
                  <c:v>205</c:v>
                </c:pt>
                <c:pt idx="2784">
                  <c:v>1281</c:v>
                </c:pt>
                <c:pt idx="2785">
                  <c:v>103</c:v>
                </c:pt>
                <c:pt idx="2786">
                  <c:v>1513</c:v>
                </c:pt>
                <c:pt idx="2787">
                  <c:v>405</c:v>
                </c:pt>
                <c:pt idx="2788">
                  <c:v>510</c:v>
                </c:pt>
                <c:pt idx="2789">
                  <c:v>1887</c:v>
                </c:pt>
                <c:pt idx="2790">
                  <c:v>701</c:v>
                </c:pt>
                <c:pt idx="2791">
                  <c:v>3863</c:v>
                </c:pt>
                <c:pt idx="2792">
                  <c:v>238</c:v>
                </c:pt>
                <c:pt idx="2793">
                  <c:v>2051</c:v>
                </c:pt>
                <c:pt idx="2794">
                  <c:v>402</c:v>
                </c:pt>
                <c:pt idx="2795">
                  <c:v>253</c:v>
                </c:pt>
                <c:pt idx="2796">
                  <c:v>473</c:v>
                </c:pt>
                <c:pt idx="2797">
                  <c:v>821</c:v>
                </c:pt>
                <c:pt idx="2798">
                  <c:v>388</c:v>
                </c:pt>
                <c:pt idx="2799">
                  <c:v>813</c:v>
                </c:pt>
                <c:pt idx="2800">
                  <c:v>1945</c:v>
                </c:pt>
                <c:pt idx="2801">
                  <c:v>1637</c:v>
                </c:pt>
                <c:pt idx="2802">
                  <c:v>1375</c:v>
                </c:pt>
                <c:pt idx="2803">
                  <c:v>17</c:v>
                </c:pt>
                <c:pt idx="2804">
                  <c:v>354</c:v>
                </c:pt>
                <c:pt idx="2805">
                  <c:v>191</c:v>
                </c:pt>
                <c:pt idx="2806">
                  <c:v>303</c:v>
                </c:pt>
                <c:pt idx="2807">
                  <c:v>137</c:v>
                </c:pt>
                <c:pt idx="2808">
                  <c:v>41</c:v>
                </c:pt>
                <c:pt idx="2809">
                  <c:v>398</c:v>
                </c:pt>
                <c:pt idx="2810">
                  <c:v>1737</c:v>
                </c:pt>
                <c:pt idx="2811">
                  <c:v>971</c:v>
                </c:pt>
                <c:pt idx="2812">
                  <c:v>183</c:v>
                </c:pt>
                <c:pt idx="2813">
                  <c:v>4562</c:v>
                </c:pt>
                <c:pt idx="2814">
                  <c:v>162</c:v>
                </c:pt>
                <c:pt idx="2815">
                  <c:v>479</c:v>
                </c:pt>
                <c:pt idx="2816">
                  <c:v>426</c:v>
                </c:pt>
                <c:pt idx="2817">
                  <c:v>450</c:v>
                </c:pt>
                <c:pt idx="2818">
                  <c:v>1780</c:v>
                </c:pt>
                <c:pt idx="2819">
                  <c:v>122</c:v>
                </c:pt>
                <c:pt idx="2820">
                  <c:v>95</c:v>
                </c:pt>
                <c:pt idx="2821">
                  <c:v>325</c:v>
                </c:pt>
                <c:pt idx="2822">
                  <c:v>353</c:v>
                </c:pt>
                <c:pt idx="2823">
                  <c:v>105</c:v>
                </c:pt>
                <c:pt idx="2824">
                  <c:v>729</c:v>
                </c:pt>
                <c:pt idx="2825">
                  <c:v>454</c:v>
                </c:pt>
                <c:pt idx="2826">
                  <c:v>539</c:v>
                </c:pt>
                <c:pt idx="2827">
                  <c:v>79</c:v>
                </c:pt>
                <c:pt idx="2828">
                  <c:v>94</c:v>
                </c:pt>
                <c:pt idx="2829">
                  <c:v>625</c:v>
                </c:pt>
                <c:pt idx="2830">
                  <c:v>508</c:v>
                </c:pt>
                <c:pt idx="2831">
                  <c:v>531</c:v>
                </c:pt>
                <c:pt idx="2832">
                  <c:v>158</c:v>
                </c:pt>
                <c:pt idx="2833">
                  <c:v>508</c:v>
                </c:pt>
                <c:pt idx="2834">
                  <c:v>644</c:v>
                </c:pt>
                <c:pt idx="2835">
                  <c:v>848</c:v>
                </c:pt>
                <c:pt idx="2836">
                  <c:v>429</c:v>
                </c:pt>
                <c:pt idx="2837">
                  <c:v>204</c:v>
                </c:pt>
                <c:pt idx="2838">
                  <c:v>379</c:v>
                </c:pt>
                <c:pt idx="2839">
                  <c:v>271</c:v>
                </c:pt>
                <c:pt idx="2840">
                  <c:v>120</c:v>
                </c:pt>
                <c:pt idx="2841">
                  <c:v>140</c:v>
                </c:pt>
                <c:pt idx="2842">
                  <c:v>193</c:v>
                </c:pt>
                <c:pt idx="2843">
                  <c:v>180</c:v>
                </c:pt>
                <c:pt idx="2844">
                  <c:v>263</c:v>
                </c:pt>
                <c:pt idx="2845">
                  <c:v>217</c:v>
                </c:pt>
                <c:pt idx="2846">
                  <c:v>443</c:v>
                </c:pt>
                <c:pt idx="2847">
                  <c:v>1373</c:v>
                </c:pt>
                <c:pt idx="2848">
                  <c:v>742</c:v>
                </c:pt>
                <c:pt idx="2849">
                  <c:v>170</c:v>
                </c:pt>
                <c:pt idx="2850">
                  <c:v>242</c:v>
                </c:pt>
                <c:pt idx="2851">
                  <c:v>541</c:v>
                </c:pt>
                <c:pt idx="2852">
                  <c:v>121</c:v>
                </c:pt>
                <c:pt idx="2853">
                  <c:v>621</c:v>
                </c:pt>
                <c:pt idx="2854">
                  <c:v>101</c:v>
                </c:pt>
                <c:pt idx="2855">
                  <c:v>554</c:v>
                </c:pt>
                <c:pt idx="2856">
                  <c:v>666</c:v>
                </c:pt>
                <c:pt idx="2857">
                  <c:v>410</c:v>
                </c:pt>
                <c:pt idx="2858">
                  <c:v>375</c:v>
                </c:pt>
                <c:pt idx="2859">
                  <c:v>1364</c:v>
                </c:pt>
                <c:pt idx="2860">
                  <c:v>35</c:v>
                </c:pt>
                <c:pt idx="2861">
                  <c:v>203</c:v>
                </c:pt>
                <c:pt idx="2862">
                  <c:v>49</c:v>
                </c:pt>
                <c:pt idx="2863">
                  <c:v>5812</c:v>
                </c:pt>
                <c:pt idx="2864">
                  <c:v>1556</c:v>
                </c:pt>
                <c:pt idx="2865">
                  <c:v>65</c:v>
                </c:pt>
                <c:pt idx="2866">
                  <c:v>10</c:v>
                </c:pt>
                <c:pt idx="2867">
                  <c:v>76</c:v>
                </c:pt>
                <c:pt idx="2868">
                  <c:v>263</c:v>
                </c:pt>
                <c:pt idx="2869">
                  <c:v>1530</c:v>
                </c:pt>
                <c:pt idx="2870">
                  <c:v>278</c:v>
                </c:pt>
                <c:pt idx="2871">
                  <c:v>350</c:v>
                </c:pt>
                <c:pt idx="2872">
                  <c:v>470</c:v>
                </c:pt>
                <c:pt idx="2873">
                  <c:v>3</c:v>
                </c:pt>
                <c:pt idx="2874">
                  <c:v>8200</c:v>
                </c:pt>
                <c:pt idx="2875">
                  <c:v>8359</c:v>
                </c:pt>
                <c:pt idx="2876">
                  <c:v>188</c:v>
                </c:pt>
                <c:pt idx="2877">
                  <c:v>48</c:v>
                </c:pt>
                <c:pt idx="2878">
                  <c:v>607</c:v>
                </c:pt>
                <c:pt idx="2879">
                  <c:v>50</c:v>
                </c:pt>
                <c:pt idx="2880">
                  <c:v>55</c:v>
                </c:pt>
                <c:pt idx="2881">
                  <c:v>38</c:v>
                </c:pt>
                <c:pt idx="2882">
                  <c:v>25</c:v>
                </c:pt>
                <c:pt idx="2883">
                  <c:v>46</c:v>
                </c:pt>
                <c:pt idx="2884">
                  <c:v>83</c:v>
                </c:pt>
                <c:pt idx="2885">
                  <c:v>35</c:v>
                </c:pt>
                <c:pt idx="2886">
                  <c:v>25</c:v>
                </c:pt>
                <c:pt idx="2887">
                  <c:v>75</c:v>
                </c:pt>
                <c:pt idx="2888">
                  <c:v>62</c:v>
                </c:pt>
                <c:pt idx="2889">
                  <c:v>160</c:v>
                </c:pt>
                <c:pt idx="2890">
                  <c:v>246</c:v>
                </c:pt>
                <c:pt idx="2891">
                  <c:v>55</c:v>
                </c:pt>
                <c:pt idx="2892">
                  <c:v>23</c:v>
                </c:pt>
                <c:pt idx="2893">
                  <c:v>72</c:v>
                </c:pt>
                <c:pt idx="2894">
                  <c:v>22</c:v>
                </c:pt>
                <c:pt idx="2895">
                  <c:v>14</c:v>
                </c:pt>
                <c:pt idx="2896">
                  <c:v>38</c:v>
                </c:pt>
                <c:pt idx="2897">
                  <c:v>32</c:v>
                </c:pt>
                <c:pt idx="2898">
                  <c:v>63</c:v>
                </c:pt>
                <c:pt idx="2899">
                  <c:v>27</c:v>
                </c:pt>
                <c:pt idx="2900">
                  <c:v>44</c:v>
                </c:pt>
                <c:pt idx="2901">
                  <c:v>38</c:v>
                </c:pt>
                <c:pt idx="2902">
                  <c:v>115</c:v>
                </c:pt>
                <c:pt idx="2903">
                  <c:v>37</c:v>
                </c:pt>
                <c:pt idx="2904">
                  <c:v>99</c:v>
                </c:pt>
                <c:pt idx="2905">
                  <c:v>44</c:v>
                </c:pt>
                <c:pt idx="2906">
                  <c:v>58</c:v>
                </c:pt>
                <c:pt idx="2907">
                  <c:v>191</c:v>
                </c:pt>
                <c:pt idx="2908">
                  <c:v>40</c:v>
                </c:pt>
                <c:pt idx="2909">
                  <c:v>38</c:v>
                </c:pt>
                <c:pt idx="2910">
                  <c:v>39</c:v>
                </c:pt>
                <c:pt idx="2911">
                  <c:v>11</c:v>
                </c:pt>
                <c:pt idx="2912">
                  <c:v>107</c:v>
                </c:pt>
                <c:pt idx="2913">
                  <c:v>147</c:v>
                </c:pt>
                <c:pt idx="2914">
                  <c:v>36</c:v>
                </c:pt>
                <c:pt idx="2915">
                  <c:v>92</c:v>
                </c:pt>
                <c:pt idx="2916">
                  <c:v>35</c:v>
                </c:pt>
                <c:pt idx="2917">
                  <c:v>17</c:v>
                </c:pt>
                <c:pt idx="2918">
                  <c:v>22</c:v>
                </c:pt>
                <c:pt idx="2919">
                  <c:v>69</c:v>
                </c:pt>
                <c:pt idx="2920">
                  <c:v>13</c:v>
                </c:pt>
                <c:pt idx="2921">
                  <c:v>58</c:v>
                </c:pt>
                <c:pt idx="2922">
                  <c:v>44</c:v>
                </c:pt>
                <c:pt idx="2923">
                  <c:v>83</c:v>
                </c:pt>
                <c:pt idx="2924">
                  <c:v>117</c:v>
                </c:pt>
                <c:pt idx="2925">
                  <c:v>32</c:v>
                </c:pt>
                <c:pt idx="2926">
                  <c:v>8</c:v>
                </c:pt>
                <c:pt idx="2927">
                  <c:v>340</c:v>
                </c:pt>
                <c:pt idx="2928">
                  <c:v>7</c:v>
                </c:pt>
                <c:pt idx="2929">
                  <c:v>19</c:v>
                </c:pt>
                <c:pt idx="2930">
                  <c:v>47</c:v>
                </c:pt>
                <c:pt idx="2931">
                  <c:v>13</c:v>
                </c:pt>
                <c:pt idx="2932">
                  <c:v>90</c:v>
                </c:pt>
                <c:pt idx="2933">
                  <c:v>63</c:v>
                </c:pt>
                <c:pt idx="2934">
                  <c:v>26</c:v>
                </c:pt>
                <c:pt idx="2935">
                  <c:v>71</c:v>
                </c:pt>
                <c:pt idx="2936">
                  <c:v>38</c:v>
                </c:pt>
                <c:pt idx="2937">
                  <c:v>859</c:v>
                </c:pt>
                <c:pt idx="2938">
                  <c:v>21</c:v>
                </c:pt>
                <c:pt idx="2939">
                  <c:v>78</c:v>
                </c:pt>
                <c:pt idx="2940">
                  <c:v>53</c:v>
                </c:pt>
                <c:pt idx="2941">
                  <c:v>356</c:v>
                </c:pt>
                <c:pt idx="2942">
                  <c:v>279</c:v>
                </c:pt>
                <c:pt idx="2943">
                  <c:v>266</c:v>
                </c:pt>
                <c:pt idx="2944">
                  <c:v>623</c:v>
                </c:pt>
                <c:pt idx="2945">
                  <c:v>392</c:v>
                </c:pt>
                <c:pt idx="2946">
                  <c:v>3562</c:v>
                </c:pt>
                <c:pt idx="2947">
                  <c:v>514</c:v>
                </c:pt>
                <c:pt idx="2948">
                  <c:v>88</c:v>
                </c:pt>
                <c:pt idx="2949">
                  <c:v>537</c:v>
                </c:pt>
                <c:pt idx="2950">
                  <c:v>25</c:v>
                </c:pt>
                <c:pt idx="2951">
                  <c:v>3238</c:v>
                </c:pt>
                <c:pt idx="2952">
                  <c:v>897</c:v>
                </c:pt>
                <c:pt idx="2953">
                  <c:v>878</c:v>
                </c:pt>
                <c:pt idx="2954">
                  <c:v>115</c:v>
                </c:pt>
                <c:pt idx="2955">
                  <c:v>234</c:v>
                </c:pt>
                <c:pt idx="2956">
                  <c:v>4330</c:v>
                </c:pt>
                <c:pt idx="2957">
                  <c:v>651</c:v>
                </c:pt>
                <c:pt idx="2958">
                  <c:v>251</c:v>
                </c:pt>
                <c:pt idx="2959">
                  <c:v>263</c:v>
                </c:pt>
                <c:pt idx="2960">
                  <c:v>28</c:v>
                </c:pt>
                <c:pt idx="2961">
                  <c:v>721</c:v>
                </c:pt>
                <c:pt idx="2962">
                  <c:v>50</c:v>
                </c:pt>
                <c:pt idx="2963">
                  <c:v>73</c:v>
                </c:pt>
                <c:pt idx="2964">
                  <c:v>27</c:v>
                </c:pt>
                <c:pt idx="2965">
                  <c:v>34</c:v>
                </c:pt>
                <c:pt idx="2966">
                  <c:v>7</c:v>
                </c:pt>
                <c:pt idx="2967">
                  <c:v>24</c:v>
                </c:pt>
                <c:pt idx="2968">
                  <c:v>15</c:v>
                </c:pt>
                <c:pt idx="2969">
                  <c:v>72</c:v>
                </c:pt>
                <c:pt idx="2970">
                  <c:v>120</c:v>
                </c:pt>
                <c:pt idx="2971">
                  <c:v>123</c:v>
                </c:pt>
                <c:pt idx="2972">
                  <c:v>1</c:v>
                </c:pt>
                <c:pt idx="2973">
                  <c:v>24</c:v>
                </c:pt>
                <c:pt idx="2974">
                  <c:v>33</c:v>
                </c:pt>
                <c:pt idx="2975">
                  <c:v>14</c:v>
                </c:pt>
                <c:pt idx="2976">
                  <c:v>9</c:v>
                </c:pt>
                <c:pt idx="2977">
                  <c:v>76</c:v>
                </c:pt>
                <c:pt idx="2978">
                  <c:v>19</c:v>
                </c:pt>
                <c:pt idx="2979">
                  <c:v>69</c:v>
                </c:pt>
                <c:pt idx="2980">
                  <c:v>218</c:v>
                </c:pt>
                <c:pt idx="2981">
                  <c:v>30</c:v>
                </c:pt>
                <c:pt idx="2982">
                  <c:v>100</c:v>
                </c:pt>
                <c:pt idx="2983">
                  <c:v>296</c:v>
                </c:pt>
                <c:pt idx="2984">
                  <c:v>1204</c:v>
                </c:pt>
                <c:pt idx="2985">
                  <c:v>321</c:v>
                </c:pt>
                <c:pt idx="2986">
                  <c:v>301</c:v>
                </c:pt>
                <c:pt idx="2987">
                  <c:v>144</c:v>
                </c:pt>
                <c:pt idx="2988">
                  <c:v>539</c:v>
                </c:pt>
                <c:pt idx="2989">
                  <c:v>498</c:v>
                </c:pt>
                <c:pt idx="2990">
                  <c:v>1113</c:v>
                </c:pt>
                <c:pt idx="2991">
                  <c:v>988</c:v>
                </c:pt>
                <c:pt idx="2992">
                  <c:v>391</c:v>
                </c:pt>
                <c:pt idx="2993">
                  <c:v>28</c:v>
                </c:pt>
                <c:pt idx="2994">
                  <c:v>147</c:v>
                </c:pt>
                <c:pt idx="2995">
                  <c:v>680</c:v>
                </c:pt>
                <c:pt idx="2996">
                  <c:v>983</c:v>
                </c:pt>
                <c:pt idx="2997">
                  <c:v>79</c:v>
                </c:pt>
                <c:pt idx="2998">
                  <c:v>426</c:v>
                </c:pt>
                <c:pt idx="2999">
                  <c:v>96</c:v>
                </c:pt>
                <c:pt idx="3000">
                  <c:v>163</c:v>
                </c:pt>
                <c:pt idx="3001">
                  <c:v>2525</c:v>
                </c:pt>
                <c:pt idx="3002">
                  <c:v>2035</c:v>
                </c:pt>
                <c:pt idx="3003">
                  <c:v>290</c:v>
                </c:pt>
                <c:pt idx="3004">
                  <c:v>1980</c:v>
                </c:pt>
                <c:pt idx="3005">
                  <c:v>57</c:v>
                </c:pt>
                <c:pt idx="3006">
                  <c:v>380</c:v>
                </c:pt>
                <c:pt idx="3007">
                  <c:v>128</c:v>
                </c:pt>
                <c:pt idx="3008">
                  <c:v>180</c:v>
                </c:pt>
                <c:pt idx="3009">
                  <c:v>571</c:v>
                </c:pt>
                <c:pt idx="3010">
                  <c:v>480</c:v>
                </c:pt>
                <c:pt idx="3011">
                  <c:v>249</c:v>
                </c:pt>
                <c:pt idx="3012">
                  <c:v>84</c:v>
                </c:pt>
                <c:pt idx="3013">
                  <c:v>197</c:v>
                </c:pt>
                <c:pt idx="3014">
                  <c:v>271</c:v>
                </c:pt>
                <c:pt idx="3015">
                  <c:v>50</c:v>
                </c:pt>
                <c:pt idx="3016">
                  <c:v>169</c:v>
                </c:pt>
                <c:pt idx="3017">
                  <c:v>205</c:v>
                </c:pt>
                <c:pt idx="3018">
                  <c:v>206</c:v>
                </c:pt>
                <c:pt idx="3019">
                  <c:v>84</c:v>
                </c:pt>
                <c:pt idx="3020">
                  <c:v>210</c:v>
                </c:pt>
                <c:pt idx="3021">
                  <c:v>181</c:v>
                </c:pt>
                <c:pt idx="3022">
                  <c:v>60</c:v>
                </c:pt>
                <c:pt idx="3023">
                  <c:v>445</c:v>
                </c:pt>
                <c:pt idx="3024">
                  <c:v>17</c:v>
                </c:pt>
                <c:pt idx="3025">
                  <c:v>194</c:v>
                </c:pt>
                <c:pt idx="3026">
                  <c:v>404</c:v>
                </c:pt>
                <c:pt idx="3027">
                  <c:v>194</c:v>
                </c:pt>
                <c:pt idx="3028">
                  <c:v>902</c:v>
                </c:pt>
                <c:pt idx="3029">
                  <c:v>1670</c:v>
                </c:pt>
                <c:pt idx="3030">
                  <c:v>1328</c:v>
                </c:pt>
                <c:pt idx="3031">
                  <c:v>944</c:v>
                </c:pt>
                <c:pt idx="3032">
                  <c:v>147</c:v>
                </c:pt>
                <c:pt idx="3033">
                  <c:v>99</c:v>
                </c:pt>
                <c:pt idx="3034">
                  <c:v>79</c:v>
                </c:pt>
                <c:pt idx="3035">
                  <c:v>75</c:v>
                </c:pt>
                <c:pt idx="3036">
                  <c:v>207</c:v>
                </c:pt>
                <c:pt idx="3037">
                  <c:v>102</c:v>
                </c:pt>
                <c:pt idx="3038">
                  <c:v>32</c:v>
                </c:pt>
                <c:pt idx="3039">
                  <c:v>480</c:v>
                </c:pt>
                <c:pt idx="3040">
                  <c:v>11</c:v>
                </c:pt>
                <c:pt idx="3041">
                  <c:v>12</c:v>
                </c:pt>
                <c:pt idx="3042">
                  <c:v>48</c:v>
                </c:pt>
                <c:pt idx="3043">
                  <c:v>59</c:v>
                </c:pt>
                <c:pt idx="3044">
                  <c:v>79</c:v>
                </c:pt>
                <c:pt idx="3045">
                  <c:v>14</c:v>
                </c:pt>
                <c:pt idx="3046">
                  <c:v>106</c:v>
                </c:pt>
                <c:pt idx="3047">
                  <c:v>25</c:v>
                </c:pt>
                <c:pt idx="3048">
                  <c:v>25</c:v>
                </c:pt>
                <c:pt idx="3049">
                  <c:v>29</c:v>
                </c:pt>
                <c:pt idx="3050">
                  <c:v>43</c:v>
                </c:pt>
                <c:pt idx="3051">
                  <c:v>46</c:v>
                </c:pt>
                <c:pt idx="3052">
                  <c:v>27</c:v>
                </c:pt>
                <c:pt idx="3053">
                  <c:v>112</c:v>
                </c:pt>
                <c:pt idx="3054">
                  <c:v>34</c:v>
                </c:pt>
                <c:pt idx="3055">
                  <c:v>145</c:v>
                </c:pt>
                <c:pt idx="3056">
                  <c:v>19</c:v>
                </c:pt>
                <c:pt idx="3057">
                  <c:v>288</c:v>
                </c:pt>
                <c:pt idx="3058">
                  <c:v>14</c:v>
                </c:pt>
                <c:pt idx="3059">
                  <c:v>7</c:v>
                </c:pt>
                <c:pt idx="3060">
                  <c:v>211</c:v>
                </c:pt>
                <c:pt idx="3061">
                  <c:v>85</c:v>
                </c:pt>
                <c:pt idx="3062">
                  <c:v>103</c:v>
                </c:pt>
                <c:pt idx="3063">
                  <c:v>113</c:v>
                </c:pt>
                <c:pt idx="3064">
                  <c:v>167</c:v>
                </c:pt>
                <c:pt idx="3065">
                  <c:v>73</c:v>
                </c:pt>
                <c:pt idx="3066">
                  <c:v>75</c:v>
                </c:pt>
                <c:pt idx="3067">
                  <c:v>614</c:v>
                </c:pt>
                <c:pt idx="3068">
                  <c:v>107</c:v>
                </c:pt>
                <c:pt idx="3069">
                  <c:v>1224</c:v>
                </c:pt>
                <c:pt idx="3070">
                  <c:v>104</c:v>
                </c:pt>
                <c:pt idx="3071">
                  <c:v>79</c:v>
                </c:pt>
                <c:pt idx="3072">
                  <c:v>157</c:v>
                </c:pt>
                <c:pt idx="3073">
                  <c:v>50</c:v>
                </c:pt>
                <c:pt idx="3074">
                  <c:v>64</c:v>
                </c:pt>
                <c:pt idx="3075">
                  <c:v>200</c:v>
                </c:pt>
                <c:pt idx="3076">
                  <c:v>22</c:v>
                </c:pt>
                <c:pt idx="3077">
                  <c:v>163</c:v>
                </c:pt>
                <c:pt idx="3078">
                  <c:v>77</c:v>
                </c:pt>
                <c:pt idx="3079">
                  <c:v>89</c:v>
                </c:pt>
                <c:pt idx="3080">
                  <c:v>3355</c:v>
                </c:pt>
                <c:pt idx="3081">
                  <c:v>537</c:v>
                </c:pt>
                <c:pt idx="3082">
                  <c:v>125</c:v>
                </c:pt>
                <c:pt idx="3083">
                  <c:v>163</c:v>
                </c:pt>
                <c:pt idx="3084">
                  <c:v>283</c:v>
                </c:pt>
                <c:pt idx="3085">
                  <c:v>352</c:v>
                </c:pt>
                <c:pt idx="3086">
                  <c:v>94</c:v>
                </c:pt>
                <c:pt idx="3087">
                  <c:v>67</c:v>
                </c:pt>
                <c:pt idx="3088">
                  <c:v>221</c:v>
                </c:pt>
                <c:pt idx="3089">
                  <c:v>2165</c:v>
                </c:pt>
                <c:pt idx="3090">
                  <c:v>179</c:v>
                </c:pt>
                <c:pt idx="3091">
                  <c:v>123</c:v>
                </c:pt>
                <c:pt idx="3092">
                  <c:v>1104</c:v>
                </c:pt>
                <c:pt idx="3093">
                  <c:v>403</c:v>
                </c:pt>
                <c:pt idx="3094">
                  <c:v>109</c:v>
                </c:pt>
                <c:pt idx="3095">
                  <c:v>372</c:v>
                </c:pt>
                <c:pt idx="3096">
                  <c:v>311</c:v>
                </c:pt>
                <c:pt idx="3097">
                  <c:v>61</c:v>
                </c:pt>
                <c:pt idx="3098">
                  <c:v>115</c:v>
                </c:pt>
                <c:pt idx="3099">
                  <c:v>111</c:v>
                </c:pt>
                <c:pt idx="3100">
                  <c:v>337</c:v>
                </c:pt>
                <c:pt idx="3101">
                  <c:v>9</c:v>
                </c:pt>
                <c:pt idx="3102">
                  <c:v>120</c:v>
                </c:pt>
                <c:pt idx="3103">
                  <c:v>102</c:v>
                </c:pt>
                <c:pt idx="3104">
                  <c:v>186</c:v>
                </c:pt>
                <c:pt idx="3105">
                  <c:v>15</c:v>
                </c:pt>
                <c:pt idx="3106">
                  <c:v>67</c:v>
                </c:pt>
                <c:pt idx="3107">
                  <c:v>130</c:v>
                </c:pt>
                <c:pt idx="3108">
                  <c:v>16</c:v>
                </c:pt>
                <c:pt idx="3109">
                  <c:v>67</c:v>
                </c:pt>
                <c:pt idx="3110">
                  <c:v>124</c:v>
                </c:pt>
                <c:pt idx="3111">
                  <c:v>80</c:v>
                </c:pt>
                <c:pt idx="3112">
                  <c:v>282</c:v>
                </c:pt>
                <c:pt idx="3113">
                  <c:v>68</c:v>
                </c:pt>
                <c:pt idx="3114">
                  <c:v>86</c:v>
                </c:pt>
                <c:pt idx="3115">
                  <c:v>115</c:v>
                </c:pt>
                <c:pt idx="3116">
                  <c:v>75</c:v>
                </c:pt>
                <c:pt idx="3117">
                  <c:v>43</c:v>
                </c:pt>
                <c:pt idx="3118">
                  <c:v>48</c:v>
                </c:pt>
                <c:pt idx="3119">
                  <c:v>52</c:v>
                </c:pt>
                <c:pt idx="3120">
                  <c:v>43</c:v>
                </c:pt>
                <c:pt idx="3121">
                  <c:v>58</c:v>
                </c:pt>
                <c:pt idx="3122">
                  <c:v>47</c:v>
                </c:pt>
                <c:pt idx="3123">
                  <c:v>36</c:v>
                </c:pt>
                <c:pt idx="3124">
                  <c:v>17</c:v>
                </c:pt>
                <c:pt idx="3125">
                  <c:v>104</c:v>
                </c:pt>
                <c:pt idx="3126">
                  <c:v>47</c:v>
                </c:pt>
                <c:pt idx="3127">
                  <c:v>38</c:v>
                </c:pt>
                <c:pt idx="3128">
                  <c:v>81</c:v>
                </c:pt>
                <c:pt idx="3129">
                  <c:v>55</c:v>
                </c:pt>
                <c:pt idx="3130">
                  <c:v>41</c:v>
                </c:pt>
                <c:pt idx="3131">
                  <c:v>79</c:v>
                </c:pt>
                <c:pt idx="3132">
                  <c:v>16</c:v>
                </c:pt>
                <c:pt idx="3133">
                  <c:v>8</c:v>
                </c:pt>
                <c:pt idx="3134">
                  <c:v>95</c:v>
                </c:pt>
                <c:pt idx="3135">
                  <c:v>25</c:v>
                </c:pt>
                <c:pt idx="3136">
                  <c:v>19</c:v>
                </c:pt>
                <c:pt idx="3137">
                  <c:v>90</c:v>
                </c:pt>
                <c:pt idx="3138">
                  <c:v>41</c:v>
                </c:pt>
                <c:pt idx="3139">
                  <c:v>30</c:v>
                </c:pt>
                <c:pt idx="3140">
                  <c:v>38</c:v>
                </c:pt>
                <c:pt idx="3141">
                  <c:v>65</c:v>
                </c:pt>
                <c:pt idx="3142">
                  <c:v>75</c:v>
                </c:pt>
                <c:pt idx="3143">
                  <c:v>16</c:v>
                </c:pt>
                <c:pt idx="3144">
                  <c:v>10</c:v>
                </c:pt>
                <c:pt idx="3145">
                  <c:v>27</c:v>
                </c:pt>
                <c:pt idx="3146">
                  <c:v>259</c:v>
                </c:pt>
                <c:pt idx="3147">
                  <c:v>39</c:v>
                </c:pt>
                <c:pt idx="3148">
                  <c:v>42</c:v>
                </c:pt>
                <c:pt idx="3149">
                  <c:v>10</c:v>
                </c:pt>
                <c:pt idx="3150">
                  <c:v>56</c:v>
                </c:pt>
                <c:pt idx="3151">
                  <c:v>20</c:v>
                </c:pt>
                <c:pt idx="3152">
                  <c:v>170</c:v>
                </c:pt>
                <c:pt idx="3153">
                  <c:v>29</c:v>
                </c:pt>
                <c:pt idx="3154">
                  <c:v>132</c:v>
                </c:pt>
                <c:pt idx="3155">
                  <c:v>27</c:v>
                </c:pt>
                <c:pt idx="3156">
                  <c:v>26</c:v>
                </c:pt>
                <c:pt idx="3157">
                  <c:v>43</c:v>
                </c:pt>
                <c:pt idx="3158">
                  <c:v>80</c:v>
                </c:pt>
                <c:pt idx="3159">
                  <c:v>33</c:v>
                </c:pt>
                <c:pt idx="3160">
                  <c:v>71</c:v>
                </c:pt>
                <c:pt idx="3161">
                  <c:v>81</c:v>
                </c:pt>
                <c:pt idx="3162">
                  <c:v>76</c:v>
                </c:pt>
                <c:pt idx="3163">
                  <c:v>48</c:v>
                </c:pt>
                <c:pt idx="3164">
                  <c:v>61</c:v>
                </c:pt>
                <c:pt idx="3165">
                  <c:v>60</c:v>
                </c:pt>
                <c:pt idx="3166">
                  <c:v>136</c:v>
                </c:pt>
                <c:pt idx="3167">
                  <c:v>14</c:v>
                </c:pt>
                <c:pt idx="3168">
                  <c:v>78</c:v>
                </c:pt>
                <c:pt idx="3169">
                  <c:v>4</c:v>
                </c:pt>
                <c:pt idx="3170">
                  <c:v>11</c:v>
                </c:pt>
                <c:pt idx="3171">
                  <c:v>185</c:v>
                </c:pt>
                <c:pt idx="3172">
                  <c:v>59</c:v>
                </c:pt>
                <c:pt idx="3173">
                  <c:v>27</c:v>
                </c:pt>
                <c:pt idx="3174">
                  <c:v>63</c:v>
                </c:pt>
                <c:pt idx="3175">
                  <c:v>13</c:v>
                </c:pt>
                <c:pt idx="3176">
                  <c:v>13</c:v>
                </c:pt>
                <c:pt idx="3177">
                  <c:v>57</c:v>
                </c:pt>
                <c:pt idx="3178">
                  <c:v>61</c:v>
                </c:pt>
                <c:pt idx="3179">
                  <c:v>65</c:v>
                </c:pt>
                <c:pt idx="3180">
                  <c:v>134</c:v>
                </c:pt>
                <c:pt idx="3181">
                  <c:v>37</c:v>
                </c:pt>
                <c:pt idx="3182">
                  <c:v>37</c:v>
                </c:pt>
                <c:pt idx="3183">
                  <c:v>150</c:v>
                </c:pt>
                <c:pt idx="3184">
                  <c:v>56</c:v>
                </c:pt>
                <c:pt idx="3185">
                  <c:v>18</c:v>
                </c:pt>
                <c:pt idx="3186">
                  <c:v>60</c:v>
                </c:pt>
                <c:pt idx="3187">
                  <c:v>67</c:v>
                </c:pt>
                <c:pt idx="3188">
                  <c:v>35</c:v>
                </c:pt>
                <c:pt idx="3189">
                  <c:v>34</c:v>
                </c:pt>
                <c:pt idx="3190">
                  <c:v>36</c:v>
                </c:pt>
                <c:pt idx="3191">
                  <c:v>18</c:v>
                </c:pt>
                <c:pt idx="3192">
                  <c:v>25</c:v>
                </c:pt>
                <c:pt idx="3193">
                  <c:v>21</c:v>
                </c:pt>
                <c:pt idx="3194">
                  <c:v>151</c:v>
                </c:pt>
                <c:pt idx="3195">
                  <c:v>489</c:v>
                </c:pt>
                <c:pt idx="3196">
                  <c:v>50</c:v>
                </c:pt>
                <c:pt idx="3197">
                  <c:v>321</c:v>
                </c:pt>
                <c:pt idx="3198">
                  <c:v>1762</c:v>
                </c:pt>
                <c:pt idx="3199">
                  <c:v>385</c:v>
                </c:pt>
                <c:pt idx="3200">
                  <c:v>398</c:v>
                </c:pt>
                <c:pt idx="3201">
                  <c:v>304</c:v>
                </c:pt>
                <c:pt idx="3202">
                  <c:v>676</c:v>
                </c:pt>
                <c:pt idx="3203">
                  <c:v>577</c:v>
                </c:pt>
                <c:pt idx="3204">
                  <c:v>3663</c:v>
                </c:pt>
                <c:pt idx="3205">
                  <c:v>294</c:v>
                </c:pt>
                <c:pt idx="3206">
                  <c:v>28</c:v>
                </c:pt>
                <c:pt idx="3207">
                  <c:v>100</c:v>
                </c:pt>
                <c:pt idx="3208">
                  <c:v>72</c:v>
                </c:pt>
                <c:pt idx="3209">
                  <c:v>238</c:v>
                </c:pt>
                <c:pt idx="3210">
                  <c:v>159</c:v>
                </c:pt>
                <c:pt idx="3211">
                  <c:v>77</c:v>
                </c:pt>
                <c:pt idx="3212">
                  <c:v>53</c:v>
                </c:pt>
                <c:pt idx="3213">
                  <c:v>1251</c:v>
                </c:pt>
                <c:pt idx="3214">
                  <c:v>465</c:v>
                </c:pt>
                <c:pt idx="3215">
                  <c:v>74</c:v>
                </c:pt>
                <c:pt idx="3216">
                  <c:v>62</c:v>
                </c:pt>
                <c:pt idx="3217">
                  <c:v>3468</c:v>
                </c:pt>
                <c:pt idx="3218">
                  <c:v>52</c:v>
                </c:pt>
                <c:pt idx="3219">
                  <c:v>50</c:v>
                </c:pt>
                <c:pt idx="3220">
                  <c:v>45</c:v>
                </c:pt>
                <c:pt idx="3221">
                  <c:v>21</c:v>
                </c:pt>
                <c:pt idx="3222">
                  <c:v>100</c:v>
                </c:pt>
                <c:pt idx="3223">
                  <c:v>81</c:v>
                </c:pt>
                <c:pt idx="3224">
                  <c:v>286</c:v>
                </c:pt>
                <c:pt idx="3225">
                  <c:v>42</c:v>
                </c:pt>
                <c:pt idx="3226">
                  <c:v>199</c:v>
                </c:pt>
                <c:pt idx="3227">
                  <c:v>25</c:v>
                </c:pt>
                <c:pt idx="3228">
                  <c:v>84</c:v>
                </c:pt>
                <c:pt idx="3229">
                  <c:v>50</c:v>
                </c:pt>
                <c:pt idx="3230">
                  <c:v>26</c:v>
                </c:pt>
                <c:pt idx="3231">
                  <c:v>14</c:v>
                </c:pt>
                <c:pt idx="3232">
                  <c:v>49</c:v>
                </c:pt>
                <c:pt idx="3233">
                  <c:v>69</c:v>
                </c:pt>
                <c:pt idx="3234">
                  <c:v>60</c:v>
                </c:pt>
                <c:pt idx="3235">
                  <c:v>80</c:v>
                </c:pt>
                <c:pt idx="3236">
                  <c:v>56</c:v>
                </c:pt>
                <c:pt idx="3237">
                  <c:v>104</c:v>
                </c:pt>
                <c:pt idx="3238">
                  <c:v>46</c:v>
                </c:pt>
                <c:pt idx="3239">
                  <c:v>206</c:v>
                </c:pt>
                <c:pt idx="3240">
                  <c:v>18</c:v>
                </c:pt>
                <c:pt idx="3241">
                  <c:v>28</c:v>
                </c:pt>
                <c:pt idx="3242">
                  <c:v>11</c:v>
                </c:pt>
                <c:pt idx="3243">
                  <c:v>263</c:v>
                </c:pt>
                <c:pt idx="3244">
                  <c:v>394</c:v>
                </c:pt>
                <c:pt idx="3245">
                  <c:v>1049</c:v>
                </c:pt>
                <c:pt idx="3246">
                  <c:v>308</c:v>
                </c:pt>
                <c:pt idx="3247">
                  <c:v>1088</c:v>
                </c:pt>
                <c:pt idx="3248">
                  <c:v>73</c:v>
                </c:pt>
                <c:pt idx="3249">
                  <c:v>143</c:v>
                </c:pt>
                <c:pt idx="3250">
                  <c:v>1420</c:v>
                </c:pt>
                <c:pt idx="3251">
                  <c:v>305</c:v>
                </c:pt>
                <c:pt idx="3252">
                  <c:v>551</c:v>
                </c:pt>
                <c:pt idx="3253">
                  <c:v>187</c:v>
                </c:pt>
                <c:pt idx="3254">
                  <c:v>325</c:v>
                </c:pt>
                <c:pt idx="3255">
                  <c:v>148</c:v>
                </c:pt>
                <c:pt idx="3256">
                  <c:v>69</c:v>
                </c:pt>
                <c:pt idx="3257">
                  <c:v>173</c:v>
                </c:pt>
                <c:pt idx="3258">
                  <c:v>269</c:v>
                </c:pt>
                <c:pt idx="3259">
                  <c:v>185</c:v>
                </c:pt>
                <c:pt idx="3260">
                  <c:v>176</c:v>
                </c:pt>
                <c:pt idx="3261">
                  <c:v>1019</c:v>
                </c:pt>
                <c:pt idx="3262">
                  <c:v>113</c:v>
                </c:pt>
                <c:pt idx="3263">
                  <c:v>404</c:v>
                </c:pt>
                <c:pt idx="3264">
                  <c:v>707</c:v>
                </c:pt>
                <c:pt idx="3265">
                  <c:v>392</c:v>
                </c:pt>
                <c:pt idx="3266">
                  <c:v>23</c:v>
                </c:pt>
                <c:pt idx="3267">
                  <c:v>682</c:v>
                </c:pt>
                <c:pt idx="3268">
                  <c:v>37</c:v>
                </c:pt>
                <c:pt idx="3269">
                  <c:v>146</c:v>
                </c:pt>
                <c:pt idx="3270">
                  <c:v>119</c:v>
                </c:pt>
                <c:pt idx="3271">
                  <c:v>163</c:v>
                </c:pt>
                <c:pt idx="3272">
                  <c:v>339</c:v>
                </c:pt>
                <c:pt idx="3273">
                  <c:v>58</c:v>
                </c:pt>
                <c:pt idx="3274">
                  <c:v>456</c:v>
                </c:pt>
                <c:pt idx="3275">
                  <c:v>15</c:v>
                </c:pt>
                <c:pt idx="3276">
                  <c:v>191</c:v>
                </c:pt>
                <c:pt idx="3277">
                  <c:v>17</c:v>
                </c:pt>
                <c:pt idx="3278">
                  <c:v>28</c:v>
                </c:pt>
                <c:pt idx="3279">
                  <c:v>18</c:v>
                </c:pt>
                <c:pt idx="3280">
                  <c:v>61</c:v>
                </c:pt>
                <c:pt idx="3281">
                  <c:v>108</c:v>
                </c:pt>
                <c:pt idx="3282">
                  <c:v>142</c:v>
                </c:pt>
                <c:pt idx="3283">
                  <c:v>74</c:v>
                </c:pt>
                <c:pt idx="3284">
                  <c:v>38</c:v>
                </c:pt>
                <c:pt idx="3285">
                  <c:v>20</c:v>
                </c:pt>
                <c:pt idx="3286">
                  <c:v>24</c:v>
                </c:pt>
                <c:pt idx="3287">
                  <c:v>66</c:v>
                </c:pt>
                <c:pt idx="3288">
                  <c:v>28</c:v>
                </c:pt>
                <c:pt idx="3289">
                  <c:v>24</c:v>
                </c:pt>
                <c:pt idx="3290">
                  <c:v>73</c:v>
                </c:pt>
                <c:pt idx="3291">
                  <c:v>3</c:v>
                </c:pt>
                <c:pt idx="3292">
                  <c:v>20</c:v>
                </c:pt>
                <c:pt idx="3293">
                  <c:v>21</c:v>
                </c:pt>
                <c:pt idx="3294">
                  <c:v>94</c:v>
                </c:pt>
                <c:pt idx="3295">
                  <c:v>139</c:v>
                </c:pt>
                <c:pt idx="3296">
                  <c:v>130</c:v>
                </c:pt>
                <c:pt idx="3297">
                  <c:v>31</c:v>
                </c:pt>
                <c:pt idx="3298">
                  <c:v>13</c:v>
                </c:pt>
                <c:pt idx="3299">
                  <c:v>90</c:v>
                </c:pt>
                <c:pt idx="3300">
                  <c:v>141</c:v>
                </c:pt>
                <c:pt idx="3301">
                  <c:v>23</c:v>
                </c:pt>
                <c:pt idx="3302">
                  <c:v>18</c:v>
                </c:pt>
                <c:pt idx="3303">
                  <c:v>76</c:v>
                </c:pt>
                <c:pt idx="3304">
                  <c:v>93</c:v>
                </c:pt>
                <c:pt idx="3305">
                  <c:v>69</c:v>
                </c:pt>
                <c:pt idx="3306">
                  <c:v>21</c:v>
                </c:pt>
                <c:pt idx="3307">
                  <c:v>57</c:v>
                </c:pt>
                <c:pt idx="3308">
                  <c:v>108</c:v>
                </c:pt>
                <c:pt idx="3309">
                  <c:v>83</c:v>
                </c:pt>
                <c:pt idx="3310">
                  <c:v>96</c:v>
                </c:pt>
                <c:pt idx="3311">
                  <c:v>64</c:v>
                </c:pt>
                <c:pt idx="3312">
                  <c:v>14</c:v>
                </c:pt>
                <c:pt idx="3313">
                  <c:v>169</c:v>
                </c:pt>
                <c:pt idx="3314">
                  <c:v>33</c:v>
                </c:pt>
                <c:pt idx="3315">
                  <c:v>102</c:v>
                </c:pt>
                <c:pt idx="3316">
                  <c:v>104</c:v>
                </c:pt>
                <c:pt idx="3317">
                  <c:v>20</c:v>
                </c:pt>
                <c:pt idx="3318">
                  <c:v>35</c:v>
                </c:pt>
                <c:pt idx="3319">
                  <c:v>94</c:v>
                </c:pt>
                <c:pt idx="3320">
                  <c:v>14</c:v>
                </c:pt>
                <c:pt idx="3321">
                  <c:v>15</c:v>
                </c:pt>
                <c:pt idx="3322">
                  <c:v>51</c:v>
                </c:pt>
                <c:pt idx="3323">
                  <c:v>19</c:v>
                </c:pt>
                <c:pt idx="3324">
                  <c:v>23</c:v>
                </c:pt>
                <c:pt idx="3325">
                  <c:v>97</c:v>
                </c:pt>
                <c:pt idx="3326">
                  <c:v>76</c:v>
                </c:pt>
                <c:pt idx="3327">
                  <c:v>11</c:v>
                </c:pt>
                <c:pt idx="3328">
                  <c:v>52</c:v>
                </c:pt>
                <c:pt idx="3329">
                  <c:v>95</c:v>
                </c:pt>
                <c:pt idx="3330">
                  <c:v>35</c:v>
                </c:pt>
                <c:pt idx="3331">
                  <c:v>21</c:v>
                </c:pt>
                <c:pt idx="3332">
                  <c:v>93</c:v>
                </c:pt>
                <c:pt idx="3333">
                  <c:v>11</c:v>
                </c:pt>
                <c:pt idx="3334">
                  <c:v>21</c:v>
                </c:pt>
                <c:pt idx="3335">
                  <c:v>54</c:v>
                </c:pt>
                <c:pt idx="3336">
                  <c:v>31</c:v>
                </c:pt>
                <c:pt idx="3337">
                  <c:v>132</c:v>
                </c:pt>
                <c:pt idx="3338">
                  <c:v>3</c:v>
                </c:pt>
                <c:pt idx="3339">
                  <c:v>6</c:v>
                </c:pt>
                <c:pt idx="3340">
                  <c:v>10</c:v>
                </c:pt>
                <c:pt idx="3341">
                  <c:v>147</c:v>
                </c:pt>
                <c:pt idx="3342">
                  <c:v>199</c:v>
                </c:pt>
                <c:pt idx="3343">
                  <c:v>50</c:v>
                </c:pt>
                <c:pt idx="3344">
                  <c:v>21</c:v>
                </c:pt>
                <c:pt idx="3345">
                  <c:v>24</c:v>
                </c:pt>
                <c:pt idx="3346">
                  <c:v>32</c:v>
                </c:pt>
                <c:pt idx="3347">
                  <c:v>62</c:v>
                </c:pt>
                <c:pt idx="3348">
                  <c:v>9</c:v>
                </c:pt>
                <c:pt idx="3349">
                  <c:v>38</c:v>
                </c:pt>
                <c:pt idx="3350">
                  <c:v>54</c:v>
                </c:pt>
                <c:pt idx="3351">
                  <c:v>37</c:v>
                </c:pt>
                <c:pt idx="3352">
                  <c:v>39</c:v>
                </c:pt>
                <c:pt idx="3353">
                  <c:v>34</c:v>
                </c:pt>
                <c:pt idx="3354">
                  <c:v>55</c:v>
                </c:pt>
                <c:pt idx="3355">
                  <c:v>32</c:v>
                </c:pt>
                <c:pt idx="3356">
                  <c:v>25</c:v>
                </c:pt>
                <c:pt idx="3357">
                  <c:v>33</c:v>
                </c:pt>
                <c:pt idx="3358">
                  <c:v>108</c:v>
                </c:pt>
                <c:pt idx="3359">
                  <c:v>20</c:v>
                </c:pt>
                <c:pt idx="3360">
                  <c:v>98</c:v>
                </c:pt>
                <c:pt idx="3361">
                  <c:v>196</c:v>
                </c:pt>
                <c:pt idx="3362">
                  <c:v>39</c:v>
                </c:pt>
                <c:pt idx="3363">
                  <c:v>128</c:v>
                </c:pt>
                <c:pt idx="3364">
                  <c:v>71</c:v>
                </c:pt>
                <c:pt idx="3365">
                  <c:v>47</c:v>
                </c:pt>
                <c:pt idx="3366">
                  <c:v>17</c:v>
                </c:pt>
                <c:pt idx="3367">
                  <c:v>91</c:v>
                </c:pt>
                <c:pt idx="3368">
                  <c:v>43</c:v>
                </c:pt>
                <c:pt idx="3369">
                  <c:v>17</c:v>
                </c:pt>
                <c:pt idx="3370">
                  <c:v>33</c:v>
                </c:pt>
                <c:pt idx="3371">
                  <c:v>87</c:v>
                </c:pt>
                <c:pt idx="3372">
                  <c:v>113</c:v>
                </c:pt>
                <c:pt idx="3373">
                  <c:v>14</c:v>
                </c:pt>
                <c:pt idx="3374">
                  <c:v>30</c:v>
                </c:pt>
                <c:pt idx="3375">
                  <c:v>16</c:v>
                </c:pt>
                <c:pt idx="3376">
                  <c:v>46</c:v>
                </c:pt>
                <c:pt idx="3377">
                  <c:v>24</c:v>
                </c:pt>
                <c:pt idx="3378">
                  <c:v>97</c:v>
                </c:pt>
                <c:pt idx="3379">
                  <c:v>59</c:v>
                </c:pt>
                <c:pt idx="3380">
                  <c:v>1095</c:v>
                </c:pt>
                <c:pt idx="3381">
                  <c:v>218</c:v>
                </c:pt>
                <c:pt idx="3382">
                  <c:v>111</c:v>
                </c:pt>
                <c:pt idx="3383">
                  <c:v>56</c:v>
                </c:pt>
                <c:pt idx="3384">
                  <c:v>265</c:v>
                </c:pt>
                <c:pt idx="3385">
                  <c:v>28</c:v>
                </c:pt>
                <c:pt idx="3386">
                  <c:v>364</c:v>
                </c:pt>
                <c:pt idx="3387">
                  <c:v>27</c:v>
                </c:pt>
                <c:pt idx="3388">
                  <c:v>93</c:v>
                </c:pt>
                <c:pt idx="3389">
                  <c:v>64</c:v>
                </c:pt>
                <c:pt idx="3390">
                  <c:v>22</c:v>
                </c:pt>
                <c:pt idx="3391">
                  <c:v>59</c:v>
                </c:pt>
                <c:pt idx="3392">
                  <c:v>249</c:v>
                </c:pt>
                <c:pt idx="3393">
                  <c:v>392</c:v>
                </c:pt>
                <c:pt idx="3394">
                  <c:v>115</c:v>
                </c:pt>
                <c:pt idx="3395">
                  <c:v>433</c:v>
                </c:pt>
                <c:pt idx="3396">
                  <c:v>20</c:v>
                </c:pt>
                <c:pt idx="3397">
                  <c:v>8</c:v>
                </c:pt>
                <c:pt idx="3398">
                  <c:v>175</c:v>
                </c:pt>
                <c:pt idx="3399">
                  <c:v>104</c:v>
                </c:pt>
                <c:pt idx="3400">
                  <c:v>17</c:v>
                </c:pt>
                <c:pt idx="3401">
                  <c:v>277</c:v>
                </c:pt>
                <c:pt idx="3402">
                  <c:v>118</c:v>
                </c:pt>
                <c:pt idx="3403">
                  <c:v>97</c:v>
                </c:pt>
                <c:pt idx="3404">
                  <c:v>20</c:v>
                </c:pt>
                <c:pt idx="3405">
                  <c:v>26</c:v>
                </c:pt>
                <c:pt idx="3406">
                  <c:v>128</c:v>
                </c:pt>
                <c:pt idx="3407">
                  <c:v>15</c:v>
                </c:pt>
                <c:pt idx="3408">
                  <c:v>25</c:v>
                </c:pt>
                <c:pt idx="3409">
                  <c:v>55</c:v>
                </c:pt>
                <c:pt idx="3410">
                  <c:v>107</c:v>
                </c:pt>
                <c:pt idx="3411">
                  <c:v>557</c:v>
                </c:pt>
                <c:pt idx="3412">
                  <c:v>40</c:v>
                </c:pt>
                <c:pt idx="3413">
                  <c:v>36</c:v>
                </c:pt>
                <c:pt idx="3414">
                  <c:v>159</c:v>
                </c:pt>
                <c:pt idx="3415">
                  <c:v>41</c:v>
                </c:pt>
                <c:pt idx="3416">
                  <c:v>226</c:v>
                </c:pt>
                <c:pt idx="3417">
                  <c:v>30</c:v>
                </c:pt>
                <c:pt idx="3418">
                  <c:v>103</c:v>
                </c:pt>
                <c:pt idx="3419">
                  <c:v>62</c:v>
                </c:pt>
                <c:pt idx="3420">
                  <c:v>6</c:v>
                </c:pt>
                <c:pt idx="3421">
                  <c:v>182</c:v>
                </c:pt>
                <c:pt idx="3422">
                  <c:v>145</c:v>
                </c:pt>
                <c:pt idx="3423">
                  <c:v>25</c:v>
                </c:pt>
                <c:pt idx="3424">
                  <c:v>320</c:v>
                </c:pt>
                <c:pt idx="3425">
                  <c:v>99</c:v>
                </c:pt>
                <c:pt idx="3426">
                  <c:v>348</c:v>
                </c:pt>
                <c:pt idx="3427">
                  <c:v>41</c:v>
                </c:pt>
                <c:pt idx="3428">
                  <c:v>29</c:v>
                </c:pt>
                <c:pt idx="3429">
                  <c:v>25</c:v>
                </c:pt>
                <c:pt idx="3430">
                  <c:v>23</c:v>
                </c:pt>
                <c:pt idx="3431">
                  <c:v>1260</c:v>
                </c:pt>
                <c:pt idx="3432">
                  <c:v>307</c:v>
                </c:pt>
                <c:pt idx="3433">
                  <c:v>329</c:v>
                </c:pt>
                <c:pt idx="3434">
                  <c:v>32</c:v>
                </c:pt>
                <c:pt idx="3435">
                  <c:v>27</c:v>
                </c:pt>
                <c:pt idx="3436">
                  <c:v>236</c:v>
                </c:pt>
                <c:pt idx="3437">
                  <c:v>42</c:v>
                </c:pt>
                <c:pt idx="3438">
                  <c:v>95</c:v>
                </c:pt>
                <c:pt idx="3439">
                  <c:v>37</c:v>
                </c:pt>
                <c:pt idx="3440">
                  <c:v>128</c:v>
                </c:pt>
                <c:pt idx="3441">
                  <c:v>156</c:v>
                </c:pt>
                <c:pt idx="3442">
                  <c:v>64</c:v>
                </c:pt>
                <c:pt idx="3443">
                  <c:v>58</c:v>
                </c:pt>
                <c:pt idx="3444">
                  <c:v>20</c:v>
                </c:pt>
                <c:pt idx="3445">
                  <c:v>47</c:v>
                </c:pt>
                <c:pt idx="3446">
                  <c:v>54</c:v>
                </c:pt>
                <c:pt idx="3447">
                  <c:v>9</c:v>
                </c:pt>
                <c:pt idx="3448">
                  <c:v>213</c:v>
                </c:pt>
                <c:pt idx="3449">
                  <c:v>57</c:v>
                </c:pt>
                <c:pt idx="3450">
                  <c:v>25</c:v>
                </c:pt>
                <c:pt idx="3451">
                  <c:v>104</c:v>
                </c:pt>
                <c:pt idx="3452">
                  <c:v>34</c:v>
                </c:pt>
                <c:pt idx="3453">
                  <c:v>67</c:v>
                </c:pt>
                <c:pt idx="3454">
                  <c:v>241</c:v>
                </c:pt>
                <c:pt idx="3455">
                  <c:v>123</c:v>
                </c:pt>
                <c:pt idx="3456">
                  <c:v>302</c:v>
                </c:pt>
                <c:pt idx="3457">
                  <c:v>89</c:v>
                </c:pt>
                <c:pt idx="3458">
                  <c:v>41</c:v>
                </c:pt>
                <c:pt idx="3459">
                  <c:v>69</c:v>
                </c:pt>
                <c:pt idx="3460">
                  <c:v>52</c:v>
                </c:pt>
                <c:pt idx="3461">
                  <c:v>57</c:v>
                </c:pt>
                <c:pt idx="3462">
                  <c:v>74</c:v>
                </c:pt>
                <c:pt idx="3463">
                  <c:v>63</c:v>
                </c:pt>
                <c:pt idx="3464">
                  <c:v>72</c:v>
                </c:pt>
                <c:pt idx="3465">
                  <c:v>71</c:v>
                </c:pt>
                <c:pt idx="3466">
                  <c:v>21</c:v>
                </c:pt>
                <c:pt idx="3467">
                  <c:v>930</c:v>
                </c:pt>
                <c:pt idx="3468">
                  <c:v>55</c:v>
                </c:pt>
                <c:pt idx="3469">
                  <c:v>61</c:v>
                </c:pt>
                <c:pt idx="3470">
                  <c:v>82</c:v>
                </c:pt>
                <c:pt idx="3471">
                  <c:v>71</c:v>
                </c:pt>
                <c:pt idx="3472">
                  <c:v>117</c:v>
                </c:pt>
                <c:pt idx="3473">
                  <c:v>29</c:v>
                </c:pt>
                <c:pt idx="3474">
                  <c:v>74</c:v>
                </c:pt>
                <c:pt idx="3475">
                  <c:v>23</c:v>
                </c:pt>
                <c:pt idx="3476">
                  <c:v>60</c:v>
                </c:pt>
                <c:pt idx="3477">
                  <c:v>55</c:v>
                </c:pt>
                <c:pt idx="3478">
                  <c:v>51</c:v>
                </c:pt>
                <c:pt idx="3479">
                  <c:v>78</c:v>
                </c:pt>
                <c:pt idx="3480">
                  <c:v>62</c:v>
                </c:pt>
                <c:pt idx="3481">
                  <c:v>45</c:v>
                </c:pt>
                <c:pt idx="3482">
                  <c:v>15</c:v>
                </c:pt>
                <c:pt idx="3483">
                  <c:v>151</c:v>
                </c:pt>
                <c:pt idx="3484">
                  <c:v>68</c:v>
                </c:pt>
                <c:pt idx="3485">
                  <c:v>46</c:v>
                </c:pt>
                <c:pt idx="3486">
                  <c:v>24</c:v>
                </c:pt>
                <c:pt idx="3487">
                  <c:v>70</c:v>
                </c:pt>
                <c:pt idx="3488">
                  <c:v>244</c:v>
                </c:pt>
                <c:pt idx="3489">
                  <c:v>82</c:v>
                </c:pt>
                <c:pt idx="3490">
                  <c:v>226</c:v>
                </c:pt>
                <c:pt idx="3491">
                  <c:v>60</c:v>
                </c:pt>
                <c:pt idx="3492">
                  <c:v>322</c:v>
                </c:pt>
                <c:pt idx="3493">
                  <c:v>94</c:v>
                </c:pt>
                <c:pt idx="3494">
                  <c:v>47</c:v>
                </c:pt>
                <c:pt idx="3495">
                  <c:v>115</c:v>
                </c:pt>
                <c:pt idx="3496">
                  <c:v>134</c:v>
                </c:pt>
                <c:pt idx="3497">
                  <c:v>35</c:v>
                </c:pt>
                <c:pt idx="3498">
                  <c:v>104</c:v>
                </c:pt>
                <c:pt idx="3499">
                  <c:v>184</c:v>
                </c:pt>
                <c:pt idx="3500">
                  <c:v>119</c:v>
                </c:pt>
                <c:pt idx="3501">
                  <c:v>59</c:v>
                </c:pt>
                <c:pt idx="3502">
                  <c:v>113</c:v>
                </c:pt>
                <c:pt idx="3503">
                  <c:v>84</c:v>
                </c:pt>
                <c:pt idx="3504">
                  <c:v>74</c:v>
                </c:pt>
                <c:pt idx="3505">
                  <c:v>216</c:v>
                </c:pt>
                <c:pt idx="3506">
                  <c:v>39</c:v>
                </c:pt>
                <c:pt idx="3507">
                  <c:v>21</c:v>
                </c:pt>
                <c:pt idx="3508">
                  <c:v>30</c:v>
                </c:pt>
                <c:pt idx="3509">
                  <c:v>37</c:v>
                </c:pt>
                <c:pt idx="3510">
                  <c:v>202</c:v>
                </c:pt>
                <c:pt idx="3511">
                  <c:v>37</c:v>
                </c:pt>
                <c:pt idx="3512">
                  <c:v>28</c:v>
                </c:pt>
                <c:pt idx="3513">
                  <c:v>26</c:v>
                </c:pt>
                <c:pt idx="3514">
                  <c:v>61</c:v>
                </c:pt>
                <c:pt idx="3515">
                  <c:v>115</c:v>
                </c:pt>
                <c:pt idx="3516">
                  <c:v>181</c:v>
                </c:pt>
                <c:pt idx="3517">
                  <c:v>110</c:v>
                </c:pt>
                <c:pt idx="3518">
                  <c:v>269</c:v>
                </c:pt>
                <c:pt idx="3519">
                  <c:v>79</c:v>
                </c:pt>
                <c:pt idx="3520">
                  <c:v>104</c:v>
                </c:pt>
                <c:pt idx="3521">
                  <c:v>34</c:v>
                </c:pt>
                <c:pt idx="3522">
                  <c:v>167</c:v>
                </c:pt>
                <c:pt idx="3523">
                  <c:v>183</c:v>
                </c:pt>
                <c:pt idx="3524">
                  <c:v>71</c:v>
                </c:pt>
                <c:pt idx="3525">
                  <c:v>69</c:v>
                </c:pt>
                <c:pt idx="3526">
                  <c:v>270</c:v>
                </c:pt>
                <c:pt idx="3527">
                  <c:v>193</c:v>
                </c:pt>
                <c:pt idx="3528">
                  <c:v>57</c:v>
                </c:pt>
                <c:pt idx="3529">
                  <c:v>200</c:v>
                </c:pt>
                <c:pt idx="3530">
                  <c:v>88</c:v>
                </c:pt>
                <c:pt idx="3531">
                  <c:v>213</c:v>
                </c:pt>
                <c:pt idx="3532">
                  <c:v>20</c:v>
                </c:pt>
                <c:pt idx="3533">
                  <c:v>50</c:v>
                </c:pt>
                <c:pt idx="3534">
                  <c:v>115</c:v>
                </c:pt>
                <c:pt idx="3535">
                  <c:v>186</c:v>
                </c:pt>
                <c:pt idx="3536">
                  <c:v>18</c:v>
                </c:pt>
                <c:pt idx="3537">
                  <c:v>176</c:v>
                </c:pt>
                <c:pt idx="3538">
                  <c:v>41</c:v>
                </c:pt>
                <c:pt idx="3539">
                  <c:v>75</c:v>
                </c:pt>
                <c:pt idx="3540">
                  <c:v>97</c:v>
                </c:pt>
                <c:pt idx="3541">
                  <c:v>73</c:v>
                </c:pt>
                <c:pt idx="3542">
                  <c:v>49</c:v>
                </c:pt>
                <c:pt idx="3543">
                  <c:v>134</c:v>
                </c:pt>
                <c:pt idx="3544">
                  <c:v>68</c:v>
                </c:pt>
                <c:pt idx="3545">
                  <c:v>49</c:v>
                </c:pt>
                <c:pt idx="3546">
                  <c:v>63</c:v>
                </c:pt>
                <c:pt idx="3547">
                  <c:v>163</c:v>
                </c:pt>
                <c:pt idx="3548">
                  <c:v>288</c:v>
                </c:pt>
                <c:pt idx="3549">
                  <c:v>42</c:v>
                </c:pt>
                <c:pt idx="3550">
                  <c:v>70</c:v>
                </c:pt>
                <c:pt idx="3551">
                  <c:v>30</c:v>
                </c:pt>
                <c:pt idx="3552">
                  <c:v>51</c:v>
                </c:pt>
                <c:pt idx="3553">
                  <c:v>145</c:v>
                </c:pt>
                <c:pt idx="3554">
                  <c:v>21</c:v>
                </c:pt>
                <c:pt idx="3555">
                  <c:v>286</c:v>
                </c:pt>
                <c:pt idx="3556">
                  <c:v>12</c:v>
                </c:pt>
                <c:pt idx="3557">
                  <c:v>100</c:v>
                </c:pt>
                <c:pt idx="3558">
                  <c:v>100</c:v>
                </c:pt>
                <c:pt idx="3559">
                  <c:v>34</c:v>
                </c:pt>
                <c:pt idx="3560">
                  <c:v>63</c:v>
                </c:pt>
                <c:pt idx="3561">
                  <c:v>30</c:v>
                </c:pt>
                <c:pt idx="3562">
                  <c:v>47</c:v>
                </c:pt>
                <c:pt idx="3563">
                  <c:v>237</c:v>
                </c:pt>
                <c:pt idx="3564">
                  <c:v>47</c:v>
                </c:pt>
                <c:pt idx="3565">
                  <c:v>15</c:v>
                </c:pt>
                <c:pt idx="3566">
                  <c:v>81</c:v>
                </c:pt>
                <c:pt idx="3567">
                  <c:v>122</c:v>
                </c:pt>
                <c:pt idx="3568">
                  <c:v>34</c:v>
                </c:pt>
                <c:pt idx="3569">
                  <c:v>207</c:v>
                </c:pt>
                <c:pt idx="3570">
                  <c:v>25</c:v>
                </c:pt>
                <c:pt idx="3571">
                  <c:v>72</c:v>
                </c:pt>
                <c:pt idx="3572">
                  <c:v>14</c:v>
                </c:pt>
                <c:pt idx="3573">
                  <c:v>15</c:v>
                </c:pt>
                <c:pt idx="3574">
                  <c:v>91</c:v>
                </c:pt>
                <c:pt idx="3575">
                  <c:v>24</c:v>
                </c:pt>
                <c:pt idx="3576">
                  <c:v>27</c:v>
                </c:pt>
                <c:pt idx="3577">
                  <c:v>47</c:v>
                </c:pt>
                <c:pt idx="3578">
                  <c:v>44</c:v>
                </c:pt>
                <c:pt idx="3579">
                  <c:v>72</c:v>
                </c:pt>
                <c:pt idx="3580">
                  <c:v>63</c:v>
                </c:pt>
                <c:pt idx="3581">
                  <c:v>88</c:v>
                </c:pt>
                <c:pt idx="3582">
                  <c:v>70</c:v>
                </c:pt>
                <c:pt idx="3583">
                  <c:v>50</c:v>
                </c:pt>
                <c:pt idx="3584">
                  <c:v>35</c:v>
                </c:pt>
                <c:pt idx="3585">
                  <c:v>175</c:v>
                </c:pt>
                <c:pt idx="3586">
                  <c:v>20</c:v>
                </c:pt>
                <c:pt idx="3587">
                  <c:v>54</c:v>
                </c:pt>
                <c:pt idx="3588">
                  <c:v>20</c:v>
                </c:pt>
                <c:pt idx="3589">
                  <c:v>57</c:v>
                </c:pt>
                <c:pt idx="3590">
                  <c:v>31</c:v>
                </c:pt>
                <c:pt idx="3591">
                  <c:v>31</c:v>
                </c:pt>
                <c:pt idx="3592">
                  <c:v>45</c:v>
                </c:pt>
                <c:pt idx="3593">
                  <c:v>41</c:v>
                </c:pt>
                <c:pt idx="3594">
                  <c:v>29</c:v>
                </c:pt>
                <c:pt idx="3595">
                  <c:v>58</c:v>
                </c:pt>
                <c:pt idx="3596">
                  <c:v>89</c:v>
                </c:pt>
                <c:pt idx="3597">
                  <c:v>125</c:v>
                </c:pt>
                <c:pt idx="3598">
                  <c:v>18</c:v>
                </c:pt>
                <c:pt idx="3599">
                  <c:v>32</c:v>
                </c:pt>
                <c:pt idx="3600">
                  <c:v>16</c:v>
                </c:pt>
                <c:pt idx="3601">
                  <c:v>38</c:v>
                </c:pt>
                <c:pt idx="3602">
                  <c:v>15</c:v>
                </c:pt>
                <c:pt idx="3603">
                  <c:v>23</c:v>
                </c:pt>
                <c:pt idx="3604">
                  <c:v>49</c:v>
                </c:pt>
                <c:pt idx="3605">
                  <c:v>10</c:v>
                </c:pt>
                <c:pt idx="3606">
                  <c:v>15</c:v>
                </c:pt>
                <c:pt idx="3607">
                  <c:v>57</c:v>
                </c:pt>
                <c:pt idx="3608">
                  <c:v>33</c:v>
                </c:pt>
                <c:pt idx="3609">
                  <c:v>9</c:v>
                </c:pt>
                <c:pt idx="3610">
                  <c:v>26</c:v>
                </c:pt>
                <c:pt idx="3611">
                  <c:v>69</c:v>
                </c:pt>
                <c:pt idx="3612">
                  <c:v>65</c:v>
                </c:pt>
                <c:pt idx="3613">
                  <c:v>83</c:v>
                </c:pt>
                <c:pt idx="3614">
                  <c:v>111</c:v>
                </c:pt>
                <c:pt idx="3615">
                  <c:v>46</c:v>
                </c:pt>
                <c:pt idx="3616">
                  <c:v>63</c:v>
                </c:pt>
                <c:pt idx="3617">
                  <c:v>9</c:v>
                </c:pt>
                <c:pt idx="3618">
                  <c:v>34</c:v>
                </c:pt>
                <c:pt idx="3619">
                  <c:v>112</c:v>
                </c:pt>
                <c:pt idx="3620">
                  <c:v>47</c:v>
                </c:pt>
                <c:pt idx="3621">
                  <c:v>38</c:v>
                </c:pt>
                <c:pt idx="3622">
                  <c:v>28</c:v>
                </c:pt>
                <c:pt idx="3623">
                  <c:v>78</c:v>
                </c:pt>
                <c:pt idx="3624">
                  <c:v>23</c:v>
                </c:pt>
                <c:pt idx="3625">
                  <c:v>40</c:v>
                </c:pt>
                <c:pt idx="3626">
                  <c:v>13</c:v>
                </c:pt>
                <c:pt idx="3627">
                  <c:v>18</c:v>
                </c:pt>
                <c:pt idx="3628">
                  <c:v>22</c:v>
                </c:pt>
                <c:pt idx="3629">
                  <c:v>79</c:v>
                </c:pt>
                <c:pt idx="3630">
                  <c:v>14</c:v>
                </c:pt>
                <c:pt idx="3631">
                  <c:v>51</c:v>
                </c:pt>
                <c:pt idx="3632">
                  <c:v>54</c:v>
                </c:pt>
                <c:pt idx="3633">
                  <c:v>70</c:v>
                </c:pt>
                <c:pt idx="3634">
                  <c:v>44</c:v>
                </c:pt>
                <c:pt idx="3635">
                  <c:v>55</c:v>
                </c:pt>
                <c:pt idx="3636">
                  <c:v>15</c:v>
                </c:pt>
                <c:pt idx="3637">
                  <c:v>27</c:v>
                </c:pt>
                <c:pt idx="3638">
                  <c:v>21</c:v>
                </c:pt>
                <c:pt idx="3639">
                  <c:v>162</c:v>
                </c:pt>
                <c:pt idx="3640">
                  <c:v>23</c:v>
                </c:pt>
                <c:pt idx="3641">
                  <c:v>72</c:v>
                </c:pt>
                <c:pt idx="3642">
                  <c:v>68</c:v>
                </c:pt>
                <c:pt idx="3643">
                  <c:v>20</c:v>
                </c:pt>
                <c:pt idx="3644">
                  <c:v>26</c:v>
                </c:pt>
                <c:pt idx="3645">
                  <c:v>72</c:v>
                </c:pt>
                <c:pt idx="3646">
                  <c:v>3</c:v>
                </c:pt>
                <c:pt idx="3647">
                  <c:v>18</c:v>
                </c:pt>
                <c:pt idx="3648">
                  <c:v>30</c:v>
                </c:pt>
                <c:pt idx="3649">
                  <c:v>23</c:v>
                </c:pt>
                <c:pt idx="3650">
                  <c:v>54</c:v>
                </c:pt>
                <c:pt idx="3651">
                  <c:v>26</c:v>
                </c:pt>
                <c:pt idx="3652">
                  <c:v>9</c:v>
                </c:pt>
                <c:pt idx="3653">
                  <c:v>27</c:v>
                </c:pt>
                <c:pt idx="3654">
                  <c:v>30</c:v>
                </c:pt>
                <c:pt idx="3655">
                  <c:v>52</c:v>
                </c:pt>
                <c:pt idx="3656">
                  <c:v>17</c:v>
                </c:pt>
                <c:pt idx="3657">
                  <c:v>19</c:v>
                </c:pt>
                <c:pt idx="3658">
                  <c:v>77</c:v>
                </c:pt>
                <c:pt idx="3659">
                  <c:v>21</c:v>
                </c:pt>
                <c:pt idx="3660">
                  <c:v>38</c:v>
                </c:pt>
                <c:pt idx="3661">
                  <c:v>28</c:v>
                </c:pt>
                <c:pt idx="3662">
                  <c:v>48</c:v>
                </c:pt>
                <c:pt idx="3663">
                  <c:v>46</c:v>
                </c:pt>
                <c:pt idx="3664">
                  <c:v>30</c:v>
                </c:pt>
                <c:pt idx="3665">
                  <c:v>64</c:v>
                </c:pt>
                <c:pt idx="3666">
                  <c:v>15</c:v>
                </c:pt>
                <c:pt idx="3667">
                  <c:v>41</c:v>
                </c:pt>
                <c:pt idx="3668">
                  <c:v>35</c:v>
                </c:pt>
                <c:pt idx="3669">
                  <c:v>45</c:v>
                </c:pt>
                <c:pt idx="3670">
                  <c:v>62</c:v>
                </c:pt>
                <c:pt idx="3671">
                  <c:v>22</c:v>
                </c:pt>
                <c:pt idx="3672">
                  <c:v>18</c:v>
                </c:pt>
                <c:pt idx="3673">
                  <c:v>12</c:v>
                </c:pt>
                <c:pt idx="3674">
                  <c:v>44</c:v>
                </c:pt>
                <c:pt idx="3675">
                  <c:v>27</c:v>
                </c:pt>
                <c:pt idx="3676">
                  <c:v>38</c:v>
                </c:pt>
                <c:pt idx="3677">
                  <c:v>28</c:v>
                </c:pt>
                <c:pt idx="3678">
                  <c:v>24</c:v>
                </c:pt>
                <c:pt idx="3679">
                  <c:v>65</c:v>
                </c:pt>
                <c:pt idx="3680">
                  <c:v>46</c:v>
                </c:pt>
                <c:pt idx="3681">
                  <c:v>85</c:v>
                </c:pt>
                <c:pt idx="3682">
                  <c:v>66</c:v>
                </c:pt>
                <c:pt idx="3683">
                  <c:v>165</c:v>
                </c:pt>
                <c:pt idx="3684">
                  <c:v>17</c:v>
                </c:pt>
                <c:pt idx="3685">
                  <c:v>3</c:v>
                </c:pt>
                <c:pt idx="3686">
                  <c:v>17</c:v>
                </c:pt>
                <c:pt idx="3687">
                  <c:v>91</c:v>
                </c:pt>
                <c:pt idx="3688">
                  <c:v>67</c:v>
                </c:pt>
                <c:pt idx="3689">
                  <c:v>18</c:v>
                </c:pt>
                <c:pt idx="3690">
                  <c:v>21</c:v>
                </c:pt>
                <c:pt idx="3691">
                  <c:v>40</c:v>
                </c:pt>
                <c:pt idx="3692">
                  <c:v>78</c:v>
                </c:pt>
                <c:pt idx="3693">
                  <c:v>26</c:v>
                </c:pt>
                <c:pt idx="3694">
                  <c:v>14</c:v>
                </c:pt>
                <c:pt idx="3695">
                  <c:v>44</c:v>
                </c:pt>
                <c:pt idx="3696">
                  <c:v>9</c:v>
                </c:pt>
                <c:pt idx="3697">
                  <c:v>30</c:v>
                </c:pt>
                <c:pt idx="3698">
                  <c:v>45</c:v>
                </c:pt>
                <c:pt idx="3699">
                  <c:v>56</c:v>
                </c:pt>
                <c:pt idx="3700">
                  <c:v>46</c:v>
                </c:pt>
                <c:pt idx="3701">
                  <c:v>34</c:v>
                </c:pt>
                <c:pt idx="3702">
                  <c:v>98</c:v>
                </c:pt>
                <c:pt idx="3703">
                  <c:v>46</c:v>
                </c:pt>
                <c:pt idx="3704">
                  <c:v>10</c:v>
                </c:pt>
                <c:pt idx="3705">
                  <c:v>76</c:v>
                </c:pt>
                <c:pt idx="3706">
                  <c:v>104</c:v>
                </c:pt>
                <c:pt idx="3707">
                  <c:v>87</c:v>
                </c:pt>
                <c:pt idx="3708">
                  <c:v>29</c:v>
                </c:pt>
                <c:pt idx="3709">
                  <c:v>51</c:v>
                </c:pt>
                <c:pt idx="3710">
                  <c:v>12</c:v>
                </c:pt>
                <c:pt idx="3711">
                  <c:v>72</c:v>
                </c:pt>
                <c:pt idx="3712">
                  <c:v>21</c:v>
                </c:pt>
                <c:pt idx="3713">
                  <c:v>42</c:v>
                </c:pt>
                <c:pt idx="3714">
                  <c:v>71</c:v>
                </c:pt>
                <c:pt idx="3715">
                  <c:v>168</c:v>
                </c:pt>
                <c:pt idx="3716">
                  <c:v>19</c:v>
                </c:pt>
                <c:pt idx="3717">
                  <c:v>37</c:v>
                </c:pt>
                <c:pt idx="3718">
                  <c:v>36</c:v>
                </c:pt>
                <c:pt idx="3719">
                  <c:v>14</c:v>
                </c:pt>
                <c:pt idx="3720">
                  <c:v>18</c:v>
                </c:pt>
                <c:pt idx="3721">
                  <c:v>82</c:v>
                </c:pt>
                <c:pt idx="3722">
                  <c:v>43</c:v>
                </c:pt>
                <c:pt idx="3723">
                  <c:v>8</c:v>
                </c:pt>
                <c:pt idx="3724">
                  <c:v>45</c:v>
                </c:pt>
                <c:pt idx="3725">
                  <c:v>20</c:v>
                </c:pt>
                <c:pt idx="3726">
                  <c:v>31</c:v>
                </c:pt>
                <c:pt idx="3727">
                  <c:v>25</c:v>
                </c:pt>
                <c:pt idx="3728">
                  <c:v>14</c:v>
                </c:pt>
                <c:pt idx="3729">
                  <c:v>45</c:v>
                </c:pt>
                <c:pt idx="3730">
                  <c:v>20</c:v>
                </c:pt>
                <c:pt idx="3731">
                  <c:v>39</c:v>
                </c:pt>
                <c:pt idx="3732">
                  <c:v>16</c:v>
                </c:pt>
                <c:pt idx="3733">
                  <c:v>37</c:v>
                </c:pt>
                <c:pt idx="3734">
                  <c:v>14</c:v>
                </c:pt>
                <c:pt idx="3735">
                  <c:v>21</c:v>
                </c:pt>
                <c:pt idx="3736">
                  <c:v>69</c:v>
                </c:pt>
                <c:pt idx="3737">
                  <c:v>16</c:v>
                </c:pt>
                <c:pt idx="3738">
                  <c:v>55</c:v>
                </c:pt>
                <c:pt idx="3739">
                  <c:v>27</c:v>
                </c:pt>
                <c:pt idx="3740">
                  <c:v>36</c:v>
                </c:pt>
                <c:pt idx="3741">
                  <c:v>19</c:v>
                </c:pt>
                <c:pt idx="3742">
                  <c:v>12</c:v>
                </c:pt>
                <c:pt idx="3743">
                  <c:v>17</c:v>
                </c:pt>
                <c:pt idx="3744">
                  <c:v>114</c:v>
                </c:pt>
                <c:pt idx="3745">
                  <c:v>93</c:v>
                </c:pt>
                <c:pt idx="3746">
                  <c:v>36</c:v>
                </c:pt>
                <c:pt idx="3747">
                  <c:v>61</c:v>
                </c:pt>
                <c:pt idx="3748">
                  <c:v>47</c:v>
                </c:pt>
                <c:pt idx="3749">
                  <c:v>17</c:v>
                </c:pt>
                <c:pt idx="3750">
                  <c:v>63</c:v>
                </c:pt>
                <c:pt idx="3751">
                  <c:v>9</c:v>
                </c:pt>
                <c:pt idx="3752">
                  <c:v>30</c:v>
                </c:pt>
                <c:pt idx="3753">
                  <c:v>23</c:v>
                </c:pt>
                <c:pt idx="3754">
                  <c:v>33</c:v>
                </c:pt>
                <c:pt idx="3755">
                  <c:v>39</c:v>
                </c:pt>
                <c:pt idx="3756">
                  <c:v>17</c:v>
                </c:pt>
                <c:pt idx="3757">
                  <c:v>6</c:v>
                </c:pt>
                <c:pt idx="3758">
                  <c:v>39</c:v>
                </c:pt>
                <c:pt idx="3759">
                  <c:v>57</c:v>
                </c:pt>
                <c:pt idx="3760">
                  <c:v>56</c:v>
                </c:pt>
                <c:pt idx="3761">
                  <c:v>13</c:v>
                </c:pt>
                <c:pt idx="3762">
                  <c:v>95</c:v>
                </c:pt>
                <c:pt idx="3763">
                  <c:v>80</c:v>
                </c:pt>
                <c:pt idx="3764">
                  <c:v>133</c:v>
                </c:pt>
                <c:pt idx="3765">
                  <c:v>44</c:v>
                </c:pt>
                <c:pt idx="3766">
                  <c:v>30</c:v>
                </c:pt>
                <c:pt idx="3767">
                  <c:v>56</c:v>
                </c:pt>
                <c:pt idx="3768">
                  <c:v>66</c:v>
                </c:pt>
                <c:pt idx="3769">
                  <c:v>29</c:v>
                </c:pt>
                <c:pt idx="3770">
                  <c:v>72</c:v>
                </c:pt>
                <c:pt idx="3771">
                  <c:v>27</c:v>
                </c:pt>
                <c:pt idx="3772">
                  <c:v>10</c:v>
                </c:pt>
                <c:pt idx="3773">
                  <c:v>35</c:v>
                </c:pt>
                <c:pt idx="3774">
                  <c:v>29</c:v>
                </c:pt>
                <c:pt idx="3775">
                  <c:v>13</c:v>
                </c:pt>
                <c:pt idx="3776">
                  <c:v>72</c:v>
                </c:pt>
                <c:pt idx="3777">
                  <c:v>78</c:v>
                </c:pt>
                <c:pt idx="3778">
                  <c:v>49</c:v>
                </c:pt>
                <c:pt idx="3779">
                  <c:v>42</c:v>
                </c:pt>
                <c:pt idx="3780">
                  <c:v>35</c:v>
                </c:pt>
                <c:pt idx="3781">
                  <c:v>42</c:v>
                </c:pt>
                <c:pt idx="3782">
                  <c:v>42</c:v>
                </c:pt>
                <c:pt idx="3783">
                  <c:v>31</c:v>
                </c:pt>
                <c:pt idx="3784">
                  <c:v>38</c:v>
                </c:pt>
                <c:pt idx="3785">
                  <c:v>8</c:v>
                </c:pt>
                <c:pt idx="3786">
                  <c:v>39</c:v>
                </c:pt>
                <c:pt idx="3787">
                  <c:v>29</c:v>
                </c:pt>
                <c:pt idx="3788">
                  <c:v>72</c:v>
                </c:pt>
                <c:pt idx="3789">
                  <c:v>15</c:v>
                </c:pt>
                <c:pt idx="3790">
                  <c:v>33</c:v>
                </c:pt>
                <c:pt idx="3791">
                  <c:v>15</c:v>
                </c:pt>
                <c:pt idx="3792">
                  <c:v>19</c:v>
                </c:pt>
                <c:pt idx="3793">
                  <c:v>17</c:v>
                </c:pt>
                <c:pt idx="3794">
                  <c:v>44</c:v>
                </c:pt>
                <c:pt idx="3795">
                  <c:v>10</c:v>
                </c:pt>
                <c:pt idx="3796">
                  <c:v>46</c:v>
                </c:pt>
                <c:pt idx="3797">
                  <c:v>11</c:v>
                </c:pt>
                <c:pt idx="3798">
                  <c:v>13</c:v>
                </c:pt>
                <c:pt idx="3799">
                  <c:v>33</c:v>
                </c:pt>
                <c:pt idx="3800">
                  <c:v>28</c:v>
                </c:pt>
                <c:pt idx="3801">
                  <c:v>21</c:v>
                </c:pt>
                <c:pt idx="3802">
                  <c:v>13</c:v>
                </c:pt>
                <c:pt idx="3803">
                  <c:v>34</c:v>
                </c:pt>
                <c:pt idx="3804">
                  <c:v>80</c:v>
                </c:pt>
                <c:pt idx="3805">
                  <c:v>74</c:v>
                </c:pt>
                <c:pt idx="3806">
                  <c:v>7</c:v>
                </c:pt>
                <c:pt idx="3807">
                  <c:v>34</c:v>
                </c:pt>
                <c:pt idx="3808">
                  <c:v>86</c:v>
                </c:pt>
                <c:pt idx="3809">
                  <c:v>37</c:v>
                </c:pt>
                <c:pt idx="3810">
                  <c:v>18</c:v>
                </c:pt>
                <c:pt idx="3811">
                  <c:v>22</c:v>
                </c:pt>
                <c:pt idx="3812">
                  <c:v>26</c:v>
                </c:pt>
                <c:pt idx="3813">
                  <c:v>27</c:v>
                </c:pt>
                <c:pt idx="3814">
                  <c:v>8</c:v>
                </c:pt>
                <c:pt idx="3815">
                  <c:v>204</c:v>
                </c:pt>
                <c:pt idx="3816">
                  <c:v>46</c:v>
                </c:pt>
                <c:pt idx="3817">
                  <c:v>17</c:v>
                </c:pt>
                <c:pt idx="3818">
                  <c:v>28</c:v>
                </c:pt>
                <c:pt idx="3819">
                  <c:v>83</c:v>
                </c:pt>
                <c:pt idx="3820">
                  <c:v>13</c:v>
                </c:pt>
                <c:pt idx="3821">
                  <c:v>8</c:v>
                </c:pt>
                <c:pt idx="3822">
                  <c:v>32</c:v>
                </c:pt>
                <c:pt idx="3823">
                  <c:v>85</c:v>
                </c:pt>
                <c:pt idx="3824">
                  <c:v>29</c:v>
                </c:pt>
                <c:pt idx="3825">
                  <c:v>24</c:v>
                </c:pt>
                <c:pt idx="3826">
                  <c:v>8</c:v>
                </c:pt>
                <c:pt idx="3827">
                  <c:v>19</c:v>
                </c:pt>
                <c:pt idx="3828">
                  <c:v>336</c:v>
                </c:pt>
                <c:pt idx="3829">
                  <c:v>13</c:v>
                </c:pt>
                <c:pt idx="3830">
                  <c:v>42</c:v>
                </c:pt>
                <c:pt idx="3831">
                  <c:v>64</c:v>
                </c:pt>
                <c:pt idx="3832">
                  <c:v>25</c:v>
                </c:pt>
                <c:pt idx="3833">
                  <c:v>20</c:v>
                </c:pt>
                <c:pt idx="3834">
                  <c:v>104</c:v>
                </c:pt>
                <c:pt idx="3835">
                  <c:v>53</c:v>
                </c:pt>
                <c:pt idx="3836">
                  <c:v>14</c:v>
                </c:pt>
                <c:pt idx="3837">
                  <c:v>20</c:v>
                </c:pt>
                <c:pt idx="3838">
                  <c:v>558</c:v>
                </c:pt>
                <c:pt idx="3839">
                  <c:v>22</c:v>
                </c:pt>
                <c:pt idx="3840">
                  <c:v>24</c:v>
                </c:pt>
                <c:pt idx="3841">
                  <c:v>74</c:v>
                </c:pt>
                <c:pt idx="3842">
                  <c:v>54</c:v>
                </c:pt>
                <c:pt idx="3843">
                  <c:v>31</c:v>
                </c:pt>
                <c:pt idx="3844">
                  <c:v>25</c:v>
                </c:pt>
                <c:pt idx="3845">
                  <c:v>17</c:v>
                </c:pt>
                <c:pt idx="3846">
                  <c:v>12</c:v>
                </c:pt>
                <c:pt idx="3847">
                  <c:v>38</c:v>
                </c:pt>
                <c:pt idx="3848">
                  <c:v>41</c:v>
                </c:pt>
                <c:pt idx="3849">
                  <c:v>19</c:v>
                </c:pt>
                <c:pt idx="3850">
                  <c:v>41</c:v>
                </c:pt>
                <c:pt idx="3851">
                  <c:v>26</c:v>
                </c:pt>
                <c:pt idx="3852">
                  <c:v>25</c:v>
                </c:pt>
                <c:pt idx="3853">
                  <c:v>9</c:v>
                </c:pt>
                <c:pt idx="3854">
                  <c:v>78</c:v>
                </c:pt>
                <c:pt idx="3855">
                  <c:v>45</c:v>
                </c:pt>
                <c:pt idx="3856">
                  <c:v>102</c:v>
                </c:pt>
                <c:pt idx="3857">
                  <c:v>5</c:v>
                </c:pt>
                <c:pt idx="3858">
                  <c:v>27</c:v>
                </c:pt>
                <c:pt idx="3859">
                  <c:v>37</c:v>
                </c:pt>
                <c:pt idx="3860">
                  <c:v>14</c:v>
                </c:pt>
                <c:pt idx="3861">
                  <c:v>27</c:v>
                </c:pt>
                <c:pt idx="3862">
                  <c:v>45</c:v>
                </c:pt>
                <c:pt idx="3863">
                  <c:v>49</c:v>
                </c:pt>
                <c:pt idx="3864">
                  <c:v>24</c:v>
                </c:pt>
                <c:pt idx="3865">
                  <c:v>112</c:v>
                </c:pt>
                <c:pt idx="3866">
                  <c:v>23</c:v>
                </c:pt>
                <c:pt idx="3867">
                  <c:v>54</c:v>
                </c:pt>
                <c:pt idx="3868">
                  <c:v>28</c:v>
                </c:pt>
                <c:pt idx="3869">
                  <c:v>11</c:v>
                </c:pt>
                <c:pt idx="3870">
                  <c:v>62</c:v>
                </c:pt>
                <c:pt idx="3871">
                  <c:v>73</c:v>
                </c:pt>
                <c:pt idx="3872">
                  <c:v>18</c:v>
                </c:pt>
                <c:pt idx="3873">
                  <c:v>35</c:v>
                </c:pt>
                <c:pt idx="3874">
                  <c:v>43</c:v>
                </c:pt>
                <c:pt idx="3875">
                  <c:v>36</c:v>
                </c:pt>
                <c:pt idx="3876">
                  <c:v>62</c:v>
                </c:pt>
                <c:pt idx="3877">
                  <c:v>15</c:v>
                </c:pt>
                <c:pt idx="3878">
                  <c:v>33</c:v>
                </c:pt>
                <c:pt idx="3879">
                  <c:v>27</c:v>
                </c:pt>
                <c:pt idx="3880">
                  <c:v>17</c:v>
                </c:pt>
                <c:pt idx="3881">
                  <c:v>4</c:v>
                </c:pt>
                <c:pt idx="3882">
                  <c:v>53</c:v>
                </c:pt>
                <c:pt idx="3883">
                  <c:v>49</c:v>
                </c:pt>
                <c:pt idx="3884">
                  <c:v>57</c:v>
                </c:pt>
                <c:pt idx="3885">
                  <c:v>69</c:v>
                </c:pt>
                <c:pt idx="3886">
                  <c:v>15</c:v>
                </c:pt>
                <c:pt idx="3887">
                  <c:v>64</c:v>
                </c:pt>
                <c:pt idx="3888">
                  <c:v>20</c:v>
                </c:pt>
                <c:pt idx="3889">
                  <c:v>27</c:v>
                </c:pt>
                <c:pt idx="3890">
                  <c:v>21</c:v>
                </c:pt>
                <c:pt idx="3891">
                  <c:v>31</c:v>
                </c:pt>
                <c:pt idx="3892">
                  <c:v>51</c:v>
                </c:pt>
                <c:pt idx="3893">
                  <c:v>57</c:v>
                </c:pt>
                <c:pt idx="3894">
                  <c:v>20</c:v>
                </c:pt>
                <c:pt idx="3895">
                  <c:v>71</c:v>
                </c:pt>
                <c:pt idx="3896">
                  <c:v>72</c:v>
                </c:pt>
                <c:pt idx="3897">
                  <c:v>45</c:v>
                </c:pt>
                <c:pt idx="3898">
                  <c:v>51</c:v>
                </c:pt>
                <c:pt idx="3899">
                  <c:v>56</c:v>
                </c:pt>
                <c:pt idx="3900">
                  <c:v>17</c:v>
                </c:pt>
                <c:pt idx="3901">
                  <c:v>197</c:v>
                </c:pt>
                <c:pt idx="3902">
                  <c:v>70</c:v>
                </c:pt>
                <c:pt idx="3903">
                  <c:v>21</c:v>
                </c:pt>
                <c:pt idx="3904">
                  <c:v>34</c:v>
                </c:pt>
                <c:pt idx="3905">
                  <c:v>39</c:v>
                </c:pt>
                <c:pt idx="3906">
                  <c:v>78</c:v>
                </c:pt>
                <c:pt idx="3907">
                  <c:v>48</c:v>
                </c:pt>
                <c:pt idx="3908">
                  <c:v>29</c:v>
                </c:pt>
                <c:pt idx="3909">
                  <c:v>73</c:v>
                </c:pt>
                <c:pt idx="3910">
                  <c:v>8</c:v>
                </c:pt>
                <c:pt idx="3911">
                  <c:v>17</c:v>
                </c:pt>
                <c:pt idx="3912">
                  <c:v>9</c:v>
                </c:pt>
                <c:pt idx="3913">
                  <c:v>17</c:v>
                </c:pt>
                <c:pt idx="3914">
                  <c:v>33</c:v>
                </c:pt>
                <c:pt idx="3915">
                  <c:v>38</c:v>
                </c:pt>
                <c:pt idx="3916">
                  <c:v>79</c:v>
                </c:pt>
                <c:pt idx="3917">
                  <c:v>46</c:v>
                </c:pt>
                <c:pt idx="3918">
                  <c:v>20</c:v>
                </c:pt>
                <c:pt idx="3919">
                  <c:v>20</c:v>
                </c:pt>
                <c:pt idx="3920">
                  <c:v>13</c:v>
                </c:pt>
                <c:pt idx="3921">
                  <c:v>22</c:v>
                </c:pt>
                <c:pt idx="3922">
                  <c:v>36</c:v>
                </c:pt>
                <c:pt idx="3923">
                  <c:v>40</c:v>
                </c:pt>
                <c:pt idx="3924">
                  <c:v>9</c:v>
                </c:pt>
                <c:pt idx="3925">
                  <c:v>19</c:v>
                </c:pt>
                <c:pt idx="3926">
                  <c:v>14</c:v>
                </c:pt>
                <c:pt idx="3927">
                  <c:v>38</c:v>
                </c:pt>
                <c:pt idx="3928">
                  <c:v>58</c:v>
                </c:pt>
                <c:pt idx="3929">
                  <c:v>28</c:v>
                </c:pt>
                <c:pt idx="3930">
                  <c:v>17</c:v>
                </c:pt>
                <c:pt idx="3931">
                  <c:v>12</c:v>
                </c:pt>
                <c:pt idx="3932">
                  <c:v>40</c:v>
                </c:pt>
                <c:pt idx="3933">
                  <c:v>57</c:v>
                </c:pt>
                <c:pt idx="3934">
                  <c:v>114</c:v>
                </c:pt>
                <c:pt idx="3935">
                  <c:v>31</c:v>
                </c:pt>
                <c:pt idx="3936">
                  <c:v>3</c:v>
                </c:pt>
                <c:pt idx="3937">
                  <c:v>16</c:v>
                </c:pt>
                <c:pt idx="3938">
                  <c:v>199</c:v>
                </c:pt>
                <c:pt idx="3939">
                  <c:v>31</c:v>
                </c:pt>
                <c:pt idx="3940">
                  <c:v>30</c:v>
                </c:pt>
                <c:pt idx="3941">
                  <c:v>34</c:v>
                </c:pt>
                <c:pt idx="3942">
                  <c:v>18</c:v>
                </c:pt>
                <c:pt idx="3943">
                  <c:v>67</c:v>
                </c:pt>
                <c:pt idx="3944">
                  <c:v>66</c:v>
                </c:pt>
                <c:pt idx="3945">
                  <c:v>23</c:v>
                </c:pt>
                <c:pt idx="3946">
                  <c:v>126</c:v>
                </c:pt>
                <c:pt idx="3947">
                  <c:v>6</c:v>
                </c:pt>
                <c:pt idx="3948">
                  <c:v>25</c:v>
                </c:pt>
                <c:pt idx="3949">
                  <c:v>39</c:v>
                </c:pt>
                <c:pt idx="3950">
                  <c:v>62</c:v>
                </c:pt>
                <c:pt idx="3951">
                  <c:v>31</c:v>
                </c:pt>
                <c:pt idx="3952">
                  <c:v>274</c:v>
                </c:pt>
                <c:pt idx="3953">
                  <c:v>17</c:v>
                </c:pt>
                <c:pt idx="3954">
                  <c:v>14</c:v>
                </c:pt>
                <c:pt idx="3955">
                  <c:v>60</c:v>
                </c:pt>
                <c:pt idx="3956">
                  <c:v>33</c:v>
                </c:pt>
                <c:pt idx="3957">
                  <c:v>78</c:v>
                </c:pt>
                <c:pt idx="3958">
                  <c:v>30</c:v>
                </c:pt>
                <c:pt idx="3959">
                  <c:v>136</c:v>
                </c:pt>
                <c:pt idx="3960">
                  <c:v>40</c:v>
                </c:pt>
                <c:pt idx="3961">
                  <c:v>18</c:v>
                </c:pt>
                <c:pt idx="3962">
                  <c:v>39</c:v>
                </c:pt>
                <c:pt idx="3963">
                  <c:v>21</c:v>
                </c:pt>
                <c:pt idx="3964">
                  <c:v>30</c:v>
                </c:pt>
                <c:pt idx="3965">
                  <c:v>27</c:v>
                </c:pt>
                <c:pt idx="3966">
                  <c:v>35</c:v>
                </c:pt>
                <c:pt idx="3967">
                  <c:v>13</c:v>
                </c:pt>
                <c:pt idx="3968">
                  <c:v>23</c:v>
                </c:pt>
                <c:pt idx="3969">
                  <c:v>39</c:v>
                </c:pt>
                <c:pt idx="3970">
                  <c:v>35</c:v>
                </c:pt>
                <c:pt idx="3971">
                  <c:v>27</c:v>
                </c:pt>
                <c:pt idx="3972">
                  <c:v>21</c:v>
                </c:pt>
                <c:pt idx="3973">
                  <c:v>104</c:v>
                </c:pt>
                <c:pt idx="3974">
                  <c:v>19</c:v>
                </c:pt>
                <c:pt idx="3975">
                  <c:v>97</c:v>
                </c:pt>
                <c:pt idx="3976">
                  <c:v>27</c:v>
                </c:pt>
                <c:pt idx="3977">
                  <c:v>24</c:v>
                </c:pt>
                <c:pt idx="3978">
                  <c:v>13</c:v>
                </c:pt>
                <c:pt idx="3979">
                  <c:v>46</c:v>
                </c:pt>
                <c:pt idx="3980">
                  <c:v>4</c:v>
                </c:pt>
                <c:pt idx="3981">
                  <c:v>40</c:v>
                </c:pt>
                <c:pt idx="3982">
                  <c:v>44</c:v>
                </c:pt>
                <c:pt idx="3983">
                  <c:v>35</c:v>
                </c:pt>
                <c:pt idx="3984">
                  <c:v>63</c:v>
                </c:pt>
                <c:pt idx="3985">
                  <c:v>89</c:v>
                </c:pt>
                <c:pt idx="3986">
                  <c:v>15</c:v>
                </c:pt>
                <c:pt idx="3987">
                  <c:v>46</c:v>
                </c:pt>
                <c:pt idx="3988">
                  <c:v>33</c:v>
                </c:pt>
                <c:pt idx="3989">
                  <c:v>52</c:v>
                </c:pt>
                <c:pt idx="3990">
                  <c:v>7</c:v>
                </c:pt>
                <c:pt idx="3991">
                  <c:v>28</c:v>
                </c:pt>
                <c:pt idx="3992">
                  <c:v>11</c:v>
                </c:pt>
                <c:pt idx="3993">
                  <c:v>15</c:v>
                </c:pt>
                <c:pt idx="3994">
                  <c:v>30</c:v>
                </c:pt>
                <c:pt idx="3995">
                  <c:v>27</c:v>
                </c:pt>
                <c:pt idx="3996">
                  <c:v>28</c:v>
                </c:pt>
                <c:pt idx="3997">
                  <c:v>17</c:v>
                </c:pt>
                <c:pt idx="3998">
                  <c:v>50</c:v>
                </c:pt>
                <c:pt idx="3999">
                  <c:v>26</c:v>
                </c:pt>
                <c:pt idx="4000">
                  <c:v>88</c:v>
                </c:pt>
                <c:pt idx="4001">
                  <c:v>91</c:v>
                </c:pt>
                <c:pt idx="4002">
                  <c:v>3</c:v>
                </c:pt>
                <c:pt idx="4003">
                  <c:v>28</c:v>
                </c:pt>
                <c:pt idx="4004">
                  <c:v>77</c:v>
                </c:pt>
                <c:pt idx="4005">
                  <c:v>27</c:v>
                </c:pt>
                <c:pt idx="4006">
                  <c:v>107</c:v>
                </c:pt>
                <c:pt idx="4007">
                  <c:v>96</c:v>
                </c:pt>
                <c:pt idx="4008">
                  <c:v>56</c:v>
                </c:pt>
                <c:pt idx="4009">
                  <c:v>58</c:v>
                </c:pt>
                <c:pt idx="4010">
                  <c:v>15</c:v>
                </c:pt>
                <c:pt idx="4011">
                  <c:v>20</c:v>
                </c:pt>
                <c:pt idx="4012">
                  <c:v>38</c:v>
                </c:pt>
                <c:pt idx="4013">
                  <c:v>33</c:v>
                </c:pt>
                <c:pt idx="4014">
                  <c:v>57</c:v>
                </c:pt>
                <c:pt idx="4015">
                  <c:v>25</c:v>
                </c:pt>
                <c:pt idx="4016">
                  <c:v>14</c:v>
                </c:pt>
                <c:pt idx="4017">
                  <c:v>94</c:v>
                </c:pt>
                <c:pt idx="4018">
                  <c:v>59</c:v>
                </c:pt>
                <c:pt idx="4019">
                  <c:v>36</c:v>
                </c:pt>
                <c:pt idx="4020">
                  <c:v>115</c:v>
                </c:pt>
                <c:pt idx="4021">
                  <c:v>30</c:v>
                </c:pt>
                <c:pt idx="4022">
                  <c:v>52</c:v>
                </c:pt>
                <c:pt idx="4023">
                  <c:v>27</c:v>
                </c:pt>
                <c:pt idx="4024">
                  <c:v>24</c:v>
                </c:pt>
                <c:pt idx="4025">
                  <c:v>10</c:v>
                </c:pt>
                <c:pt idx="4026">
                  <c:v>30</c:v>
                </c:pt>
                <c:pt idx="4027">
                  <c:v>71</c:v>
                </c:pt>
                <c:pt idx="4028">
                  <c:v>10</c:v>
                </c:pt>
                <c:pt idx="4029">
                  <c:v>24</c:v>
                </c:pt>
                <c:pt idx="4030">
                  <c:v>38</c:v>
                </c:pt>
                <c:pt idx="4031">
                  <c:v>26</c:v>
                </c:pt>
                <c:pt idx="4032">
                  <c:v>19</c:v>
                </c:pt>
                <c:pt idx="4033">
                  <c:v>11</c:v>
                </c:pt>
                <c:pt idx="4034">
                  <c:v>27</c:v>
                </c:pt>
                <c:pt idx="4035">
                  <c:v>34</c:v>
                </c:pt>
                <c:pt idx="4036">
                  <c:v>20</c:v>
                </c:pt>
                <c:pt idx="4037">
                  <c:v>37</c:v>
                </c:pt>
                <c:pt idx="4038">
                  <c:v>20</c:v>
                </c:pt>
                <c:pt idx="4039">
                  <c:v>10</c:v>
                </c:pt>
                <c:pt idx="4040">
                  <c:v>26</c:v>
                </c:pt>
                <c:pt idx="4041">
                  <c:v>20</c:v>
                </c:pt>
                <c:pt idx="4042">
                  <c:v>46</c:v>
                </c:pt>
                <c:pt idx="4043">
                  <c:v>76</c:v>
                </c:pt>
                <c:pt idx="4044">
                  <c:v>41</c:v>
                </c:pt>
                <c:pt idx="4045">
                  <c:v>7</c:v>
                </c:pt>
                <c:pt idx="4046">
                  <c:v>49</c:v>
                </c:pt>
                <c:pt idx="4047">
                  <c:v>26</c:v>
                </c:pt>
                <c:pt idx="4048">
                  <c:v>65</c:v>
                </c:pt>
                <c:pt idx="4049">
                  <c:v>28</c:v>
                </c:pt>
                <c:pt idx="4050">
                  <c:v>8</c:v>
                </c:pt>
                <c:pt idx="4051">
                  <c:v>3</c:v>
                </c:pt>
                <c:pt idx="4052">
                  <c:v>9</c:v>
                </c:pt>
                <c:pt idx="4053">
                  <c:v>9</c:v>
                </c:pt>
                <c:pt idx="4054">
                  <c:v>20</c:v>
                </c:pt>
                <c:pt idx="4055">
                  <c:v>57</c:v>
                </c:pt>
                <c:pt idx="4056">
                  <c:v>8</c:v>
                </c:pt>
                <c:pt idx="4057">
                  <c:v>14</c:v>
                </c:pt>
                <c:pt idx="4058">
                  <c:v>17</c:v>
                </c:pt>
                <c:pt idx="4059">
                  <c:v>100</c:v>
                </c:pt>
                <c:pt idx="4060">
                  <c:v>32</c:v>
                </c:pt>
                <c:pt idx="4061">
                  <c:v>3</c:v>
                </c:pt>
                <c:pt idx="4062">
                  <c:v>884</c:v>
                </c:pt>
                <c:pt idx="4063">
                  <c:v>0</c:v>
                </c:pt>
                <c:pt idx="4064">
                  <c:v>10</c:v>
                </c:pt>
                <c:pt idx="4065">
                  <c:v>101</c:v>
                </c:pt>
                <c:pt idx="4066">
                  <c:v>15</c:v>
                </c:pt>
                <c:pt idx="4067">
                  <c:v>1</c:v>
                </c:pt>
                <c:pt idx="4068">
                  <c:v>39</c:v>
                </c:pt>
                <c:pt idx="4069">
                  <c:v>7</c:v>
                </c:pt>
                <c:pt idx="4070">
                  <c:v>14</c:v>
                </c:pt>
                <c:pt idx="4071">
                  <c:v>11</c:v>
                </c:pt>
                <c:pt idx="4072">
                  <c:v>38</c:v>
                </c:pt>
                <c:pt idx="4073">
                  <c:v>15</c:v>
                </c:pt>
                <c:pt idx="4074">
                  <c:v>8</c:v>
                </c:pt>
                <c:pt idx="4075">
                  <c:v>1</c:v>
                </c:pt>
                <c:pt idx="4076">
                  <c:v>23</c:v>
                </c:pt>
                <c:pt idx="4077">
                  <c:v>0</c:v>
                </c:pt>
                <c:pt idx="4078">
                  <c:v>22</c:v>
                </c:pt>
                <c:pt idx="4079">
                  <c:v>0</c:v>
                </c:pt>
                <c:pt idx="4080">
                  <c:v>4</c:v>
                </c:pt>
                <c:pt idx="4081">
                  <c:v>79</c:v>
                </c:pt>
                <c:pt idx="4082">
                  <c:v>64</c:v>
                </c:pt>
                <c:pt idx="4083">
                  <c:v>4</c:v>
                </c:pt>
                <c:pt idx="4084">
                  <c:v>4</c:v>
                </c:pt>
                <c:pt idx="4085">
                  <c:v>61</c:v>
                </c:pt>
                <c:pt idx="4086">
                  <c:v>7</c:v>
                </c:pt>
                <c:pt idx="4087">
                  <c:v>1</c:v>
                </c:pt>
                <c:pt idx="4088">
                  <c:v>46</c:v>
                </c:pt>
                <c:pt idx="4089">
                  <c:v>26</c:v>
                </c:pt>
                <c:pt idx="4090">
                  <c:v>45</c:v>
                </c:pt>
                <c:pt idx="4091">
                  <c:v>7</c:v>
                </c:pt>
                <c:pt idx="4092">
                  <c:v>8</c:v>
                </c:pt>
                <c:pt idx="4093">
                  <c:v>117</c:v>
                </c:pt>
                <c:pt idx="4094">
                  <c:v>1</c:v>
                </c:pt>
                <c:pt idx="4095">
                  <c:v>4</c:v>
                </c:pt>
                <c:pt idx="4096">
                  <c:v>12</c:v>
                </c:pt>
                <c:pt idx="4097">
                  <c:v>1</c:v>
                </c:pt>
                <c:pt idx="4098">
                  <c:v>16</c:v>
                </c:pt>
                <c:pt idx="4099">
                  <c:v>12</c:v>
                </c:pt>
                <c:pt idx="4100">
                  <c:v>7</c:v>
                </c:pt>
                <c:pt idx="4101">
                  <c:v>22</c:v>
                </c:pt>
                <c:pt idx="4102">
                  <c:v>1</c:v>
                </c:pt>
                <c:pt idx="4103">
                  <c:v>0</c:v>
                </c:pt>
                <c:pt idx="4104">
                  <c:v>6</c:v>
                </c:pt>
                <c:pt idx="4105">
                  <c:v>4</c:v>
                </c:pt>
                <c:pt idx="4106">
                  <c:v>8</c:v>
                </c:pt>
                <c:pt idx="4107">
                  <c:v>3</c:v>
                </c:pt>
                <c:pt idx="4108">
                  <c:v>0</c:v>
                </c:pt>
                <c:pt idx="4109">
                  <c:v>30</c:v>
                </c:pt>
                <c:pt idx="4110">
                  <c:v>0</c:v>
                </c:pt>
                <c:pt idx="4111">
                  <c:v>12</c:v>
                </c:pt>
              </c:numCache>
            </c:numRef>
          </c:xVal>
          <c:yVal>
            <c:numRef>
              <c:f>'Scatter by state'!$E$2:$E$4113</c:f>
              <c:numCache>
                <c:formatCode>General</c:formatCode>
                <c:ptCount val="4112"/>
                <c:pt idx="1879">
                  <c:v>11633</c:v>
                </c:pt>
                <c:pt idx="1880">
                  <c:v>14653</c:v>
                </c:pt>
                <c:pt idx="1881">
                  <c:v>525</c:v>
                </c:pt>
                <c:pt idx="1882">
                  <c:v>10390</c:v>
                </c:pt>
                <c:pt idx="1883">
                  <c:v>54116.28</c:v>
                </c:pt>
                <c:pt idx="1884">
                  <c:v>4390</c:v>
                </c:pt>
                <c:pt idx="1885">
                  <c:v>8519</c:v>
                </c:pt>
                <c:pt idx="1886">
                  <c:v>9110</c:v>
                </c:pt>
                <c:pt idx="1887">
                  <c:v>3501.52</c:v>
                </c:pt>
                <c:pt idx="1888">
                  <c:v>629.99</c:v>
                </c:pt>
                <c:pt idx="1889">
                  <c:v>3015</c:v>
                </c:pt>
                <c:pt idx="1890">
                  <c:v>6025</c:v>
                </c:pt>
                <c:pt idx="1891">
                  <c:v>49588</c:v>
                </c:pt>
                <c:pt idx="1892">
                  <c:v>5599</c:v>
                </c:pt>
                <c:pt idx="1893">
                  <c:v>6056</c:v>
                </c:pt>
                <c:pt idx="1894">
                  <c:v>2132</c:v>
                </c:pt>
                <c:pt idx="1895">
                  <c:v>12029</c:v>
                </c:pt>
                <c:pt idx="1896">
                  <c:v>1510</c:v>
                </c:pt>
                <c:pt idx="1897">
                  <c:v>31896.33</c:v>
                </c:pt>
                <c:pt idx="1898">
                  <c:v>1235</c:v>
                </c:pt>
                <c:pt idx="1899">
                  <c:v>2004</c:v>
                </c:pt>
                <c:pt idx="1900">
                  <c:v>20190</c:v>
                </c:pt>
                <c:pt idx="1901">
                  <c:v>410</c:v>
                </c:pt>
                <c:pt idx="1902">
                  <c:v>2370</c:v>
                </c:pt>
                <c:pt idx="1903">
                  <c:v>38082.69</c:v>
                </c:pt>
                <c:pt idx="1904">
                  <c:v>800</c:v>
                </c:pt>
                <c:pt idx="1905">
                  <c:v>1940</c:v>
                </c:pt>
                <c:pt idx="1906">
                  <c:v>22345</c:v>
                </c:pt>
                <c:pt idx="1907">
                  <c:v>12042</c:v>
                </c:pt>
                <c:pt idx="1908">
                  <c:v>3700</c:v>
                </c:pt>
                <c:pt idx="1909">
                  <c:v>4051.99</c:v>
                </c:pt>
                <c:pt idx="1910">
                  <c:v>13</c:v>
                </c:pt>
                <c:pt idx="1911">
                  <c:v>28520</c:v>
                </c:pt>
                <c:pt idx="1912">
                  <c:v>5360</c:v>
                </c:pt>
                <c:pt idx="1913">
                  <c:v>3392</c:v>
                </c:pt>
                <c:pt idx="1914">
                  <c:v>1665</c:v>
                </c:pt>
                <c:pt idx="1915">
                  <c:v>8529</c:v>
                </c:pt>
                <c:pt idx="1916">
                  <c:v>40357</c:v>
                </c:pt>
                <c:pt idx="1917">
                  <c:v>2751</c:v>
                </c:pt>
                <c:pt idx="1918">
                  <c:v>32745</c:v>
                </c:pt>
                <c:pt idx="1919">
                  <c:v>2027</c:v>
                </c:pt>
                <c:pt idx="1920">
                  <c:v>2000</c:v>
                </c:pt>
                <c:pt idx="1921">
                  <c:v>19860</c:v>
                </c:pt>
                <c:pt idx="1922">
                  <c:v>30866</c:v>
                </c:pt>
                <c:pt idx="1923">
                  <c:v>2000</c:v>
                </c:pt>
                <c:pt idx="1924">
                  <c:v>6000</c:v>
                </c:pt>
                <c:pt idx="1925">
                  <c:v>8750</c:v>
                </c:pt>
                <c:pt idx="1926">
                  <c:v>5380.55</c:v>
                </c:pt>
                <c:pt idx="1927">
                  <c:v>2159</c:v>
                </c:pt>
                <c:pt idx="1928">
                  <c:v>12000</c:v>
                </c:pt>
                <c:pt idx="1929">
                  <c:v>600</c:v>
                </c:pt>
                <c:pt idx="1930">
                  <c:v>14082</c:v>
                </c:pt>
                <c:pt idx="1931">
                  <c:v>11621</c:v>
                </c:pt>
                <c:pt idx="1932">
                  <c:v>3289</c:v>
                </c:pt>
                <c:pt idx="1933">
                  <c:v>10100</c:v>
                </c:pt>
                <c:pt idx="1934">
                  <c:v>11090</c:v>
                </c:pt>
                <c:pt idx="1935">
                  <c:v>8581</c:v>
                </c:pt>
                <c:pt idx="1936">
                  <c:v>15285</c:v>
                </c:pt>
                <c:pt idx="1937">
                  <c:v>10291</c:v>
                </c:pt>
                <c:pt idx="1938">
                  <c:v>20025.14</c:v>
                </c:pt>
                <c:pt idx="1939">
                  <c:v>4648.33</c:v>
                </c:pt>
                <c:pt idx="1940">
                  <c:v>7415</c:v>
                </c:pt>
                <c:pt idx="1941">
                  <c:v>4642</c:v>
                </c:pt>
                <c:pt idx="1942">
                  <c:v>2270.37</c:v>
                </c:pt>
                <c:pt idx="1943">
                  <c:v>2080</c:v>
                </c:pt>
                <c:pt idx="1944">
                  <c:v>7527</c:v>
                </c:pt>
                <c:pt idx="1945">
                  <c:v>2372</c:v>
                </c:pt>
                <c:pt idx="1946">
                  <c:v>2325</c:v>
                </c:pt>
                <c:pt idx="1947">
                  <c:v>763</c:v>
                </c:pt>
                <c:pt idx="1948">
                  <c:v>11094.23</c:v>
                </c:pt>
                <c:pt idx="1949">
                  <c:v>636</c:v>
                </c:pt>
                <c:pt idx="1950">
                  <c:v>2231</c:v>
                </c:pt>
                <c:pt idx="1951">
                  <c:v>2385</c:v>
                </c:pt>
                <c:pt idx="1952">
                  <c:v>900</c:v>
                </c:pt>
                <c:pt idx="1953">
                  <c:v>564.66</c:v>
                </c:pt>
                <c:pt idx="1954">
                  <c:v>4040</c:v>
                </c:pt>
                <c:pt idx="1955">
                  <c:v>460</c:v>
                </c:pt>
                <c:pt idx="1956">
                  <c:v>1570</c:v>
                </c:pt>
                <c:pt idx="1957">
                  <c:v>1351</c:v>
                </c:pt>
                <c:pt idx="1958">
                  <c:v>1651</c:v>
                </c:pt>
                <c:pt idx="1959">
                  <c:v>12870</c:v>
                </c:pt>
                <c:pt idx="1960">
                  <c:v>1485</c:v>
                </c:pt>
                <c:pt idx="1961">
                  <c:v>4000.5</c:v>
                </c:pt>
                <c:pt idx="1962">
                  <c:v>205</c:v>
                </c:pt>
                <c:pt idx="1963">
                  <c:v>500</c:v>
                </c:pt>
                <c:pt idx="1964">
                  <c:v>1506</c:v>
                </c:pt>
                <c:pt idx="1965">
                  <c:v>6388</c:v>
                </c:pt>
                <c:pt idx="1966">
                  <c:v>2615</c:v>
                </c:pt>
                <c:pt idx="1967">
                  <c:v>3600</c:v>
                </c:pt>
                <c:pt idx="1968">
                  <c:v>6904</c:v>
                </c:pt>
                <c:pt idx="1969">
                  <c:v>502</c:v>
                </c:pt>
                <c:pt idx="1970">
                  <c:v>3600</c:v>
                </c:pt>
                <c:pt idx="1971">
                  <c:v>5260</c:v>
                </c:pt>
                <c:pt idx="1972">
                  <c:v>1106</c:v>
                </c:pt>
                <c:pt idx="1973">
                  <c:v>260</c:v>
                </c:pt>
                <c:pt idx="1974">
                  <c:v>460</c:v>
                </c:pt>
                <c:pt idx="1975">
                  <c:v>1720</c:v>
                </c:pt>
                <c:pt idx="1976">
                  <c:v>425</c:v>
                </c:pt>
                <c:pt idx="1977">
                  <c:v>3400</c:v>
                </c:pt>
                <c:pt idx="1978">
                  <c:v>1590.29</c:v>
                </c:pt>
                <c:pt idx="1979">
                  <c:v>5000</c:v>
                </c:pt>
                <c:pt idx="1980">
                  <c:v>3500</c:v>
                </c:pt>
                <c:pt idx="1981">
                  <c:v>7665</c:v>
                </c:pt>
                <c:pt idx="1982">
                  <c:v>1367</c:v>
                </c:pt>
                <c:pt idx="1983">
                  <c:v>600</c:v>
                </c:pt>
                <c:pt idx="1984">
                  <c:v>2363</c:v>
                </c:pt>
                <c:pt idx="1985">
                  <c:v>5025</c:v>
                </c:pt>
                <c:pt idx="1986">
                  <c:v>7685</c:v>
                </c:pt>
                <c:pt idx="1987">
                  <c:v>3700</c:v>
                </c:pt>
                <c:pt idx="1988">
                  <c:v>2195</c:v>
                </c:pt>
                <c:pt idx="1989">
                  <c:v>1700</c:v>
                </c:pt>
                <c:pt idx="1990">
                  <c:v>5410</c:v>
                </c:pt>
                <c:pt idx="1991">
                  <c:v>5200</c:v>
                </c:pt>
                <c:pt idx="1992">
                  <c:v>7050</c:v>
                </c:pt>
                <c:pt idx="1993">
                  <c:v>3100</c:v>
                </c:pt>
                <c:pt idx="1994">
                  <c:v>632</c:v>
                </c:pt>
                <c:pt idx="1995">
                  <c:v>3978</c:v>
                </c:pt>
                <c:pt idx="1996">
                  <c:v>4522.22</c:v>
                </c:pt>
                <c:pt idx="1997">
                  <c:v>5651.58</c:v>
                </c:pt>
                <c:pt idx="1998">
                  <c:v>3398.1</c:v>
                </c:pt>
                <c:pt idx="1999">
                  <c:v>16145.12</c:v>
                </c:pt>
                <c:pt idx="2000">
                  <c:v>41000</c:v>
                </c:pt>
                <c:pt idx="2001">
                  <c:v>14750</c:v>
                </c:pt>
                <c:pt idx="2002">
                  <c:v>25648</c:v>
                </c:pt>
                <c:pt idx="2003">
                  <c:v>3981.5</c:v>
                </c:pt>
                <c:pt idx="2004">
                  <c:v>5186</c:v>
                </c:pt>
                <c:pt idx="2005">
                  <c:v>15273</c:v>
                </c:pt>
                <c:pt idx="2006">
                  <c:v>6705</c:v>
                </c:pt>
                <c:pt idx="2007">
                  <c:v>86133</c:v>
                </c:pt>
                <c:pt idx="2008">
                  <c:v>11292</c:v>
                </c:pt>
                <c:pt idx="2009">
                  <c:v>31675</c:v>
                </c:pt>
                <c:pt idx="2010">
                  <c:v>4395</c:v>
                </c:pt>
                <c:pt idx="2011">
                  <c:v>9228</c:v>
                </c:pt>
                <c:pt idx="2012">
                  <c:v>1511</c:v>
                </c:pt>
                <c:pt idx="2013">
                  <c:v>28067.34</c:v>
                </c:pt>
                <c:pt idx="2014">
                  <c:v>8538.66</c:v>
                </c:pt>
                <c:pt idx="2015">
                  <c:v>18083</c:v>
                </c:pt>
                <c:pt idx="2016">
                  <c:v>37354.269999999997</c:v>
                </c:pt>
                <c:pt idx="2017">
                  <c:v>57342</c:v>
                </c:pt>
                <c:pt idx="2018">
                  <c:v>98953.42</c:v>
                </c:pt>
                <c:pt idx="2019">
                  <c:v>10640</c:v>
                </c:pt>
                <c:pt idx="2020">
                  <c:v>21480</c:v>
                </c:pt>
                <c:pt idx="2021">
                  <c:v>6000</c:v>
                </c:pt>
                <c:pt idx="2022">
                  <c:v>29520.27</c:v>
                </c:pt>
                <c:pt idx="2023">
                  <c:v>5910</c:v>
                </c:pt>
                <c:pt idx="2024">
                  <c:v>5555</c:v>
                </c:pt>
                <c:pt idx="2025">
                  <c:v>1455</c:v>
                </c:pt>
                <c:pt idx="2026">
                  <c:v>12965.44</c:v>
                </c:pt>
                <c:pt idx="2027">
                  <c:v>5570</c:v>
                </c:pt>
                <c:pt idx="2028">
                  <c:v>147233.76999999999</c:v>
                </c:pt>
                <c:pt idx="2029">
                  <c:v>3510</c:v>
                </c:pt>
                <c:pt idx="2030">
                  <c:v>31404</c:v>
                </c:pt>
                <c:pt idx="2031">
                  <c:v>5323.01</c:v>
                </c:pt>
                <c:pt idx="2032">
                  <c:v>5388.79</c:v>
                </c:pt>
                <c:pt idx="2033">
                  <c:v>6240</c:v>
                </c:pt>
                <c:pt idx="2034">
                  <c:v>21679</c:v>
                </c:pt>
                <c:pt idx="2035">
                  <c:v>5904</c:v>
                </c:pt>
                <c:pt idx="2036">
                  <c:v>71748</c:v>
                </c:pt>
                <c:pt idx="2037">
                  <c:v>40594</c:v>
                </c:pt>
                <c:pt idx="2038">
                  <c:v>26744.11</c:v>
                </c:pt>
                <c:pt idx="2039">
                  <c:v>117108</c:v>
                </c:pt>
                <c:pt idx="2040">
                  <c:v>6632.32</c:v>
                </c:pt>
                <c:pt idx="2041">
                  <c:v>45535</c:v>
                </c:pt>
                <c:pt idx="2042">
                  <c:v>20569.05</c:v>
                </c:pt>
                <c:pt idx="2043">
                  <c:v>41850.46</c:v>
                </c:pt>
                <c:pt idx="2044">
                  <c:v>32035.51</c:v>
                </c:pt>
                <c:pt idx="2045">
                  <c:v>16373</c:v>
                </c:pt>
                <c:pt idx="2046">
                  <c:v>26445</c:v>
                </c:pt>
                <c:pt idx="2047">
                  <c:v>51605.31</c:v>
                </c:pt>
                <c:pt idx="2048">
                  <c:v>15723</c:v>
                </c:pt>
                <c:pt idx="2049">
                  <c:v>4800.8</c:v>
                </c:pt>
                <c:pt idx="2050">
                  <c:v>6001</c:v>
                </c:pt>
                <c:pt idx="2051">
                  <c:v>76130.2</c:v>
                </c:pt>
                <c:pt idx="2052">
                  <c:v>26360</c:v>
                </c:pt>
                <c:pt idx="2053">
                  <c:v>5000</c:v>
                </c:pt>
                <c:pt idx="2054">
                  <c:v>66554.559999999998</c:v>
                </c:pt>
                <c:pt idx="2055">
                  <c:v>29681.55</c:v>
                </c:pt>
                <c:pt idx="2056">
                  <c:v>20128</c:v>
                </c:pt>
                <c:pt idx="2057">
                  <c:v>137254.84</c:v>
                </c:pt>
                <c:pt idx="2058">
                  <c:v>17895.25</c:v>
                </c:pt>
                <c:pt idx="2059">
                  <c:v>25430.66</c:v>
                </c:pt>
                <c:pt idx="2060">
                  <c:v>15435.55</c:v>
                </c:pt>
                <c:pt idx="2061">
                  <c:v>10046</c:v>
                </c:pt>
                <c:pt idx="2062">
                  <c:v>4124</c:v>
                </c:pt>
                <c:pt idx="2063">
                  <c:v>7876</c:v>
                </c:pt>
                <c:pt idx="2064">
                  <c:v>9775</c:v>
                </c:pt>
                <c:pt idx="2065">
                  <c:v>2929</c:v>
                </c:pt>
                <c:pt idx="2066">
                  <c:v>24490</c:v>
                </c:pt>
                <c:pt idx="2067">
                  <c:v>12668</c:v>
                </c:pt>
                <c:pt idx="2068">
                  <c:v>21410</c:v>
                </c:pt>
                <c:pt idx="2069">
                  <c:v>1041.29</c:v>
                </c:pt>
                <c:pt idx="2070">
                  <c:v>20820.330000000002</c:v>
                </c:pt>
                <c:pt idx="2071">
                  <c:v>8950</c:v>
                </c:pt>
                <c:pt idx="2072">
                  <c:v>17805</c:v>
                </c:pt>
                <c:pt idx="2073">
                  <c:v>3851.5</c:v>
                </c:pt>
                <c:pt idx="2074">
                  <c:v>25312</c:v>
                </c:pt>
                <c:pt idx="2075">
                  <c:v>17066</c:v>
                </c:pt>
                <c:pt idx="2076">
                  <c:v>30241</c:v>
                </c:pt>
                <c:pt idx="2077">
                  <c:v>14166</c:v>
                </c:pt>
                <c:pt idx="2078">
                  <c:v>5634</c:v>
                </c:pt>
                <c:pt idx="2079">
                  <c:v>21316</c:v>
                </c:pt>
                <c:pt idx="2080">
                  <c:v>35932</c:v>
                </c:pt>
                <c:pt idx="2081">
                  <c:v>26978</c:v>
                </c:pt>
                <c:pt idx="2082">
                  <c:v>6646</c:v>
                </c:pt>
                <c:pt idx="2083">
                  <c:v>8636</c:v>
                </c:pt>
                <c:pt idx="2084">
                  <c:v>52198</c:v>
                </c:pt>
                <c:pt idx="2085">
                  <c:v>169394.6</c:v>
                </c:pt>
                <c:pt idx="2086">
                  <c:v>5456</c:v>
                </c:pt>
                <c:pt idx="2087">
                  <c:v>77710.8</c:v>
                </c:pt>
                <c:pt idx="2088">
                  <c:v>10550</c:v>
                </c:pt>
                <c:pt idx="2089">
                  <c:v>35640</c:v>
                </c:pt>
                <c:pt idx="2090">
                  <c:v>42642</c:v>
                </c:pt>
                <c:pt idx="2091">
                  <c:v>113015</c:v>
                </c:pt>
                <c:pt idx="2092">
                  <c:v>50091</c:v>
                </c:pt>
                <c:pt idx="2093">
                  <c:v>10119</c:v>
                </c:pt>
                <c:pt idx="2094">
                  <c:v>8735</c:v>
                </c:pt>
                <c:pt idx="2095">
                  <c:v>29209.78</c:v>
                </c:pt>
                <c:pt idx="2096">
                  <c:v>3035.05</c:v>
                </c:pt>
                <c:pt idx="2097">
                  <c:v>16520.04</c:v>
                </c:pt>
                <c:pt idx="2098">
                  <c:v>6485</c:v>
                </c:pt>
                <c:pt idx="2099">
                  <c:v>43758</c:v>
                </c:pt>
                <c:pt idx="2100">
                  <c:v>3735</c:v>
                </c:pt>
                <c:pt idx="2101">
                  <c:v>55201.52</c:v>
                </c:pt>
                <c:pt idx="2102">
                  <c:v>30608.59</c:v>
                </c:pt>
                <c:pt idx="2103">
                  <c:v>34198</c:v>
                </c:pt>
                <c:pt idx="2104">
                  <c:v>17875</c:v>
                </c:pt>
                <c:pt idx="2105">
                  <c:v>17028.88</c:v>
                </c:pt>
                <c:pt idx="2106">
                  <c:v>44636.2</c:v>
                </c:pt>
                <c:pt idx="2107">
                  <c:v>10300</c:v>
                </c:pt>
                <c:pt idx="2108">
                  <c:v>12007.18</c:v>
                </c:pt>
                <c:pt idx="2109">
                  <c:v>28690</c:v>
                </c:pt>
                <c:pt idx="2110">
                  <c:v>43296</c:v>
                </c:pt>
                <c:pt idx="2111">
                  <c:v>11656</c:v>
                </c:pt>
                <c:pt idx="2112">
                  <c:v>63460.18</c:v>
                </c:pt>
                <c:pt idx="2113">
                  <c:v>3638</c:v>
                </c:pt>
                <c:pt idx="2114">
                  <c:v>40690</c:v>
                </c:pt>
                <c:pt idx="2115">
                  <c:v>7701.93</c:v>
                </c:pt>
                <c:pt idx="2116">
                  <c:v>26100</c:v>
                </c:pt>
                <c:pt idx="2117">
                  <c:v>51544</c:v>
                </c:pt>
                <c:pt idx="2118">
                  <c:v>25375</c:v>
                </c:pt>
                <c:pt idx="2119">
                  <c:v>12165</c:v>
                </c:pt>
                <c:pt idx="2120">
                  <c:v>38876.949999999997</c:v>
                </c:pt>
                <c:pt idx="2121">
                  <c:v>12000</c:v>
                </c:pt>
                <c:pt idx="2122">
                  <c:v>9044</c:v>
                </c:pt>
                <c:pt idx="2123">
                  <c:v>7711.3</c:v>
                </c:pt>
                <c:pt idx="2124">
                  <c:v>15596</c:v>
                </c:pt>
                <c:pt idx="2125">
                  <c:v>38500</c:v>
                </c:pt>
                <c:pt idx="2126">
                  <c:v>10335.01</c:v>
                </c:pt>
                <c:pt idx="2127">
                  <c:v>13014</c:v>
                </c:pt>
                <c:pt idx="2128">
                  <c:v>7160.12</c:v>
                </c:pt>
                <c:pt idx="2129">
                  <c:v>30505</c:v>
                </c:pt>
                <c:pt idx="2130">
                  <c:v>171253</c:v>
                </c:pt>
                <c:pt idx="2131">
                  <c:v>376</c:v>
                </c:pt>
                <c:pt idx="2132">
                  <c:v>8000</c:v>
                </c:pt>
                <c:pt idx="2133">
                  <c:v>7839</c:v>
                </c:pt>
                <c:pt idx="2134">
                  <c:v>600</c:v>
                </c:pt>
                <c:pt idx="2135">
                  <c:v>2596</c:v>
                </c:pt>
                <c:pt idx="2136">
                  <c:v>13728</c:v>
                </c:pt>
                <c:pt idx="2137">
                  <c:v>3353</c:v>
                </c:pt>
                <c:pt idx="2138">
                  <c:v>17412</c:v>
                </c:pt>
                <c:pt idx="2139">
                  <c:v>5660</c:v>
                </c:pt>
                <c:pt idx="2140">
                  <c:v>26182.5</c:v>
                </c:pt>
                <c:pt idx="2141">
                  <c:v>1535</c:v>
                </c:pt>
                <c:pt idx="2142">
                  <c:v>2065</c:v>
                </c:pt>
                <c:pt idx="2143">
                  <c:v>22421</c:v>
                </c:pt>
                <c:pt idx="2144">
                  <c:v>26495.5</c:v>
                </c:pt>
                <c:pt idx="2145">
                  <c:v>601</c:v>
                </c:pt>
                <c:pt idx="2146">
                  <c:v>81316</c:v>
                </c:pt>
                <c:pt idx="2147">
                  <c:v>6308</c:v>
                </c:pt>
                <c:pt idx="2148">
                  <c:v>123444.12</c:v>
                </c:pt>
                <c:pt idx="2149">
                  <c:v>1000</c:v>
                </c:pt>
                <c:pt idx="2150">
                  <c:v>20122</c:v>
                </c:pt>
                <c:pt idx="2151">
                  <c:v>18667</c:v>
                </c:pt>
                <c:pt idx="2152">
                  <c:v>55223</c:v>
                </c:pt>
                <c:pt idx="2153">
                  <c:v>5259</c:v>
                </c:pt>
                <c:pt idx="2154">
                  <c:v>10804.45</c:v>
                </c:pt>
                <c:pt idx="2155">
                  <c:v>16000</c:v>
                </c:pt>
                <c:pt idx="2156">
                  <c:v>12929.35</c:v>
                </c:pt>
                <c:pt idx="2157">
                  <c:v>9387</c:v>
                </c:pt>
                <c:pt idx="2158">
                  <c:v>21361</c:v>
                </c:pt>
                <c:pt idx="2159">
                  <c:v>11230.25</c:v>
                </c:pt>
                <c:pt idx="2160">
                  <c:v>51906</c:v>
                </c:pt>
                <c:pt idx="2161">
                  <c:v>2833</c:v>
                </c:pt>
                <c:pt idx="2162">
                  <c:v>5263</c:v>
                </c:pt>
                <c:pt idx="2163">
                  <c:v>36082</c:v>
                </c:pt>
                <c:pt idx="2164">
                  <c:v>3036</c:v>
                </c:pt>
                <c:pt idx="2165">
                  <c:v>3015.73</c:v>
                </c:pt>
                <c:pt idx="2166">
                  <c:v>2031</c:v>
                </c:pt>
                <c:pt idx="2167">
                  <c:v>6086.26</c:v>
                </c:pt>
                <c:pt idx="2168">
                  <c:v>684</c:v>
                </c:pt>
                <c:pt idx="2169">
                  <c:v>1283</c:v>
                </c:pt>
                <c:pt idx="2170">
                  <c:v>30315</c:v>
                </c:pt>
                <c:pt idx="2171">
                  <c:v>3171</c:v>
                </c:pt>
                <c:pt idx="2172">
                  <c:v>13451</c:v>
                </c:pt>
                <c:pt idx="2173">
                  <c:v>19028</c:v>
                </c:pt>
                <c:pt idx="2174">
                  <c:v>1430.06</c:v>
                </c:pt>
                <c:pt idx="2175">
                  <c:v>1202.17</c:v>
                </c:pt>
                <c:pt idx="2176">
                  <c:v>10526</c:v>
                </c:pt>
                <c:pt idx="2177">
                  <c:v>22542</c:v>
                </c:pt>
                <c:pt idx="2178">
                  <c:v>8035</c:v>
                </c:pt>
                <c:pt idx="2179">
                  <c:v>5105</c:v>
                </c:pt>
                <c:pt idx="2180">
                  <c:v>5232</c:v>
                </c:pt>
                <c:pt idx="2181">
                  <c:v>3440</c:v>
                </c:pt>
                <c:pt idx="2182">
                  <c:v>6030</c:v>
                </c:pt>
                <c:pt idx="2183">
                  <c:v>3803.55</c:v>
                </c:pt>
                <c:pt idx="2184">
                  <c:v>12000</c:v>
                </c:pt>
                <c:pt idx="2185">
                  <c:v>1710</c:v>
                </c:pt>
                <c:pt idx="2186">
                  <c:v>10085</c:v>
                </c:pt>
                <c:pt idx="2187">
                  <c:v>1330</c:v>
                </c:pt>
                <c:pt idx="2188">
                  <c:v>1565</c:v>
                </c:pt>
                <c:pt idx="2189">
                  <c:v>3670</c:v>
                </c:pt>
                <c:pt idx="2190">
                  <c:v>4000</c:v>
                </c:pt>
                <c:pt idx="2191">
                  <c:v>12325</c:v>
                </c:pt>
                <c:pt idx="2192">
                  <c:v>2004</c:v>
                </c:pt>
                <c:pt idx="2193">
                  <c:v>15700</c:v>
                </c:pt>
                <c:pt idx="2194">
                  <c:v>2050</c:v>
                </c:pt>
                <c:pt idx="2195">
                  <c:v>3902.5</c:v>
                </c:pt>
                <c:pt idx="2196">
                  <c:v>2410</c:v>
                </c:pt>
                <c:pt idx="2197">
                  <c:v>15121</c:v>
                </c:pt>
                <c:pt idx="2198">
                  <c:v>503.22</c:v>
                </c:pt>
                <c:pt idx="2199">
                  <c:v>101</c:v>
                </c:pt>
                <c:pt idx="2200">
                  <c:v>47665</c:v>
                </c:pt>
                <c:pt idx="2201">
                  <c:v>292097</c:v>
                </c:pt>
                <c:pt idx="2202">
                  <c:v>26452</c:v>
                </c:pt>
                <c:pt idx="2203">
                  <c:v>75029.48</c:v>
                </c:pt>
                <c:pt idx="2204">
                  <c:v>5574</c:v>
                </c:pt>
                <c:pt idx="2205">
                  <c:v>1055.01</c:v>
                </c:pt>
                <c:pt idx="2206">
                  <c:v>2141</c:v>
                </c:pt>
                <c:pt idx="2207">
                  <c:v>44388</c:v>
                </c:pt>
                <c:pt idx="2208">
                  <c:v>3499</c:v>
                </c:pt>
                <c:pt idx="2209">
                  <c:v>1686</c:v>
                </c:pt>
                <c:pt idx="2210">
                  <c:v>25132</c:v>
                </c:pt>
                <c:pt idx="2211">
                  <c:v>3014</c:v>
                </c:pt>
                <c:pt idx="2212">
                  <c:v>106084.5</c:v>
                </c:pt>
                <c:pt idx="2213">
                  <c:v>32075</c:v>
                </c:pt>
                <c:pt idx="2214">
                  <c:v>11751</c:v>
                </c:pt>
                <c:pt idx="2215">
                  <c:v>10678</c:v>
                </c:pt>
                <c:pt idx="2216">
                  <c:v>18855</c:v>
                </c:pt>
                <c:pt idx="2217">
                  <c:v>30177</c:v>
                </c:pt>
                <c:pt idx="2218">
                  <c:v>3017</c:v>
                </c:pt>
                <c:pt idx="2219">
                  <c:v>2735</c:v>
                </c:pt>
                <c:pt idx="2220">
                  <c:v>10013</c:v>
                </c:pt>
                <c:pt idx="2221">
                  <c:v>33006</c:v>
                </c:pt>
                <c:pt idx="2222">
                  <c:v>5469</c:v>
                </c:pt>
                <c:pt idx="2223">
                  <c:v>7383.01</c:v>
                </c:pt>
                <c:pt idx="2224">
                  <c:v>20070</c:v>
                </c:pt>
                <c:pt idx="2225">
                  <c:v>2535</c:v>
                </c:pt>
                <c:pt idx="2226">
                  <c:v>5443</c:v>
                </c:pt>
                <c:pt idx="2227">
                  <c:v>7917.45</c:v>
                </c:pt>
                <c:pt idx="2228">
                  <c:v>5226</c:v>
                </c:pt>
                <c:pt idx="2229">
                  <c:v>26438</c:v>
                </c:pt>
                <c:pt idx="2230">
                  <c:v>6300</c:v>
                </c:pt>
                <c:pt idx="2231">
                  <c:v>64</c:v>
                </c:pt>
                <c:pt idx="2232">
                  <c:v>3012</c:v>
                </c:pt>
                <c:pt idx="2233">
                  <c:v>10670</c:v>
                </c:pt>
                <c:pt idx="2234">
                  <c:v>53771</c:v>
                </c:pt>
                <c:pt idx="2235">
                  <c:v>11345</c:v>
                </c:pt>
                <c:pt idx="2236">
                  <c:v>6120</c:v>
                </c:pt>
                <c:pt idx="2237">
                  <c:v>1601</c:v>
                </c:pt>
                <c:pt idx="2238">
                  <c:v>9500</c:v>
                </c:pt>
                <c:pt idx="2239">
                  <c:v>3222</c:v>
                </c:pt>
                <c:pt idx="2240">
                  <c:v>13293.8</c:v>
                </c:pt>
                <c:pt idx="2241">
                  <c:v>1550</c:v>
                </c:pt>
                <c:pt idx="2242">
                  <c:v>814</c:v>
                </c:pt>
                <c:pt idx="2243">
                  <c:v>5116</c:v>
                </c:pt>
                <c:pt idx="2244">
                  <c:v>3976</c:v>
                </c:pt>
                <c:pt idx="2245">
                  <c:v>3318</c:v>
                </c:pt>
                <c:pt idx="2246">
                  <c:v>7003</c:v>
                </c:pt>
                <c:pt idx="2247">
                  <c:v>2005</c:v>
                </c:pt>
                <c:pt idx="2248">
                  <c:v>10556</c:v>
                </c:pt>
                <c:pt idx="2249">
                  <c:v>4559</c:v>
                </c:pt>
                <c:pt idx="2250">
                  <c:v>3555</c:v>
                </c:pt>
                <c:pt idx="2251">
                  <c:v>5585</c:v>
                </c:pt>
                <c:pt idx="2252">
                  <c:v>12800</c:v>
                </c:pt>
                <c:pt idx="2253">
                  <c:v>2075</c:v>
                </c:pt>
                <c:pt idx="2254">
                  <c:v>2547.69</c:v>
                </c:pt>
                <c:pt idx="2255">
                  <c:v>824</c:v>
                </c:pt>
                <c:pt idx="2256">
                  <c:v>595</c:v>
                </c:pt>
                <c:pt idx="2257">
                  <c:v>2550</c:v>
                </c:pt>
                <c:pt idx="2258">
                  <c:v>5096</c:v>
                </c:pt>
                <c:pt idx="2259">
                  <c:v>1040</c:v>
                </c:pt>
                <c:pt idx="2260">
                  <c:v>1065.23</c:v>
                </c:pt>
                <c:pt idx="2261">
                  <c:v>700</c:v>
                </c:pt>
                <c:pt idx="2262">
                  <c:v>2222</c:v>
                </c:pt>
                <c:pt idx="2263">
                  <c:v>1025</c:v>
                </c:pt>
                <c:pt idx="2264">
                  <c:v>903.14</c:v>
                </c:pt>
                <c:pt idx="2265">
                  <c:v>7140</c:v>
                </c:pt>
                <c:pt idx="2266">
                  <c:v>1370</c:v>
                </c:pt>
                <c:pt idx="2267">
                  <c:v>2035.05</c:v>
                </c:pt>
                <c:pt idx="2268">
                  <c:v>1860</c:v>
                </c:pt>
                <c:pt idx="2269">
                  <c:v>14437.46</c:v>
                </c:pt>
                <c:pt idx="2270">
                  <c:v>7790</c:v>
                </c:pt>
                <c:pt idx="2271">
                  <c:v>2511.11</c:v>
                </c:pt>
                <c:pt idx="2272">
                  <c:v>2826.43</c:v>
                </c:pt>
                <c:pt idx="2273">
                  <c:v>8425</c:v>
                </c:pt>
                <c:pt idx="2274">
                  <c:v>15650</c:v>
                </c:pt>
                <c:pt idx="2275">
                  <c:v>10135</c:v>
                </c:pt>
                <c:pt idx="2276">
                  <c:v>3226</c:v>
                </c:pt>
                <c:pt idx="2277">
                  <c:v>4021</c:v>
                </c:pt>
                <c:pt idx="2278">
                  <c:v>5001</c:v>
                </c:pt>
                <c:pt idx="2279">
                  <c:v>2282</c:v>
                </c:pt>
                <c:pt idx="2280">
                  <c:v>2230.4299999999998</c:v>
                </c:pt>
                <c:pt idx="2281">
                  <c:v>6080</c:v>
                </c:pt>
                <c:pt idx="2282">
                  <c:v>2835</c:v>
                </c:pt>
                <c:pt idx="2283">
                  <c:v>5500</c:v>
                </c:pt>
                <c:pt idx="2284">
                  <c:v>3150</c:v>
                </c:pt>
                <c:pt idx="2285">
                  <c:v>8355</c:v>
                </c:pt>
                <c:pt idx="2286">
                  <c:v>4205</c:v>
                </c:pt>
                <c:pt idx="2287">
                  <c:v>4500</c:v>
                </c:pt>
                <c:pt idx="2288">
                  <c:v>4151</c:v>
                </c:pt>
                <c:pt idx="2289">
                  <c:v>1575</c:v>
                </c:pt>
                <c:pt idx="2290">
                  <c:v>1040</c:v>
                </c:pt>
                <c:pt idx="2291">
                  <c:v>911</c:v>
                </c:pt>
                <c:pt idx="2292">
                  <c:v>2399.94</c:v>
                </c:pt>
                <c:pt idx="2293">
                  <c:v>1273</c:v>
                </c:pt>
                <c:pt idx="2294">
                  <c:v>4280</c:v>
                </c:pt>
                <c:pt idx="2295">
                  <c:v>8058.55</c:v>
                </c:pt>
                <c:pt idx="2296">
                  <c:v>2056.66</c:v>
                </c:pt>
                <c:pt idx="2297">
                  <c:v>545</c:v>
                </c:pt>
                <c:pt idx="2298">
                  <c:v>435</c:v>
                </c:pt>
                <c:pt idx="2299">
                  <c:v>2681</c:v>
                </c:pt>
                <c:pt idx="2300">
                  <c:v>17482</c:v>
                </c:pt>
                <c:pt idx="2301">
                  <c:v>3575</c:v>
                </c:pt>
                <c:pt idx="2302">
                  <c:v>1436</c:v>
                </c:pt>
                <c:pt idx="2303">
                  <c:v>2150.1</c:v>
                </c:pt>
                <c:pt idx="2304">
                  <c:v>12554</c:v>
                </c:pt>
                <c:pt idx="2305">
                  <c:v>5580</c:v>
                </c:pt>
                <c:pt idx="2306">
                  <c:v>310</c:v>
                </c:pt>
                <c:pt idx="2307">
                  <c:v>1391</c:v>
                </c:pt>
                <c:pt idx="2308">
                  <c:v>520</c:v>
                </c:pt>
                <c:pt idx="2309">
                  <c:v>1941</c:v>
                </c:pt>
                <c:pt idx="2310">
                  <c:v>3500</c:v>
                </c:pt>
                <c:pt idx="2311">
                  <c:v>15091.06</c:v>
                </c:pt>
                <c:pt idx="2312">
                  <c:v>6100</c:v>
                </c:pt>
                <c:pt idx="2313">
                  <c:v>7206</c:v>
                </c:pt>
                <c:pt idx="2314">
                  <c:v>2345</c:v>
                </c:pt>
                <c:pt idx="2315">
                  <c:v>5046.5200000000004</c:v>
                </c:pt>
                <c:pt idx="2316">
                  <c:v>3045</c:v>
                </c:pt>
                <c:pt idx="2317">
                  <c:v>2908</c:v>
                </c:pt>
                <c:pt idx="2318">
                  <c:v>5830.83</c:v>
                </c:pt>
                <c:pt idx="2319">
                  <c:v>12041.66</c:v>
                </c:pt>
                <c:pt idx="2320">
                  <c:v>5066</c:v>
                </c:pt>
                <c:pt idx="2321">
                  <c:v>2608</c:v>
                </c:pt>
                <c:pt idx="2322">
                  <c:v>8014</c:v>
                </c:pt>
                <c:pt idx="2323">
                  <c:v>5824</c:v>
                </c:pt>
                <c:pt idx="2324">
                  <c:v>6019.01</c:v>
                </c:pt>
                <c:pt idx="2325">
                  <c:v>1342.01</c:v>
                </c:pt>
                <c:pt idx="2326">
                  <c:v>10</c:v>
                </c:pt>
                <c:pt idx="2327">
                  <c:v>300</c:v>
                </c:pt>
                <c:pt idx="2328">
                  <c:v>4796</c:v>
                </c:pt>
                <c:pt idx="2329">
                  <c:v>6207</c:v>
                </c:pt>
                <c:pt idx="2330">
                  <c:v>2609</c:v>
                </c:pt>
                <c:pt idx="2331">
                  <c:v>3674</c:v>
                </c:pt>
                <c:pt idx="2332">
                  <c:v>300</c:v>
                </c:pt>
                <c:pt idx="2333">
                  <c:v>32865.300000000003</c:v>
                </c:pt>
                <c:pt idx="2334">
                  <c:v>1500</c:v>
                </c:pt>
                <c:pt idx="2335">
                  <c:v>545</c:v>
                </c:pt>
                <c:pt idx="2336">
                  <c:v>1200</c:v>
                </c:pt>
                <c:pt idx="2337">
                  <c:v>1728.07</c:v>
                </c:pt>
                <c:pt idx="2338">
                  <c:v>4187</c:v>
                </c:pt>
                <c:pt idx="2339">
                  <c:v>3186</c:v>
                </c:pt>
                <c:pt idx="2340">
                  <c:v>10554.11</c:v>
                </c:pt>
                <c:pt idx="2341">
                  <c:v>2298</c:v>
                </c:pt>
                <c:pt idx="2342">
                  <c:v>4743</c:v>
                </c:pt>
                <c:pt idx="2343">
                  <c:v>23727.55</c:v>
                </c:pt>
                <c:pt idx="2344">
                  <c:v>76949.820000000007</c:v>
                </c:pt>
                <c:pt idx="2345">
                  <c:v>7000.58</c:v>
                </c:pt>
                <c:pt idx="2346">
                  <c:v>7733</c:v>
                </c:pt>
                <c:pt idx="2347">
                  <c:v>11727</c:v>
                </c:pt>
                <c:pt idx="2348">
                  <c:v>11176</c:v>
                </c:pt>
                <c:pt idx="2349">
                  <c:v>6842</c:v>
                </c:pt>
                <c:pt idx="2350">
                  <c:v>10740</c:v>
                </c:pt>
                <c:pt idx="2351">
                  <c:v>5858.84</c:v>
                </c:pt>
                <c:pt idx="2352">
                  <c:v>1366</c:v>
                </c:pt>
                <c:pt idx="2353">
                  <c:v>6500.09</c:v>
                </c:pt>
                <c:pt idx="2354">
                  <c:v>4952</c:v>
                </c:pt>
                <c:pt idx="2355">
                  <c:v>5056.22</c:v>
                </c:pt>
                <c:pt idx="2356">
                  <c:v>1021</c:v>
                </c:pt>
                <c:pt idx="2357">
                  <c:v>2180</c:v>
                </c:pt>
                <c:pt idx="2358">
                  <c:v>641</c:v>
                </c:pt>
                <c:pt idx="2359">
                  <c:v>23086</c:v>
                </c:pt>
                <c:pt idx="2360">
                  <c:v>13180</c:v>
                </c:pt>
                <c:pt idx="2361">
                  <c:v>8005</c:v>
                </c:pt>
                <c:pt idx="2362">
                  <c:v>9111</c:v>
                </c:pt>
                <c:pt idx="2363">
                  <c:v>3211</c:v>
                </c:pt>
                <c:pt idx="2364">
                  <c:v>9700</c:v>
                </c:pt>
                <c:pt idx="2365">
                  <c:v>675</c:v>
                </c:pt>
                <c:pt idx="2366">
                  <c:v>2945</c:v>
                </c:pt>
                <c:pt idx="2367">
                  <c:v>290</c:v>
                </c:pt>
                <c:pt idx="2368">
                  <c:v>21831</c:v>
                </c:pt>
                <c:pt idx="2369">
                  <c:v>40280</c:v>
                </c:pt>
                <c:pt idx="2370">
                  <c:v>13500</c:v>
                </c:pt>
                <c:pt idx="2371">
                  <c:v>39137</c:v>
                </c:pt>
                <c:pt idx="2372">
                  <c:v>37994</c:v>
                </c:pt>
                <c:pt idx="2373">
                  <c:v>9121</c:v>
                </c:pt>
                <c:pt idx="2374">
                  <c:v>2693</c:v>
                </c:pt>
                <c:pt idx="2375">
                  <c:v>6029</c:v>
                </c:pt>
                <c:pt idx="2376">
                  <c:v>6146.27</c:v>
                </c:pt>
                <c:pt idx="2377">
                  <c:v>49811</c:v>
                </c:pt>
                <c:pt idx="2378">
                  <c:v>16700</c:v>
                </c:pt>
                <c:pt idx="2379">
                  <c:v>13383</c:v>
                </c:pt>
                <c:pt idx="2380">
                  <c:v>13112</c:v>
                </c:pt>
                <c:pt idx="2381">
                  <c:v>1035</c:v>
                </c:pt>
                <c:pt idx="2382">
                  <c:v>17396</c:v>
                </c:pt>
                <c:pt idx="2383">
                  <c:v>15530</c:v>
                </c:pt>
                <c:pt idx="2384">
                  <c:v>6360</c:v>
                </c:pt>
                <c:pt idx="2385">
                  <c:v>50863</c:v>
                </c:pt>
                <c:pt idx="2386">
                  <c:v>1011</c:v>
                </c:pt>
                <c:pt idx="2387">
                  <c:v>3226</c:v>
                </c:pt>
                <c:pt idx="2388">
                  <c:v>6645</c:v>
                </c:pt>
                <c:pt idx="2389">
                  <c:v>2636</c:v>
                </c:pt>
                <c:pt idx="2390">
                  <c:v>39304.01</c:v>
                </c:pt>
                <c:pt idx="2391">
                  <c:v>20398</c:v>
                </c:pt>
                <c:pt idx="2392">
                  <c:v>27189</c:v>
                </c:pt>
                <c:pt idx="2393">
                  <c:v>15505</c:v>
                </c:pt>
                <c:pt idx="2394">
                  <c:v>26024</c:v>
                </c:pt>
                <c:pt idx="2395">
                  <c:v>15565</c:v>
                </c:pt>
                <c:pt idx="2396">
                  <c:v>2451.0100000000002</c:v>
                </c:pt>
                <c:pt idx="2397">
                  <c:v>11215</c:v>
                </c:pt>
                <c:pt idx="2398">
                  <c:v>22197</c:v>
                </c:pt>
                <c:pt idx="2399">
                  <c:v>2076</c:v>
                </c:pt>
                <c:pt idx="2400">
                  <c:v>2405</c:v>
                </c:pt>
                <c:pt idx="2401">
                  <c:v>2340</c:v>
                </c:pt>
                <c:pt idx="2402">
                  <c:v>4275</c:v>
                </c:pt>
                <c:pt idx="2403">
                  <c:v>3791</c:v>
                </c:pt>
                <c:pt idx="2404">
                  <c:v>5222</c:v>
                </c:pt>
                <c:pt idx="2405">
                  <c:v>60046</c:v>
                </c:pt>
                <c:pt idx="2406">
                  <c:v>6108</c:v>
                </c:pt>
                <c:pt idx="2407">
                  <c:v>4818</c:v>
                </c:pt>
                <c:pt idx="2408">
                  <c:v>30383.32</c:v>
                </c:pt>
                <c:pt idx="2409">
                  <c:v>13323</c:v>
                </c:pt>
                <c:pt idx="2410">
                  <c:v>6071</c:v>
                </c:pt>
                <c:pt idx="2411">
                  <c:v>35389.129999999997</c:v>
                </c:pt>
                <c:pt idx="2412">
                  <c:v>16210</c:v>
                </c:pt>
                <c:pt idx="2413">
                  <c:v>25577.56</c:v>
                </c:pt>
                <c:pt idx="2414">
                  <c:v>2606</c:v>
                </c:pt>
                <c:pt idx="2415">
                  <c:v>3751</c:v>
                </c:pt>
                <c:pt idx="2416">
                  <c:v>2025</c:v>
                </c:pt>
                <c:pt idx="2417">
                  <c:v>8152</c:v>
                </c:pt>
                <c:pt idx="2418">
                  <c:v>1785</c:v>
                </c:pt>
                <c:pt idx="2419">
                  <c:v>1082</c:v>
                </c:pt>
                <c:pt idx="2420">
                  <c:v>4170.17</c:v>
                </c:pt>
                <c:pt idx="2421">
                  <c:v>9545</c:v>
                </c:pt>
                <c:pt idx="2422">
                  <c:v>22396</c:v>
                </c:pt>
                <c:pt idx="2423">
                  <c:v>14000</c:v>
                </c:pt>
                <c:pt idx="2424">
                  <c:v>20426</c:v>
                </c:pt>
                <c:pt idx="2425">
                  <c:v>11472</c:v>
                </c:pt>
                <c:pt idx="2426">
                  <c:v>7635</c:v>
                </c:pt>
                <c:pt idx="2427">
                  <c:v>5300</c:v>
                </c:pt>
                <c:pt idx="2428">
                  <c:v>4140</c:v>
                </c:pt>
                <c:pt idx="2429">
                  <c:v>38743.839999999997</c:v>
                </c:pt>
                <c:pt idx="2430">
                  <c:v>24321.1</c:v>
                </c:pt>
                <c:pt idx="2431">
                  <c:v>3132.63</c:v>
                </c:pt>
                <c:pt idx="2432">
                  <c:v>15918.65</c:v>
                </c:pt>
                <c:pt idx="2433">
                  <c:v>10071</c:v>
                </c:pt>
                <c:pt idx="2434">
                  <c:v>13864.17</c:v>
                </c:pt>
                <c:pt idx="2435">
                  <c:v>16636.78</c:v>
                </c:pt>
                <c:pt idx="2436">
                  <c:v>7750</c:v>
                </c:pt>
                <c:pt idx="2437">
                  <c:v>18542</c:v>
                </c:pt>
                <c:pt idx="2438">
                  <c:v>2110.5</c:v>
                </c:pt>
                <c:pt idx="2439">
                  <c:v>2020</c:v>
                </c:pt>
                <c:pt idx="2440">
                  <c:v>2033</c:v>
                </c:pt>
                <c:pt idx="2441">
                  <c:v>1625</c:v>
                </c:pt>
                <c:pt idx="2442">
                  <c:v>605</c:v>
                </c:pt>
                <c:pt idx="2443">
                  <c:v>4018</c:v>
                </c:pt>
                <c:pt idx="2444">
                  <c:v>1876</c:v>
                </c:pt>
                <c:pt idx="2445">
                  <c:v>3800</c:v>
                </c:pt>
                <c:pt idx="2446">
                  <c:v>4371</c:v>
                </c:pt>
                <c:pt idx="2447">
                  <c:v>1870</c:v>
                </c:pt>
                <c:pt idx="2448">
                  <c:v>15335</c:v>
                </c:pt>
                <c:pt idx="2449">
                  <c:v>610</c:v>
                </c:pt>
                <c:pt idx="2450">
                  <c:v>2549</c:v>
                </c:pt>
                <c:pt idx="2451">
                  <c:v>1200</c:v>
                </c:pt>
                <c:pt idx="2452">
                  <c:v>21905</c:v>
                </c:pt>
                <c:pt idx="2453">
                  <c:v>2093</c:v>
                </c:pt>
                <c:pt idx="2454">
                  <c:v>4340</c:v>
                </c:pt>
                <c:pt idx="2455">
                  <c:v>4050</c:v>
                </c:pt>
                <c:pt idx="2456">
                  <c:v>2055</c:v>
                </c:pt>
                <c:pt idx="2457">
                  <c:v>2500</c:v>
                </c:pt>
                <c:pt idx="2458">
                  <c:v>4559.13</c:v>
                </c:pt>
                <c:pt idx="2459">
                  <c:v>5666</c:v>
                </c:pt>
                <c:pt idx="2460">
                  <c:v>375</c:v>
                </c:pt>
                <c:pt idx="2461">
                  <c:v>7219</c:v>
                </c:pt>
                <c:pt idx="2462">
                  <c:v>2555</c:v>
                </c:pt>
                <c:pt idx="2463">
                  <c:v>5985</c:v>
                </c:pt>
                <c:pt idx="2464">
                  <c:v>10210</c:v>
                </c:pt>
                <c:pt idx="2465">
                  <c:v>5202.5</c:v>
                </c:pt>
                <c:pt idx="2466">
                  <c:v>20253</c:v>
                </c:pt>
                <c:pt idx="2467">
                  <c:v>13614</c:v>
                </c:pt>
                <c:pt idx="2468">
                  <c:v>1336</c:v>
                </c:pt>
                <c:pt idx="2469">
                  <c:v>1563</c:v>
                </c:pt>
                <c:pt idx="2470">
                  <c:v>3067</c:v>
                </c:pt>
                <c:pt idx="2471">
                  <c:v>6215.56</c:v>
                </c:pt>
                <c:pt idx="2472">
                  <c:v>2506</c:v>
                </c:pt>
                <c:pt idx="2473">
                  <c:v>3350</c:v>
                </c:pt>
                <c:pt idx="2474">
                  <c:v>764</c:v>
                </c:pt>
                <c:pt idx="2475">
                  <c:v>2598</c:v>
                </c:pt>
                <c:pt idx="2476">
                  <c:v>7559</c:v>
                </c:pt>
                <c:pt idx="2477">
                  <c:v>1091</c:v>
                </c:pt>
                <c:pt idx="2478">
                  <c:v>200</c:v>
                </c:pt>
                <c:pt idx="2479">
                  <c:v>49830</c:v>
                </c:pt>
                <c:pt idx="2480">
                  <c:v>7520</c:v>
                </c:pt>
                <c:pt idx="2481">
                  <c:v>9486.69</c:v>
                </c:pt>
                <c:pt idx="2482">
                  <c:v>5713</c:v>
                </c:pt>
                <c:pt idx="2483">
                  <c:v>5535</c:v>
                </c:pt>
                <c:pt idx="2484">
                  <c:v>34090.629999999997</c:v>
                </c:pt>
                <c:pt idx="2485">
                  <c:v>1555</c:v>
                </c:pt>
                <c:pt idx="2486">
                  <c:v>7495</c:v>
                </c:pt>
                <c:pt idx="2487">
                  <c:v>620</c:v>
                </c:pt>
                <c:pt idx="2488">
                  <c:v>10501</c:v>
                </c:pt>
                <c:pt idx="2489">
                  <c:v>2842</c:v>
                </c:pt>
                <c:pt idx="2490">
                  <c:v>6853</c:v>
                </c:pt>
                <c:pt idx="2491">
                  <c:v>9342</c:v>
                </c:pt>
                <c:pt idx="2492">
                  <c:v>1510</c:v>
                </c:pt>
                <c:pt idx="2493">
                  <c:v>4067</c:v>
                </c:pt>
                <c:pt idx="2494">
                  <c:v>11160</c:v>
                </c:pt>
                <c:pt idx="2495">
                  <c:v>106</c:v>
                </c:pt>
                <c:pt idx="2496">
                  <c:v>5355</c:v>
                </c:pt>
                <c:pt idx="2497">
                  <c:v>8349</c:v>
                </c:pt>
                <c:pt idx="2498">
                  <c:v>4673</c:v>
                </c:pt>
                <c:pt idx="2499">
                  <c:v>4343</c:v>
                </c:pt>
                <c:pt idx="2500">
                  <c:v>8832.49</c:v>
                </c:pt>
                <c:pt idx="2501">
                  <c:v>875</c:v>
                </c:pt>
                <c:pt idx="2502">
                  <c:v>5465</c:v>
                </c:pt>
                <c:pt idx="2503">
                  <c:v>6740.37</c:v>
                </c:pt>
                <c:pt idx="2504">
                  <c:v>727</c:v>
                </c:pt>
                <c:pt idx="2505">
                  <c:v>3055</c:v>
                </c:pt>
                <c:pt idx="2506">
                  <c:v>551</c:v>
                </c:pt>
                <c:pt idx="2507">
                  <c:v>2841</c:v>
                </c:pt>
                <c:pt idx="2508">
                  <c:v>10235</c:v>
                </c:pt>
                <c:pt idx="2509">
                  <c:v>916</c:v>
                </c:pt>
                <c:pt idx="2510">
                  <c:v>3916</c:v>
                </c:pt>
                <c:pt idx="2511">
                  <c:v>6438</c:v>
                </c:pt>
                <c:pt idx="2512">
                  <c:v>11385</c:v>
                </c:pt>
                <c:pt idx="2513">
                  <c:v>4826</c:v>
                </c:pt>
                <c:pt idx="2514">
                  <c:v>11353</c:v>
                </c:pt>
                <c:pt idx="2515">
                  <c:v>586</c:v>
                </c:pt>
                <c:pt idx="2516">
                  <c:v>12413</c:v>
                </c:pt>
                <c:pt idx="2517">
                  <c:v>2729</c:v>
                </c:pt>
                <c:pt idx="2518">
                  <c:v>4103</c:v>
                </c:pt>
                <c:pt idx="2519">
                  <c:v>15186.69</c:v>
                </c:pt>
                <c:pt idx="2520">
                  <c:v>4340.7</c:v>
                </c:pt>
                <c:pt idx="2521">
                  <c:v>886</c:v>
                </c:pt>
                <c:pt idx="2522">
                  <c:v>8160</c:v>
                </c:pt>
                <c:pt idx="2523">
                  <c:v>136924.35</c:v>
                </c:pt>
                <c:pt idx="2524">
                  <c:v>17260.37</c:v>
                </c:pt>
                <c:pt idx="2525">
                  <c:v>46032</c:v>
                </c:pt>
                <c:pt idx="2526">
                  <c:v>9725</c:v>
                </c:pt>
                <c:pt idx="2527">
                  <c:v>47978</c:v>
                </c:pt>
                <c:pt idx="2528">
                  <c:v>1877</c:v>
                </c:pt>
                <c:pt idx="2529">
                  <c:v>33229</c:v>
                </c:pt>
                <c:pt idx="2530">
                  <c:v>34676</c:v>
                </c:pt>
                <c:pt idx="2531">
                  <c:v>1807.74</c:v>
                </c:pt>
                <c:pt idx="2532">
                  <c:v>3368</c:v>
                </c:pt>
                <c:pt idx="2533">
                  <c:v>28300.45</c:v>
                </c:pt>
                <c:pt idx="2534">
                  <c:v>39693.279999999999</c:v>
                </c:pt>
                <c:pt idx="2535">
                  <c:v>33393</c:v>
                </c:pt>
                <c:pt idx="2536">
                  <c:v>2198</c:v>
                </c:pt>
                <c:pt idx="2537">
                  <c:v>58520.2</c:v>
                </c:pt>
                <c:pt idx="2538">
                  <c:v>86492</c:v>
                </c:pt>
                <c:pt idx="2539">
                  <c:v>22318</c:v>
                </c:pt>
                <c:pt idx="2540">
                  <c:v>4045.93</c:v>
                </c:pt>
                <c:pt idx="2541">
                  <c:v>18066</c:v>
                </c:pt>
                <c:pt idx="2542">
                  <c:v>16573</c:v>
                </c:pt>
                <c:pt idx="2543">
                  <c:v>1671</c:v>
                </c:pt>
                <c:pt idx="2544">
                  <c:v>2580</c:v>
                </c:pt>
                <c:pt idx="2545">
                  <c:v>20491</c:v>
                </c:pt>
                <c:pt idx="2546">
                  <c:v>21637.22</c:v>
                </c:pt>
                <c:pt idx="2547">
                  <c:v>16165.6</c:v>
                </c:pt>
                <c:pt idx="2548">
                  <c:v>15651</c:v>
                </c:pt>
                <c:pt idx="2549">
                  <c:v>19557</c:v>
                </c:pt>
                <c:pt idx="2550">
                  <c:v>12001.5</c:v>
                </c:pt>
                <c:pt idx="2551">
                  <c:v>26619</c:v>
                </c:pt>
                <c:pt idx="2552">
                  <c:v>471567</c:v>
                </c:pt>
                <c:pt idx="2553">
                  <c:v>18472</c:v>
                </c:pt>
                <c:pt idx="2554">
                  <c:v>24297</c:v>
                </c:pt>
                <c:pt idx="2555">
                  <c:v>30805</c:v>
                </c:pt>
                <c:pt idx="2556">
                  <c:v>9302.75</c:v>
                </c:pt>
                <c:pt idx="2557">
                  <c:v>18625</c:v>
                </c:pt>
                <c:pt idx="2558">
                  <c:v>40055</c:v>
                </c:pt>
                <c:pt idx="2559">
                  <c:v>60450.1</c:v>
                </c:pt>
                <c:pt idx="2560">
                  <c:v>23096</c:v>
                </c:pt>
                <c:pt idx="2561">
                  <c:v>6210</c:v>
                </c:pt>
                <c:pt idx="2562">
                  <c:v>4524.1499999999996</c:v>
                </c:pt>
                <c:pt idx="2563">
                  <c:v>27675</c:v>
                </c:pt>
                <c:pt idx="2564">
                  <c:v>3865.55</c:v>
                </c:pt>
                <c:pt idx="2565">
                  <c:v>8447</c:v>
                </c:pt>
                <c:pt idx="2566">
                  <c:v>19129</c:v>
                </c:pt>
                <c:pt idx="2567">
                  <c:v>47189</c:v>
                </c:pt>
                <c:pt idx="2568">
                  <c:v>4135</c:v>
                </c:pt>
                <c:pt idx="2569">
                  <c:v>24201</c:v>
                </c:pt>
                <c:pt idx="2570">
                  <c:v>65313</c:v>
                </c:pt>
                <c:pt idx="2571">
                  <c:v>31330</c:v>
                </c:pt>
                <c:pt idx="2572">
                  <c:v>5297</c:v>
                </c:pt>
                <c:pt idx="2573">
                  <c:v>30037.01</c:v>
                </c:pt>
                <c:pt idx="2574">
                  <c:v>21588</c:v>
                </c:pt>
                <c:pt idx="2575">
                  <c:v>7184</c:v>
                </c:pt>
                <c:pt idx="2576">
                  <c:v>27197.22</c:v>
                </c:pt>
                <c:pt idx="2577">
                  <c:v>17680</c:v>
                </c:pt>
                <c:pt idx="2578">
                  <c:v>2706.23</c:v>
                </c:pt>
                <c:pt idx="2579">
                  <c:v>1502.5</c:v>
                </c:pt>
                <c:pt idx="2580">
                  <c:v>2000.66</c:v>
                </c:pt>
                <c:pt idx="2581">
                  <c:v>3419</c:v>
                </c:pt>
                <c:pt idx="2582">
                  <c:v>6041.6</c:v>
                </c:pt>
                <c:pt idx="2583">
                  <c:v>8080.33</c:v>
                </c:pt>
                <c:pt idx="2584">
                  <c:v>14511</c:v>
                </c:pt>
                <c:pt idx="2585">
                  <c:v>1215</c:v>
                </c:pt>
                <c:pt idx="2586">
                  <c:v>1775</c:v>
                </c:pt>
                <c:pt idx="2587">
                  <c:v>5437</c:v>
                </c:pt>
                <c:pt idx="2588">
                  <c:v>1001</c:v>
                </c:pt>
                <c:pt idx="2589">
                  <c:v>550</c:v>
                </c:pt>
                <c:pt idx="2590">
                  <c:v>1015</c:v>
                </c:pt>
                <c:pt idx="2591">
                  <c:v>5135</c:v>
                </c:pt>
                <c:pt idx="2592">
                  <c:v>9130</c:v>
                </c:pt>
                <c:pt idx="2593">
                  <c:v>10420</c:v>
                </c:pt>
                <c:pt idx="2594">
                  <c:v>10210</c:v>
                </c:pt>
                <c:pt idx="2595">
                  <c:v>1576</c:v>
                </c:pt>
                <c:pt idx="2596">
                  <c:v>2000</c:v>
                </c:pt>
                <c:pt idx="2597">
                  <c:v>1130</c:v>
                </c:pt>
                <c:pt idx="2598">
                  <c:v>6060</c:v>
                </c:pt>
                <c:pt idx="2599">
                  <c:v>7019</c:v>
                </c:pt>
                <c:pt idx="2600">
                  <c:v>758</c:v>
                </c:pt>
                <c:pt idx="2601">
                  <c:v>1180</c:v>
                </c:pt>
                <c:pt idx="2602">
                  <c:v>11650</c:v>
                </c:pt>
                <c:pt idx="2603">
                  <c:v>8095</c:v>
                </c:pt>
                <c:pt idx="2604">
                  <c:v>2340</c:v>
                </c:pt>
                <c:pt idx="2605">
                  <c:v>4037</c:v>
                </c:pt>
                <c:pt idx="2606">
                  <c:v>6220</c:v>
                </c:pt>
                <c:pt idx="2607">
                  <c:v>10610</c:v>
                </c:pt>
                <c:pt idx="2608">
                  <c:v>15591</c:v>
                </c:pt>
                <c:pt idx="2609">
                  <c:v>4065</c:v>
                </c:pt>
                <c:pt idx="2610">
                  <c:v>10000</c:v>
                </c:pt>
                <c:pt idx="2611">
                  <c:v>2010</c:v>
                </c:pt>
                <c:pt idx="2612">
                  <c:v>2506</c:v>
                </c:pt>
                <c:pt idx="2613">
                  <c:v>4660</c:v>
                </c:pt>
                <c:pt idx="2614">
                  <c:v>519</c:v>
                </c:pt>
                <c:pt idx="2615">
                  <c:v>1050</c:v>
                </c:pt>
                <c:pt idx="2616">
                  <c:v>1800</c:v>
                </c:pt>
                <c:pt idx="2617">
                  <c:v>679.44</c:v>
                </c:pt>
                <c:pt idx="2618">
                  <c:v>2535</c:v>
                </c:pt>
                <c:pt idx="2619">
                  <c:v>1200</c:v>
                </c:pt>
                <c:pt idx="2620">
                  <c:v>6235</c:v>
                </c:pt>
                <c:pt idx="2621">
                  <c:v>10950</c:v>
                </c:pt>
                <c:pt idx="2622">
                  <c:v>5540</c:v>
                </c:pt>
                <c:pt idx="2623">
                  <c:v>2204</c:v>
                </c:pt>
                <c:pt idx="2624">
                  <c:v>5236</c:v>
                </c:pt>
                <c:pt idx="2625">
                  <c:v>2881</c:v>
                </c:pt>
                <c:pt idx="2626">
                  <c:v>3822.33</c:v>
                </c:pt>
                <c:pt idx="2627">
                  <c:v>2831</c:v>
                </c:pt>
                <c:pt idx="2628">
                  <c:v>2015</c:v>
                </c:pt>
                <c:pt idx="2629">
                  <c:v>4530</c:v>
                </c:pt>
                <c:pt idx="2630">
                  <c:v>8711.52</c:v>
                </c:pt>
                <c:pt idx="2631">
                  <c:v>1319</c:v>
                </c:pt>
                <c:pt idx="2632">
                  <c:v>2143</c:v>
                </c:pt>
                <c:pt idx="2633">
                  <c:v>7525.12</c:v>
                </c:pt>
                <c:pt idx="2634">
                  <c:v>26233.45</c:v>
                </c:pt>
                <c:pt idx="2635">
                  <c:v>7934</c:v>
                </c:pt>
                <c:pt idx="2636">
                  <c:v>564</c:v>
                </c:pt>
                <c:pt idx="2637">
                  <c:v>1003</c:v>
                </c:pt>
                <c:pt idx="2638">
                  <c:v>8098</c:v>
                </c:pt>
                <c:pt idx="2639">
                  <c:v>8211</c:v>
                </c:pt>
                <c:pt idx="2640">
                  <c:v>1080</c:v>
                </c:pt>
                <c:pt idx="2641">
                  <c:v>3060.22</c:v>
                </c:pt>
                <c:pt idx="2642">
                  <c:v>4181</c:v>
                </c:pt>
                <c:pt idx="2643">
                  <c:v>4022</c:v>
                </c:pt>
                <c:pt idx="2644">
                  <c:v>4313</c:v>
                </c:pt>
                <c:pt idx="2645">
                  <c:v>8211</c:v>
                </c:pt>
                <c:pt idx="2646">
                  <c:v>2795</c:v>
                </c:pt>
                <c:pt idx="2647">
                  <c:v>1026</c:v>
                </c:pt>
                <c:pt idx="2648">
                  <c:v>2013.47</c:v>
                </c:pt>
                <c:pt idx="2649">
                  <c:v>1920</c:v>
                </c:pt>
                <c:pt idx="2650">
                  <c:v>2690</c:v>
                </c:pt>
                <c:pt idx="2651">
                  <c:v>10085</c:v>
                </c:pt>
                <c:pt idx="2652">
                  <c:v>1374.16</c:v>
                </c:pt>
                <c:pt idx="2653">
                  <c:v>3460</c:v>
                </c:pt>
                <c:pt idx="2654">
                  <c:v>6700</c:v>
                </c:pt>
                <c:pt idx="2655">
                  <c:v>1776</c:v>
                </c:pt>
                <c:pt idx="2656">
                  <c:v>3500</c:v>
                </c:pt>
                <c:pt idx="2657">
                  <c:v>1175</c:v>
                </c:pt>
                <c:pt idx="2658">
                  <c:v>1330</c:v>
                </c:pt>
                <c:pt idx="2659">
                  <c:v>2175</c:v>
                </c:pt>
                <c:pt idx="2660">
                  <c:v>6025</c:v>
                </c:pt>
                <c:pt idx="2661">
                  <c:v>6515</c:v>
                </c:pt>
                <c:pt idx="2662">
                  <c:v>7981</c:v>
                </c:pt>
                <c:pt idx="2663">
                  <c:v>22215</c:v>
                </c:pt>
                <c:pt idx="2664">
                  <c:v>9446</c:v>
                </c:pt>
                <c:pt idx="2665">
                  <c:v>64974</c:v>
                </c:pt>
                <c:pt idx="2666">
                  <c:v>12410.5</c:v>
                </c:pt>
                <c:pt idx="2667">
                  <c:v>10081</c:v>
                </c:pt>
                <c:pt idx="2668">
                  <c:v>10290</c:v>
                </c:pt>
                <c:pt idx="2669">
                  <c:v>3122</c:v>
                </c:pt>
                <c:pt idx="2670">
                  <c:v>16200</c:v>
                </c:pt>
                <c:pt idx="2671">
                  <c:v>9395</c:v>
                </c:pt>
                <c:pt idx="2672">
                  <c:v>30</c:v>
                </c:pt>
                <c:pt idx="2673">
                  <c:v>5655.6</c:v>
                </c:pt>
                <c:pt idx="2674">
                  <c:v>5800</c:v>
                </c:pt>
                <c:pt idx="2675">
                  <c:v>1147</c:v>
                </c:pt>
                <c:pt idx="2676">
                  <c:v>5330</c:v>
                </c:pt>
                <c:pt idx="2677">
                  <c:v>8272</c:v>
                </c:pt>
                <c:pt idx="2678">
                  <c:v>155</c:v>
                </c:pt>
                <c:pt idx="2679">
                  <c:v>885</c:v>
                </c:pt>
                <c:pt idx="2680">
                  <c:v>12229</c:v>
                </c:pt>
                <c:pt idx="2681">
                  <c:v>3372.25</c:v>
                </c:pt>
                <c:pt idx="2682">
                  <c:v>300</c:v>
                </c:pt>
                <c:pt idx="2683">
                  <c:v>811</c:v>
                </c:pt>
                <c:pt idx="2684">
                  <c:v>3002</c:v>
                </c:pt>
                <c:pt idx="2685">
                  <c:v>2101</c:v>
                </c:pt>
                <c:pt idx="2686">
                  <c:v>2020</c:v>
                </c:pt>
                <c:pt idx="2687">
                  <c:v>8053</c:v>
                </c:pt>
                <c:pt idx="2688">
                  <c:v>20032</c:v>
                </c:pt>
                <c:pt idx="2689">
                  <c:v>2500.25</c:v>
                </c:pt>
                <c:pt idx="2690">
                  <c:v>15230</c:v>
                </c:pt>
                <c:pt idx="2691">
                  <c:v>1030</c:v>
                </c:pt>
                <c:pt idx="2692">
                  <c:v>500</c:v>
                </c:pt>
                <c:pt idx="2693">
                  <c:v>1050</c:v>
                </c:pt>
                <c:pt idx="2694">
                  <c:v>11805</c:v>
                </c:pt>
                <c:pt idx="2695">
                  <c:v>520</c:v>
                </c:pt>
                <c:pt idx="2696">
                  <c:v>10017</c:v>
                </c:pt>
                <c:pt idx="2697">
                  <c:v>1841</c:v>
                </c:pt>
                <c:pt idx="2698">
                  <c:v>1001.49</c:v>
                </c:pt>
                <c:pt idx="2699">
                  <c:v>2053</c:v>
                </c:pt>
                <c:pt idx="2700">
                  <c:v>980</c:v>
                </c:pt>
                <c:pt idx="2701">
                  <c:v>2035</c:v>
                </c:pt>
                <c:pt idx="2702">
                  <c:v>2505</c:v>
                </c:pt>
                <c:pt idx="2703">
                  <c:v>12400.61</c:v>
                </c:pt>
                <c:pt idx="2704">
                  <c:v>1521</c:v>
                </c:pt>
                <c:pt idx="2705">
                  <c:v>1000</c:v>
                </c:pt>
                <c:pt idx="2706">
                  <c:v>20689</c:v>
                </c:pt>
                <c:pt idx="2707">
                  <c:v>3022</c:v>
                </c:pt>
                <c:pt idx="2708">
                  <c:v>3221</c:v>
                </c:pt>
                <c:pt idx="2709">
                  <c:v>301</c:v>
                </c:pt>
                <c:pt idx="2710">
                  <c:v>9137</c:v>
                </c:pt>
                <c:pt idx="2711">
                  <c:v>1301</c:v>
                </c:pt>
                <c:pt idx="2712">
                  <c:v>17545</c:v>
                </c:pt>
                <c:pt idx="2713">
                  <c:v>815</c:v>
                </c:pt>
                <c:pt idx="2714">
                  <c:v>15318.55</c:v>
                </c:pt>
                <c:pt idx="2715">
                  <c:v>13480.16</c:v>
                </c:pt>
                <c:pt idx="2716">
                  <c:v>2025</c:v>
                </c:pt>
                <c:pt idx="2717">
                  <c:v>3000</c:v>
                </c:pt>
                <c:pt idx="2718">
                  <c:v>6041.55</c:v>
                </c:pt>
                <c:pt idx="2719">
                  <c:v>3955</c:v>
                </c:pt>
                <c:pt idx="2720">
                  <c:v>1001</c:v>
                </c:pt>
                <c:pt idx="2721">
                  <c:v>3453.69</c:v>
                </c:pt>
                <c:pt idx="2722">
                  <c:v>3380</c:v>
                </c:pt>
                <c:pt idx="2723">
                  <c:v>1047</c:v>
                </c:pt>
                <c:pt idx="2724">
                  <c:v>1351</c:v>
                </c:pt>
                <c:pt idx="2725">
                  <c:v>5322</c:v>
                </c:pt>
                <c:pt idx="2726">
                  <c:v>1225</c:v>
                </c:pt>
                <c:pt idx="2727">
                  <c:v>3335</c:v>
                </c:pt>
                <c:pt idx="2728">
                  <c:v>4152</c:v>
                </c:pt>
                <c:pt idx="2729">
                  <c:v>2132</c:v>
                </c:pt>
                <c:pt idx="2730">
                  <c:v>17350.13</c:v>
                </c:pt>
                <c:pt idx="2731">
                  <c:v>10555</c:v>
                </c:pt>
                <c:pt idx="2732">
                  <c:v>683</c:v>
                </c:pt>
                <c:pt idx="2733">
                  <c:v>2600</c:v>
                </c:pt>
                <c:pt idx="2734">
                  <c:v>1145</c:v>
                </c:pt>
                <c:pt idx="2735">
                  <c:v>9228</c:v>
                </c:pt>
                <c:pt idx="2736">
                  <c:v>559</c:v>
                </c:pt>
                <c:pt idx="2737">
                  <c:v>6506</c:v>
                </c:pt>
                <c:pt idx="2738">
                  <c:v>1445</c:v>
                </c:pt>
                <c:pt idx="2739">
                  <c:v>1200</c:v>
                </c:pt>
                <c:pt idx="2740">
                  <c:v>2734.11</c:v>
                </c:pt>
                <c:pt idx="2741">
                  <c:v>2052</c:v>
                </c:pt>
                <c:pt idx="2742">
                  <c:v>2311</c:v>
                </c:pt>
                <c:pt idx="2743">
                  <c:v>301</c:v>
                </c:pt>
                <c:pt idx="2744">
                  <c:v>3432</c:v>
                </c:pt>
                <c:pt idx="2745">
                  <c:v>1655</c:v>
                </c:pt>
                <c:pt idx="2746">
                  <c:v>2930.69</c:v>
                </c:pt>
                <c:pt idx="2747">
                  <c:v>620</c:v>
                </c:pt>
                <c:pt idx="2748">
                  <c:v>2630</c:v>
                </c:pt>
                <c:pt idx="2749">
                  <c:v>3210</c:v>
                </c:pt>
                <c:pt idx="2750">
                  <c:v>1270</c:v>
                </c:pt>
                <c:pt idx="2751">
                  <c:v>2412.02</c:v>
                </c:pt>
                <c:pt idx="2752">
                  <c:v>5617</c:v>
                </c:pt>
                <c:pt idx="2753">
                  <c:v>10346</c:v>
                </c:pt>
                <c:pt idx="2754">
                  <c:v>6181</c:v>
                </c:pt>
                <c:pt idx="2755">
                  <c:v>2710</c:v>
                </c:pt>
                <c:pt idx="2756">
                  <c:v>8739.01</c:v>
                </c:pt>
                <c:pt idx="2757">
                  <c:v>1123.47</c:v>
                </c:pt>
                <c:pt idx="2758">
                  <c:v>17390</c:v>
                </c:pt>
                <c:pt idx="2759">
                  <c:v>11070</c:v>
                </c:pt>
                <c:pt idx="2760">
                  <c:v>1111</c:v>
                </c:pt>
                <c:pt idx="2761">
                  <c:v>315295.89</c:v>
                </c:pt>
                <c:pt idx="2762">
                  <c:v>8306.42</c:v>
                </c:pt>
                <c:pt idx="2763">
                  <c:v>170525</c:v>
                </c:pt>
                <c:pt idx="2764">
                  <c:v>315222.2</c:v>
                </c:pt>
                <c:pt idx="2765">
                  <c:v>348018</c:v>
                </c:pt>
                <c:pt idx="2766">
                  <c:v>11231</c:v>
                </c:pt>
                <c:pt idx="2767">
                  <c:v>805.07</c:v>
                </c:pt>
                <c:pt idx="2768">
                  <c:v>800211</c:v>
                </c:pt>
                <c:pt idx="2769">
                  <c:v>53001.3</c:v>
                </c:pt>
                <c:pt idx="2770">
                  <c:v>96248.960000000006</c:v>
                </c:pt>
                <c:pt idx="2771">
                  <c:v>106222</c:v>
                </c:pt>
                <c:pt idx="2772">
                  <c:v>69465.33</c:v>
                </c:pt>
                <c:pt idx="2773">
                  <c:v>33892</c:v>
                </c:pt>
                <c:pt idx="2774">
                  <c:v>349474</c:v>
                </c:pt>
                <c:pt idx="2775">
                  <c:v>167410.01999999999</c:v>
                </c:pt>
                <c:pt idx="2776">
                  <c:v>176420</c:v>
                </c:pt>
                <c:pt idx="2777">
                  <c:v>50251.41</c:v>
                </c:pt>
                <c:pt idx="2778">
                  <c:v>100490.02</c:v>
                </c:pt>
                <c:pt idx="2779">
                  <c:v>15673.44</c:v>
                </c:pt>
                <c:pt idx="2780">
                  <c:v>82532</c:v>
                </c:pt>
                <c:pt idx="2781">
                  <c:v>110538.12</c:v>
                </c:pt>
                <c:pt idx="2782">
                  <c:v>19292.5</c:v>
                </c:pt>
                <c:pt idx="2783">
                  <c:v>24108</c:v>
                </c:pt>
                <c:pt idx="2784">
                  <c:v>231543.12</c:v>
                </c:pt>
                <c:pt idx="2785">
                  <c:v>13114</c:v>
                </c:pt>
                <c:pt idx="2786">
                  <c:v>206743.09</c:v>
                </c:pt>
                <c:pt idx="2787">
                  <c:v>74026</c:v>
                </c:pt>
                <c:pt idx="2788">
                  <c:v>142483</c:v>
                </c:pt>
                <c:pt idx="2789">
                  <c:v>115816</c:v>
                </c:pt>
                <c:pt idx="2790">
                  <c:v>56590</c:v>
                </c:pt>
                <c:pt idx="2791">
                  <c:v>1052110.8700000001</c:v>
                </c:pt>
                <c:pt idx="2792">
                  <c:v>16862</c:v>
                </c:pt>
                <c:pt idx="2793">
                  <c:v>508525.01</c:v>
                </c:pt>
                <c:pt idx="2794">
                  <c:v>75099.199999999997</c:v>
                </c:pt>
                <c:pt idx="2795">
                  <c:v>33393.339999999997</c:v>
                </c:pt>
                <c:pt idx="2796">
                  <c:v>13864</c:v>
                </c:pt>
                <c:pt idx="2797">
                  <c:v>201165</c:v>
                </c:pt>
                <c:pt idx="2798">
                  <c:v>513422.57</c:v>
                </c:pt>
                <c:pt idx="2799">
                  <c:v>229802.31</c:v>
                </c:pt>
                <c:pt idx="2800">
                  <c:v>177412.01</c:v>
                </c:pt>
                <c:pt idx="2801">
                  <c:v>210171</c:v>
                </c:pt>
                <c:pt idx="2802">
                  <c:v>108397.11</c:v>
                </c:pt>
                <c:pt idx="2803">
                  <c:v>1560</c:v>
                </c:pt>
                <c:pt idx="2804">
                  <c:v>117210.24000000001</c:v>
                </c:pt>
                <c:pt idx="2805">
                  <c:v>37104.03</c:v>
                </c:pt>
                <c:pt idx="2806">
                  <c:v>123920</c:v>
                </c:pt>
                <c:pt idx="2807">
                  <c:v>11570.92</c:v>
                </c:pt>
                <c:pt idx="2808">
                  <c:v>1839</c:v>
                </c:pt>
                <c:pt idx="2809">
                  <c:v>152579</c:v>
                </c:pt>
                <c:pt idx="2810">
                  <c:v>96015.9</c:v>
                </c:pt>
                <c:pt idx="2811">
                  <c:v>409782</c:v>
                </c:pt>
                <c:pt idx="2812">
                  <c:v>11745</c:v>
                </c:pt>
                <c:pt idx="2813">
                  <c:v>791862</c:v>
                </c:pt>
                <c:pt idx="2814">
                  <c:v>8136.01</c:v>
                </c:pt>
                <c:pt idx="2815">
                  <c:v>92154.22</c:v>
                </c:pt>
                <c:pt idx="2816">
                  <c:v>31275.599999999999</c:v>
                </c:pt>
                <c:pt idx="2817">
                  <c:v>66458.23</c:v>
                </c:pt>
                <c:pt idx="2818">
                  <c:v>193963.9</c:v>
                </c:pt>
                <c:pt idx="2819">
                  <c:v>2885</c:v>
                </c:pt>
                <c:pt idx="2820">
                  <c:v>14055</c:v>
                </c:pt>
                <c:pt idx="2821">
                  <c:v>125137</c:v>
                </c:pt>
                <c:pt idx="2822">
                  <c:v>161459</c:v>
                </c:pt>
                <c:pt idx="2823">
                  <c:v>23414</c:v>
                </c:pt>
                <c:pt idx="2824">
                  <c:v>160920</c:v>
                </c:pt>
                <c:pt idx="2825">
                  <c:v>33370.769999999997</c:v>
                </c:pt>
                <c:pt idx="2826">
                  <c:v>120249</c:v>
                </c:pt>
                <c:pt idx="2827">
                  <c:v>3785</c:v>
                </c:pt>
                <c:pt idx="2828">
                  <c:v>9030</c:v>
                </c:pt>
                <c:pt idx="2829">
                  <c:v>74134</c:v>
                </c:pt>
                <c:pt idx="2830">
                  <c:v>60175</c:v>
                </c:pt>
                <c:pt idx="2831">
                  <c:v>76047</c:v>
                </c:pt>
                <c:pt idx="2832">
                  <c:v>44669</c:v>
                </c:pt>
                <c:pt idx="2833">
                  <c:v>301719.59000000003</c:v>
                </c:pt>
                <c:pt idx="2834">
                  <c:v>168829.14</c:v>
                </c:pt>
                <c:pt idx="2835">
                  <c:v>39500.5</c:v>
                </c:pt>
                <c:pt idx="2836">
                  <c:v>30047.64</c:v>
                </c:pt>
                <c:pt idx="2837">
                  <c:v>33641</c:v>
                </c:pt>
                <c:pt idx="2838">
                  <c:v>170271</c:v>
                </c:pt>
                <c:pt idx="2839">
                  <c:v>7445.14</c:v>
                </c:pt>
                <c:pt idx="2840">
                  <c:v>17277</c:v>
                </c:pt>
                <c:pt idx="2841">
                  <c:v>12353</c:v>
                </c:pt>
                <c:pt idx="2842">
                  <c:v>7011</c:v>
                </c:pt>
                <c:pt idx="2843">
                  <c:v>16232</c:v>
                </c:pt>
                <c:pt idx="2844">
                  <c:v>40140.01</c:v>
                </c:pt>
                <c:pt idx="2845">
                  <c:v>12110</c:v>
                </c:pt>
                <c:pt idx="2846">
                  <c:v>100939</c:v>
                </c:pt>
                <c:pt idx="2847">
                  <c:v>126082.45</c:v>
                </c:pt>
                <c:pt idx="2848">
                  <c:v>60095.35</c:v>
                </c:pt>
                <c:pt idx="2849">
                  <c:v>47327</c:v>
                </c:pt>
                <c:pt idx="2850">
                  <c:v>10429</c:v>
                </c:pt>
                <c:pt idx="2851">
                  <c:v>176524</c:v>
                </c:pt>
                <c:pt idx="2852">
                  <c:v>5051</c:v>
                </c:pt>
                <c:pt idx="2853">
                  <c:v>39757</c:v>
                </c:pt>
                <c:pt idx="2854">
                  <c:v>10045</c:v>
                </c:pt>
                <c:pt idx="2855">
                  <c:v>76726</c:v>
                </c:pt>
                <c:pt idx="2856">
                  <c:v>30334.83</c:v>
                </c:pt>
                <c:pt idx="2857">
                  <c:v>4308</c:v>
                </c:pt>
                <c:pt idx="2858">
                  <c:v>43037</c:v>
                </c:pt>
                <c:pt idx="2859">
                  <c:v>49100</c:v>
                </c:pt>
                <c:pt idx="2860">
                  <c:v>5396</c:v>
                </c:pt>
                <c:pt idx="2861">
                  <c:v>114977</c:v>
                </c:pt>
                <c:pt idx="2862">
                  <c:v>5922</c:v>
                </c:pt>
                <c:pt idx="2863">
                  <c:v>500784.27</c:v>
                </c:pt>
                <c:pt idx="2864">
                  <c:v>79686.05</c:v>
                </c:pt>
                <c:pt idx="2865">
                  <c:v>4372</c:v>
                </c:pt>
                <c:pt idx="2866">
                  <c:v>628</c:v>
                </c:pt>
                <c:pt idx="2867">
                  <c:v>26305.97</c:v>
                </c:pt>
                <c:pt idx="2868">
                  <c:v>64203.33</c:v>
                </c:pt>
                <c:pt idx="2869">
                  <c:v>396659</c:v>
                </c:pt>
                <c:pt idx="2870">
                  <c:v>56146</c:v>
                </c:pt>
                <c:pt idx="2871">
                  <c:v>79173</c:v>
                </c:pt>
                <c:pt idx="2872">
                  <c:v>152604.29999999999</c:v>
                </c:pt>
                <c:pt idx="2873">
                  <c:v>615</c:v>
                </c:pt>
                <c:pt idx="2874">
                  <c:v>167820.6</c:v>
                </c:pt>
                <c:pt idx="2875">
                  <c:v>972594.99</c:v>
                </c:pt>
                <c:pt idx="2876">
                  <c:v>57754</c:v>
                </c:pt>
                <c:pt idx="2877">
                  <c:v>26241</c:v>
                </c:pt>
                <c:pt idx="2878">
                  <c:v>28817</c:v>
                </c:pt>
                <c:pt idx="2879">
                  <c:v>5078</c:v>
                </c:pt>
                <c:pt idx="2880">
                  <c:v>4010</c:v>
                </c:pt>
                <c:pt idx="2881">
                  <c:v>1661</c:v>
                </c:pt>
                <c:pt idx="2882">
                  <c:v>850</c:v>
                </c:pt>
                <c:pt idx="2883">
                  <c:v>3250</c:v>
                </c:pt>
                <c:pt idx="2884">
                  <c:v>7412</c:v>
                </c:pt>
                <c:pt idx="2885">
                  <c:v>4028</c:v>
                </c:pt>
                <c:pt idx="2886">
                  <c:v>1553</c:v>
                </c:pt>
                <c:pt idx="2887">
                  <c:v>3465.32</c:v>
                </c:pt>
                <c:pt idx="2888">
                  <c:v>3010.01</c:v>
                </c:pt>
                <c:pt idx="2889">
                  <c:v>9203.23</c:v>
                </c:pt>
                <c:pt idx="2890">
                  <c:v>21684.2</c:v>
                </c:pt>
                <c:pt idx="2891">
                  <c:v>6077</c:v>
                </c:pt>
                <c:pt idx="2892">
                  <c:v>1537</c:v>
                </c:pt>
                <c:pt idx="2893">
                  <c:v>4219</c:v>
                </c:pt>
                <c:pt idx="2894">
                  <c:v>2500</c:v>
                </c:pt>
                <c:pt idx="2895">
                  <c:v>610</c:v>
                </c:pt>
                <c:pt idx="2896">
                  <c:v>3000</c:v>
                </c:pt>
                <c:pt idx="2897">
                  <c:v>6020</c:v>
                </c:pt>
                <c:pt idx="2898">
                  <c:v>3971</c:v>
                </c:pt>
                <c:pt idx="2899">
                  <c:v>820</c:v>
                </c:pt>
                <c:pt idx="2900">
                  <c:v>2265</c:v>
                </c:pt>
                <c:pt idx="2901">
                  <c:v>1360</c:v>
                </c:pt>
                <c:pt idx="2902">
                  <c:v>11364</c:v>
                </c:pt>
                <c:pt idx="2903">
                  <c:v>1036</c:v>
                </c:pt>
                <c:pt idx="2904">
                  <c:v>5080</c:v>
                </c:pt>
                <c:pt idx="2905">
                  <c:v>2355</c:v>
                </c:pt>
                <c:pt idx="2906">
                  <c:v>2154.66</c:v>
                </c:pt>
                <c:pt idx="2907">
                  <c:v>17170</c:v>
                </c:pt>
                <c:pt idx="2908">
                  <c:v>4261</c:v>
                </c:pt>
                <c:pt idx="2909">
                  <c:v>2007</c:v>
                </c:pt>
                <c:pt idx="2910">
                  <c:v>2130</c:v>
                </c:pt>
                <c:pt idx="2911">
                  <c:v>300</c:v>
                </c:pt>
                <c:pt idx="2912">
                  <c:v>7340</c:v>
                </c:pt>
                <c:pt idx="2913">
                  <c:v>5235</c:v>
                </c:pt>
                <c:pt idx="2914">
                  <c:v>3385</c:v>
                </c:pt>
                <c:pt idx="2915">
                  <c:v>48434</c:v>
                </c:pt>
                <c:pt idx="2916">
                  <c:v>1773</c:v>
                </c:pt>
                <c:pt idx="2917">
                  <c:v>1346.11</c:v>
                </c:pt>
                <c:pt idx="2918">
                  <c:v>2015</c:v>
                </c:pt>
                <c:pt idx="2919">
                  <c:v>8070.43</c:v>
                </c:pt>
                <c:pt idx="2920">
                  <c:v>463</c:v>
                </c:pt>
                <c:pt idx="2921">
                  <c:v>5052</c:v>
                </c:pt>
                <c:pt idx="2922">
                  <c:v>3305</c:v>
                </c:pt>
                <c:pt idx="2923">
                  <c:v>5645</c:v>
                </c:pt>
                <c:pt idx="2924">
                  <c:v>3466</c:v>
                </c:pt>
                <c:pt idx="2925">
                  <c:v>2932</c:v>
                </c:pt>
                <c:pt idx="2926">
                  <c:v>180</c:v>
                </c:pt>
                <c:pt idx="2927">
                  <c:v>21884.69</c:v>
                </c:pt>
                <c:pt idx="2928">
                  <c:v>153</c:v>
                </c:pt>
                <c:pt idx="2929">
                  <c:v>633</c:v>
                </c:pt>
                <c:pt idx="2930">
                  <c:v>4243</c:v>
                </c:pt>
                <c:pt idx="2931">
                  <c:v>1000</c:v>
                </c:pt>
                <c:pt idx="2932">
                  <c:v>5331</c:v>
                </c:pt>
                <c:pt idx="2933">
                  <c:v>4119</c:v>
                </c:pt>
                <c:pt idx="2934">
                  <c:v>1750</c:v>
                </c:pt>
                <c:pt idx="2935">
                  <c:v>6301</c:v>
                </c:pt>
                <c:pt idx="2936">
                  <c:v>2503</c:v>
                </c:pt>
                <c:pt idx="2937">
                  <c:v>34660</c:v>
                </c:pt>
                <c:pt idx="2938">
                  <c:v>1614</c:v>
                </c:pt>
                <c:pt idx="2939">
                  <c:v>5359.21</c:v>
                </c:pt>
                <c:pt idx="2940">
                  <c:v>3062</c:v>
                </c:pt>
                <c:pt idx="2941">
                  <c:v>15725</c:v>
                </c:pt>
                <c:pt idx="2942">
                  <c:v>8807</c:v>
                </c:pt>
                <c:pt idx="2943">
                  <c:v>28474</c:v>
                </c:pt>
                <c:pt idx="2944">
                  <c:v>92848.5</c:v>
                </c:pt>
                <c:pt idx="2945">
                  <c:v>21935</c:v>
                </c:pt>
                <c:pt idx="2946">
                  <c:v>202928.5</c:v>
                </c:pt>
                <c:pt idx="2947">
                  <c:v>22645</c:v>
                </c:pt>
                <c:pt idx="2948">
                  <c:v>6039</c:v>
                </c:pt>
                <c:pt idx="2949">
                  <c:v>35076</c:v>
                </c:pt>
                <c:pt idx="2950">
                  <c:v>898</c:v>
                </c:pt>
                <c:pt idx="2951">
                  <c:v>129748.82</c:v>
                </c:pt>
                <c:pt idx="2952">
                  <c:v>67856</c:v>
                </c:pt>
                <c:pt idx="2953">
                  <c:v>53737</c:v>
                </c:pt>
                <c:pt idx="2954">
                  <c:v>5535</c:v>
                </c:pt>
                <c:pt idx="2955">
                  <c:v>15937</c:v>
                </c:pt>
                <c:pt idx="2956">
                  <c:v>285309.33</c:v>
                </c:pt>
                <c:pt idx="2957">
                  <c:v>53157</c:v>
                </c:pt>
                <c:pt idx="2958">
                  <c:v>13228</c:v>
                </c:pt>
                <c:pt idx="2959">
                  <c:v>10843</c:v>
                </c:pt>
                <c:pt idx="2960">
                  <c:v>420.99</c:v>
                </c:pt>
                <c:pt idx="2961">
                  <c:v>28167.25</c:v>
                </c:pt>
                <c:pt idx="2962">
                  <c:v>2191</c:v>
                </c:pt>
                <c:pt idx="2963">
                  <c:v>1993</c:v>
                </c:pt>
                <c:pt idx="2964">
                  <c:v>1140</c:v>
                </c:pt>
                <c:pt idx="2965">
                  <c:v>1130</c:v>
                </c:pt>
                <c:pt idx="2966">
                  <c:v>2000</c:v>
                </c:pt>
                <c:pt idx="2967">
                  <c:v>1016</c:v>
                </c:pt>
                <c:pt idx="2968">
                  <c:v>754</c:v>
                </c:pt>
                <c:pt idx="2969">
                  <c:v>4457</c:v>
                </c:pt>
                <c:pt idx="2970">
                  <c:v>4890</c:v>
                </c:pt>
                <c:pt idx="2971">
                  <c:v>6863</c:v>
                </c:pt>
                <c:pt idx="2972">
                  <c:v>10</c:v>
                </c:pt>
                <c:pt idx="2973">
                  <c:v>1755.01</c:v>
                </c:pt>
                <c:pt idx="2974">
                  <c:v>860</c:v>
                </c:pt>
                <c:pt idx="2975">
                  <c:v>317</c:v>
                </c:pt>
                <c:pt idx="2976">
                  <c:v>425</c:v>
                </c:pt>
                <c:pt idx="2977">
                  <c:v>2456.66</c:v>
                </c:pt>
                <c:pt idx="2978">
                  <c:v>1015</c:v>
                </c:pt>
                <c:pt idx="2979">
                  <c:v>3540</c:v>
                </c:pt>
                <c:pt idx="2980">
                  <c:v>8109</c:v>
                </c:pt>
                <c:pt idx="2981">
                  <c:v>813</c:v>
                </c:pt>
                <c:pt idx="2982">
                  <c:v>20631</c:v>
                </c:pt>
                <c:pt idx="2983">
                  <c:v>24315</c:v>
                </c:pt>
                <c:pt idx="2984">
                  <c:v>198415.01</c:v>
                </c:pt>
                <c:pt idx="2985">
                  <c:v>19523.310000000001</c:v>
                </c:pt>
                <c:pt idx="2986">
                  <c:v>20459</c:v>
                </c:pt>
                <c:pt idx="2987">
                  <c:v>11744.9</c:v>
                </c:pt>
                <c:pt idx="2988">
                  <c:v>13704.33</c:v>
                </c:pt>
                <c:pt idx="2989">
                  <c:v>10706</c:v>
                </c:pt>
                <c:pt idx="2990">
                  <c:v>30303.24</c:v>
                </c:pt>
                <c:pt idx="2991">
                  <c:v>24790</c:v>
                </c:pt>
                <c:pt idx="2992">
                  <c:v>8301</c:v>
                </c:pt>
                <c:pt idx="2993">
                  <c:v>1165</c:v>
                </c:pt>
                <c:pt idx="2994">
                  <c:v>19931</c:v>
                </c:pt>
                <c:pt idx="2995">
                  <c:v>15039</c:v>
                </c:pt>
                <c:pt idx="2996">
                  <c:v>63527</c:v>
                </c:pt>
                <c:pt idx="2997">
                  <c:v>5496</c:v>
                </c:pt>
                <c:pt idx="2998">
                  <c:v>32006.67</c:v>
                </c:pt>
                <c:pt idx="2999">
                  <c:v>13534</c:v>
                </c:pt>
                <c:pt idx="3000">
                  <c:v>8064</c:v>
                </c:pt>
                <c:pt idx="3001">
                  <c:v>136009.76</c:v>
                </c:pt>
                <c:pt idx="3002">
                  <c:v>9302.5</c:v>
                </c:pt>
                <c:pt idx="3003">
                  <c:v>18851</c:v>
                </c:pt>
                <c:pt idx="3004">
                  <c:v>105881</c:v>
                </c:pt>
                <c:pt idx="3005">
                  <c:v>2503</c:v>
                </c:pt>
                <c:pt idx="3006">
                  <c:v>19324</c:v>
                </c:pt>
                <c:pt idx="3007">
                  <c:v>7505</c:v>
                </c:pt>
                <c:pt idx="3008">
                  <c:v>5907</c:v>
                </c:pt>
                <c:pt idx="3009">
                  <c:v>243778</c:v>
                </c:pt>
                <c:pt idx="3010">
                  <c:v>11428.19</c:v>
                </c:pt>
                <c:pt idx="3011">
                  <c:v>24505</c:v>
                </c:pt>
                <c:pt idx="3012">
                  <c:v>9015</c:v>
                </c:pt>
                <c:pt idx="3013">
                  <c:v>2299</c:v>
                </c:pt>
                <c:pt idx="3014">
                  <c:v>11323</c:v>
                </c:pt>
                <c:pt idx="3015">
                  <c:v>1069</c:v>
                </c:pt>
                <c:pt idx="3016">
                  <c:v>15903.5</c:v>
                </c:pt>
                <c:pt idx="3017">
                  <c:v>3223</c:v>
                </c:pt>
                <c:pt idx="3018">
                  <c:v>18671</c:v>
                </c:pt>
                <c:pt idx="3019">
                  <c:v>8173</c:v>
                </c:pt>
                <c:pt idx="3020">
                  <c:v>7795</c:v>
                </c:pt>
                <c:pt idx="3021">
                  <c:v>5087</c:v>
                </c:pt>
                <c:pt idx="3022">
                  <c:v>8666</c:v>
                </c:pt>
                <c:pt idx="3023">
                  <c:v>10802</c:v>
                </c:pt>
                <c:pt idx="3024">
                  <c:v>597</c:v>
                </c:pt>
                <c:pt idx="3025">
                  <c:v>4804</c:v>
                </c:pt>
                <c:pt idx="3026">
                  <c:v>76105</c:v>
                </c:pt>
                <c:pt idx="3027">
                  <c:v>28728</c:v>
                </c:pt>
                <c:pt idx="3028">
                  <c:v>45041</c:v>
                </c:pt>
                <c:pt idx="3029">
                  <c:v>180062</c:v>
                </c:pt>
                <c:pt idx="3030">
                  <c:v>56618</c:v>
                </c:pt>
                <c:pt idx="3031">
                  <c:v>13566</c:v>
                </c:pt>
                <c:pt idx="3032">
                  <c:v>5509</c:v>
                </c:pt>
                <c:pt idx="3033">
                  <c:v>2990</c:v>
                </c:pt>
                <c:pt idx="3034">
                  <c:v>2650.5</c:v>
                </c:pt>
                <c:pt idx="3035">
                  <c:v>4856</c:v>
                </c:pt>
                <c:pt idx="3036">
                  <c:v>11992</c:v>
                </c:pt>
                <c:pt idx="3037">
                  <c:v>5414</c:v>
                </c:pt>
                <c:pt idx="3038">
                  <c:v>1538</c:v>
                </c:pt>
                <c:pt idx="3039">
                  <c:v>39550.5</c:v>
                </c:pt>
                <c:pt idx="3040">
                  <c:v>555</c:v>
                </c:pt>
                <c:pt idx="3041">
                  <c:v>1390</c:v>
                </c:pt>
                <c:pt idx="3042">
                  <c:v>3025.66</c:v>
                </c:pt>
                <c:pt idx="3043">
                  <c:v>6373.27</c:v>
                </c:pt>
                <c:pt idx="3044">
                  <c:v>3641</c:v>
                </c:pt>
                <c:pt idx="3045">
                  <c:v>1501</c:v>
                </c:pt>
                <c:pt idx="3046">
                  <c:v>5398.99</c:v>
                </c:pt>
                <c:pt idx="3047">
                  <c:v>1001</c:v>
                </c:pt>
                <c:pt idx="3048">
                  <c:v>1611</c:v>
                </c:pt>
                <c:pt idx="3049">
                  <c:v>1561</c:v>
                </c:pt>
                <c:pt idx="3050">
                  <c:v>4320</c:v>
                </c:pt>
                <c:pt idx="3051">
                  <c:v>2145.0100000000002</c:v>
                </c:pt>
                <c:pt idx="3052">
                  <c:v>920</c:v>
                </c:pt>
                <c:pt idx="3053">
                  <c:v>7304.04</c:v>
                </c:pt>
                <c:pt idx="3054">
                  <c:v>1503</c:v>
                </c:pt>
                <c:pt idx="3055">
                  <c:v>10435</c:v>
                </c:pt>
                <c:pt idx="3056">
                  <c:v>1006</c:v>
                </c:pt>
                <c:pt idx="3057">
                  <c:v>31522</c:v>
                </c:pt>
                <c:pt idx="3058">
                  <c:v>1050.5</c:v>
                </c:pt>
                <c:pt idx="3059">
                  <c:v>810</c:v>
                </c:pt>
                <c:pt idx="3060">
                  <c:v>6680.22</c:v>
                </c:pt>
                <c:pt idx="3061">
                  <c:v>3925</c:v>
                </c:pt>
                <c:pt idx="3062">
                  <c:v>7053.61</c:v>
                </c:pt>
                <c:pt idx="3063">
                  <c:v>6042.02</c:v>
                </c:pt>
                <c:pt idx="3064">
                  <c:v>18221</c:v>
                </c:pt>
                <c:pt idx="3065">
                  <c:v>3736.55</c:v>
                </c:pt>
                <c:pt idx="3066">
                  <c:v>2095.2600000000002</c:v>
                </c:pt>
                <c:pt idx="3067">
                  <c:v>50653.11</c:v>
                </c:pt>
                <c:pt idx="3068">
                  <c:v>6400.47</c:v>
                </c:pt>
                <c:pt idx="3069">
                  <c:v>79335.360000000001</c:v>
                </c:pt>
                <c:pt idx="3070">
                  <c:v>9370</c:v>
                </c:pt>
                <c:pt idx="3071">
                  <c:v>3236</c:v>
                </c:pt>
                <c:pt idx="3072">
                  <c:v>8792.02</c:v>
                </c:pt>
                <c:pt idx="3073">
                  <c:v>1883.64</c:v>
                </c:pt>
                <c:pt idx="3074">
                  <c:v>2565</c:v>
                </c:pt>
                <c:pt idx="3075">
                  <c:v>15606.4</c:v>
                </c:pt>
                <c:pt idx="3076">
                  <c:v>416</c:v>
                </c:pt>
                <c:pt idx="3077">
                  <c:v>6053</c:v>
                </c:pt>
                <c:pt idx="3078">
                  <c:v>3231</c:v>
                </c:pt>
                <c:pt idx="3079">
                  <c:v>5433</c:v>
                </c:pt>
                <c:pt idx="3080">
                  <c:v>184133.01</c:v>
                </c:pt>
                <c:pt idx="3081">
                  <c:v>25445</c:v>
                </c:pt>
                <c:pt idx="3082">
                  <c:v>26480</c:v>
                </c:pt>
                <c:pt idx="3083">
                  <c:v>35848</c:v>
                </c:pt>
                <c:pt idx="3084">
                  <c:v>11545.1</c:v>
                </c:pt>
                <c:pt idx="3085">
                  <c:v>26577</c:v>
                </c:pt>
                <c:pt idx="3086">
                  <c:v>1273</c:v>
                </c:pt>
                <c:pt idx="3087">
                  <c:v>4078</c:v>
                </c:pt>
                <c:pt idx="3088">
                  <c:v>25568</c:v>
                </c:pt>
                <c:pt idx="3089">
                  <c:v>104146.51</c:v>
                </c:pt>
                <c:pt idx="3090">
                  <c:v>13279</c:v>
                </c:pt>
                <c:pt idx="3091">
                  <c:v>15171.5</c:v>
                </c:pt>
                <c:pt idx="3092">
                  <c:v>73552</c:v>
                </c:pt>
                <c:pt idx="3093">
                  <c:v>42311</c:v>
                </c:pt>
                <c:pt idx="3094">
                  <c:v>8091</c:v>
                </c:pt>
                <c:pt idx="3095">
                  <c:v>30226</c:v>
                </c:pt>
                <c:pt idx="3096">
                  <c:v>40502.99</c:v>
                </c:pt>
                <c:pt idx="3097">
                  <c:v>3258</c:v>
                </c:pt>
                <c:pt idx="3098">
                  <c:v>8640</c:v>
                </c:pt>
                <c:pt idx="3099">
                  <c:v>8399</c:v>
                </c:pt>
                <c:pt idx="3100">
                  <c:v>10680</c:v>
                </c:pt>
                <c:pt idx="3101">
                  <c:v>430</c:v>
                </c:pt>
                <c:pt idx="3102">
                  <c:v>10800</c:v>
                </c:pt>
                <c:pt idx="3103">
                  <c:v>15230.03</c:v>
                </c:pt>
                <c:pt idx="3104">
                  <c:v>11545</c:v>
                </c:pt>
                <c:pt idx="3105">
                  <c:v>801</c:v>
                </c:pt>
                <c:pt idx="3106">
                  <c:v>4641</c:v>
                </c:pt>
                <c:pt idx="3107">
                  <c:v>35296</c:v>
                </c:pt>
                <c:pt idx="3108">
                  <c:v>546</c:v>
                </c:pt>
                <c:pt idx="3109">
                  <c:v>2713</c:v>
                </c:pt>
                <c:pt idx="3110">
                  <c:v>23530</c:v>
                </c:pt>
                <c:pt idx="3111">
                  <c:v>5509</c:v>
                </c:pt>
                <c:pt idx="3112">
                  <c:v>30675</c:v>
                </c:pt>
                <c:pt idx="3113">
                  <c:v>8567</c:v>
                </c:pt>
                <c:pt idx="3114">
                  <c:v>7785</c:v>
                </c:pt>
                <c:pt idx="3115">
                  <c:v>3321.25</c:v>
                </c:pt>
                <c:pt idx="3116">
                  <c:v>2325</c:v>
                </c:pt>
                <c:pt idx="3117">
                  <c:v>2222</c:v>
                </c:pt>
                <c:pt idx="3118">
                  <c:v>1261</c:v>
                </c:pt>
                <c:pt idx="3119">
                  <c:v>2500</c:v>
                </c:pt>
                <c:pt idx="3120">
                  <c:v>1185</c:v>
                </c:pt>
                <c:pt idx="3121">
                  <c:v>2144.34</c:v>
                </c:pt>
                <c:pt idx="3122">
                  <c:v>1364</c:v>
                </c:pt>
                <c:pt idx="3123">
                  <c:v>1031.6400000000001</c:v>
                </c:pt>
                <c:pt idx="3124">
                  <c:v>640</c:v>
                </c:pt>
                <c:pt idx="3125">
                  <c:v>10182.02</c:v>
                </c:pt>
                <c:pt idx="3126">
                  <c:v>2000</c:v>
                </c:pt>
                <c:pt idx="3127">
                  <c:v>5000.18</c:v>
                </c:pt>
                <c:pt idx="3128">
                  <c:v>2618</c:v>
                </c:pt>
                <c:pt idx="3129">
                  <c:v>3360.72</c:v>
                </c:pt>
                <c:pt idx="3130">
                  <c:v>1285</c:v>
                </c:pt>
                <c:pt idx="3131">
                  <c:v>10200</c:v>
                </c:pt>
                <c:pt idx="3132">
                  <c:v>400.33</c:v>
                </c:pt>
                <c:pt idx="3133">
                  <c:v>2000</c:v>
                </c:pt>
                <c:pt idx="3134">
                  <c:v>4516.4399999999996</c:v>
                </c:pt>
                <c:pt idx="3135">
                  <c:v>1001</c:v>
                </c:pt>
                <c:pt idx="3136">
                  <c:v>1251</c:v>
                </c:pt>
                <c:pt idx="3137">
                  <c:v>4176.1099999999997</c:v>
                </c:pt>
                <c:pt idx="3138">
                  <c:v>2065</c:v>
                </c:pt>
                <c:pt idx="3139">
                  <c:v>797</c:v>
                </c:pt>
                <c:pt idx="3140">
                  <c:v>1500.76</c:v>
                </c:pt>
                <c:pt idx="3141">
                  <c:v>3201</c:v>
                </c:pt>
                <c:pt idx="3142">
                  <c:v>4678.5</c:v>
                </c:pt>
                <c:pt idx="3143">
                  <c:v>607</c:v>
                </c:pt>
                <c:pt idx="3144">
                  <c:v>516</c:v>
                </c:pt>
                <c:pt idx="3145">
                  <c:v>750</c:v>
                </c:pt>
                <c:pt idx="3146">
                  <c:v>25740</c:v>
                </c:pt>
                <c:pt idx="3147">
                  <c:v>1515.08</c:v>
                </c:pt>
                <c:pt idx="3148">
                  <c:v>1913.05</c:v>
                </c:pt>
                <c:pt idx="3149">
                  <c:v>6000</c:v>
                </c:pt>
                <c:pt idx="3150">
                  <c:v>4510.8599999999997</c:v>
                </c:pt>
                <c:pt idx="3151">
                  <c:v>1056</c:v>
                </c:pt>
                <c:pt idx="3152">
                  <c:v>8105</c:v>
                </c:pt>
                <c:pt idx="3153">
                  <c:v>680</c:v>
                </c:pt>
                <c:pt idx="3154">
                  <c:v>13685.99</c:v>
                </c:pt>
                <c:pt idx="3155">
                  <c:v>5000</c:v>
                </c:pt>
                <c:pt idx="3156">
                  <c:v>1408</c:v>
                </c:pt>
                <c:pt idx="3157">
                  <c:v>7620</c:v>
                </c:pt>
                <c:pt idx="3158">
                  <c:v>8026</c:v>
                </c:pt>
                <c:pt idx="3159">
                  <c:v>4518</c:v>
                </c:pt>
                <c:pt idx="3160">
                  <c:v>4085</c:v>
                </c:pt>
                <c:pt idx="3161">
                  <c:v>4289.99</c:v>
                </c:pt>
                <c:pt idx="3162">
                  <c:v>6257</c:v>
                </c:pt>
                <c:pt idx="3163">
                  <c:v>6500</c:v>
                </c:pt>
                <c:pt idx="3164">
                  <c:v>4518</c:v>
                </c:pt>
                <c:pt idx="3165">
                  <c:v>5045</c:v>
                </c:pt>
                <c:pt idx="3166">
                  <c:v>8300</c:v>
                </c:pt>
                <c:pt idx="3167">
                  <c:v>2100</c:v>
                </c:pt>
                <c:pt idx="3168">
                  <c:v>20755</c:v>
                </c:pt>
                <c:pt idx="3169">
                  <c:v>29</c:v>
                </c:pt>
                <c:pt idx="3170">
                  <c:v>1100</c:v>
                </c:pt>
                <c:pt idx="3171">
                  <c:v>20343.169999999998</c:v>
                </c:pt>
                <c:pt idx="3172">
                  <c:v>10025</c:v>
                </c:pt>
                <c:pt idx="3173">
                  <c:v>2585</c:v>
                </c:pt>
                <c:pt idx="3174">
                  <c:v>3746</c:v>
                </c:pt>
                <c:pt idx="3175">
                  <c:v>725</c:v>
                </c:pt>
                <c:pt idx="3176">
                  <c:v>391</c:v>
                </c:pt>
                <c:pt idx="3177">
                  <c:v>5041</c:v>
                </c:pt>
                <c:pt idx="3178">
                  <c:v>3906</c:v>
                </c:pt>
                <c:pt idx="3179">
                  <c:v>3910</c:v>
                </c:pt>
                <c:pt idx="3180">
                  <c:v>6592</c:v>
                </c:pt>
                <c:pt idx="3181">
                  <c:v>6111</c:v>
                </c:pt>
                <c:pt idx="3182">
                  <c:v>1614</c:v>
                </c:pt>
                <c:pt idx="3183">
                  <c:v>6555</c:v>
                </c:pt>
                <c:pt idx="3184">
                  <c:v>3775.5</c:v>
                </c:pt>
                <c:pt idx="3185">
                  <c:v>3195</c:v>
                </c:pt>
                <c:pt idx="3186">
                  <c:v>2333</c:v>
                </c:pt>
                <c:pt idx="3187">
                  <c:v>3684</c:v>
                </c:pt>
                <c:pt idx="3188">
                  <c:v>2147</c:v>
                </c:pt>
                <c:pt idx="3189">
                  <c:v>786</c:v>
                </c:pt>
                <c:pt idx="3190">
                  <c:v>1066</c:v>
                </c:pt>
                <c:pt idx="3191">
                  <c:v>1361</c:v>
                </c:pt>
                <c:pt idx="3192">
                  <c:v>890</c:v>
                </c:pt>
                <c:pt idx="3193">
                  <c:v>3003</c:v>
                </c:pt>
                <c:pt idx="3194">
                  <c:v>3307</c:v>
                </c:pt>
                <c:pt idx="3195">
                  <c:v>39131</c:v>
                </c:pt>
                <c:pt idx="3196">
                  <c:v>1776</c:v>
                </c:pt>
                <c:pt idx="3197">
                  <c:v>20843.599999999999</c:v>
                </c:pt>
                <c:pt idx="3198">
                  <c:v>107421.57</c:v>
                </c:pt>
                <c:pt idx="3199">
                  <c:v>12106</c:v>
                </c:pt>
                <c:pt idx="3200">
                  <c:v>32616</c:v>
                </c:pt>
                <c:pt idx="3201">
                  <c:v>17914</c:v>
                </c:pt>
                <c:pt idx="3202">
                  <c:v>106330.39</c:v>
                </c:pt>
                <c:pt idx="3203">
                  <c:v>32172.66</c:v>
                </c:pt>
                <c:pt idx="3204">
                  <c:v>306970</c:v>
                </c:pt>
                <c:pt idx="3205">
                  <c:v>17176.13</c:v>
                </c:pt>
                <c:pt idx="3206">
                  <c:v>7576</c:v>
                </c:pt>
                <c:pt idx="3207">
                  <c:v>10710</c:v>
                </c:pt>
                <c:pt idx="3208">
                  <c:v>3397</c:v>
                </c:pt>
                <c:pt idx="3209">
                  <c:v>28633.5</c:v>
                </c:pt>
                <c:pt idx="3210">
                  <c:v>4388</c:v>
                </c:pt>
                <c:pt idx="3211">
                  <c:v>15808</c:v>
                </c:pt>
                <c:pt idx="3212">
                  <c:v>1884</c:v>
                </c:pt>
                <c:pt idx="3213">
                  <c:v>93374</c:v>
                </c:pt>
                <c:pt idx="3214">
                  <c:v>21882</c:v>
                </c:pt>
                <c:pt idx="3215">
                  <c:v>1967.76</c:v>
                </c:pt>
                <c:pt idx="3216">
                  <c:v>2280</c:v>
                </c:pt>
                <c:pt idx="3217">
                  <c:v>110353.65</c:v>
                </c:pt>
                <c:pt idx="3218">
                  <c:v>1434</c:v>
                </c:pt>
                <c:pt idx="3219">
                  <c:v>2800</c:v>
                </c:pt>
                <c:pt idx="3220">
                  <c:v>970</c:v>
                </c:pt>
                <c:pt idx="3221">
                  <c:v>926</c:v>
                </c:pt>
                <c:pt idx="3222">
                  <c:v>6387</c:v>
                </c:pt>
                <c:pt idx="3223">
                  <c:v>3158</c:v>
                </c:pt>
                <c:pt idx="3224">
                  <c:v>22933.05</c:v>
                </c:pt>
                <c:pt idx="3225">
                  <c:v>1466</c:v>
                </c:pt>
                <c:pt idx="3226">
                  <c:v>17731</c:v>
                </c:pt>
                <c:pt idx="3227">
                  <c:v>986</c:v>
                </c:pt>
                <c:pt idx="3228">
                  <c:v>11500</c:v>
                </c:pt>
                <c:pt idx="3229">
                  <c:v>1873</c:v>
                </c:pt>
                <c:pt idx="3230">
                  <c:v>831</c:v>
                </c:pt>
                <c:pt idx="3231">
                  <c:v>353</c:v>
                </c:pt>
                <c:pt idx="3232">
                  <c:v>492</c:v>
                </c:pt>
                <c:pt idx="3233">
                  <c:v>3170</c:v>
                </c:pt>
                <c:pt idx="3234">
                  <c:v>5145</c:v>
                </c:pt>
                <c:pt idx="3235">
                  <c:v>21360</c:v>
                </c:pt>
                <c:pt idx="3236">
                  <c:v>20919.25</c:v>
                </c:pt>
                <c:pt idx="3237">
                  <c:v>18100</c:v>
                </c:pt>
                <c:pt idx="3238">
                  <c:v>4310</c:v>
                </c:pt>
                <c:pt idx="3239">
                  <c:v>15929.51</c:v>
                </c:pt>
                <c:pt idx="3240">
                  <c:v>1660</c:v>
                </c:pt>
                <c:pt idx="3241">
                  <c:v>1707</c:v>
                </c:pt>
                <c:pt idx="3242">
                  <c:v>1001</c:v>
                </c:pt>
                <c:pt idx="3243">
                  <c:v>39304</c:v>
                </c:pt>
                <c:pt idx="3244">
                  <c:v>28067.57</c:v>
                </c:pt>
                <c:pt idx="3245">
                  <c:v>46643.07</c:v>
                </c:pt>
                <c:pt idx="3246">
                  <c:v>50803</c:v>
                </c:pt>
                <c:pt idx="3247">
                  <c:v>92340.21</c:v>
                </c:pt>
                <c:pt idx="3248">
                  <c:v>3938</c:v>
                </c:pt>
                <c:pt idx="3249">
                  <c:v>7226</c:v>
                </c:pt>
                <c:pt idx="3250">
                  <c:v>153362</c:v>
                </c:pt>
                <c:pt idx="3251">
                  <c:v>29089</c:v>
                </c:pt>
                <c:pt idx="3252">
                  <c:v>31754.69</c:v>
                </c:pt>
                <c:pt idx="3253">
                  <c:v>11998.01</c:v>
                </c:pt>
                <c:pt idx="3254">
                  <c:v>30026</c:v>
                </c:pt>
                <c:pt idx="3255">
                  <c:v>18645</c:v>
                </c:pt>
                <c:pt idx="3256">
                  <c:v>6530</c:v>
                </c:pt>
                <c:pt idx="3257">
                  <c:v>29531</c:v>
                </c:pt>
                <c:pt idx="3258">
                  <c:v>10965</c:v>
                </c:pt>
                <c:pt idx="3259">
                  <c:v>12627</c:v>
                </c:pt>
                <c:pt idx="3260">
                  <c:v>16806</c:v>
                </c:pt>
                <c:pt idx="3261">
                  <c:v>7326.88</c:v>
                </c:pt>
                <c:pt idx="3262">
                  <c:v>57817</c:v>
                </c:pt>
                <c:pt idx="3263">
                  <c:v>105745</c:v>
                </c:pt>
                <c:pt idx="3264">
                  <c:v>49321</c:v>
                </c:pt>
                <c:pt idx="3265">
                  <c:v>30274</c:v>
                </c:pt>
                <c:pt idx="3266">
                  <c:v>7833</c:v>
                </c:pt>
                <c:pt idx="3267">
                  <c:v>45979.01</c:v>
                </c:pt>
                <c:pt idx="3268">
                  <c:v>31291</c:v>
                </c:pt>
                <c:pt idx="3269">
                  <c:v>14190</c:v>
                </c:pt>
                <c:pt idx="3270">
                  <c:v>53769</c:v>
                </c:pt>
                <c:pt idx="3271">
                  <c:v>22603</c:v>
                </c:pt>
                <c:pt idx="3272">
                  <c:v>7336.01</c:v>
                </c:pt>
                <c:pt idx="3273">
                  <c:v>9832</c:v>
                </c:pt>
                <c:pt idx="3274">
                  <c:v>73818.240000000005</c:v>
                </c:pt>
                <c:pt idx="3275">
                  <c:v>7397</c:v>
                </c:pt>
                <c:pt idx="3276">
                  <c:v>4225</c:v>
                </c:pt>
                <c:pt idx="3277">
                  <c:v>310</c:v>
                </c:pt>
                <c:pt idx="3278">
                  <c:v>1316</c:v>
                </c:pt>
                <c:pt idx="3279">
                  <c:v>1200</c:v>
                </c:pt>
                <c:pt idx="3280">
                  <c:v>1145</c:v>
                </c:pt>
                <c:pt idx="3281">
                  <c:v>7140</c:v>
                </c:pt>
                <c:pt idx="3282">
                  <c:v>5234</c:v>
                </c:pt>
                <c:pt idx="3283">
                  <c:v>2946</c:v>
                </c:pt>
                <c:pt idx="3284">
                  <c:v>1197</c:v>
                </c:pt>
                <c:pt idx="3285">
                  <c:v>2050</c:v>
                </c:pt>
                <c:pt idx="3286">
                  <c:v>3035</c:v>
                </c:pt>
                <c:pt idx="3287">
                  <c:v>3160</c:v>
                </c:pt>
                <c:pt idx="3288">
                  <c:v>2050</c:v>
                </c:pt>
                <c:pt idx="3289">
                  <c:v>2152</c:v>
                </c:pt>
                <c:pt idx="3290">
                  <c:v>11056.75</c:v>
                </c:pt>
                <c:pt idx="3291">
                  <c:v>75</c:v>
                </c:pt>
                <c:pt idx="3292">
                  <c:v>730</c:v>
                </c:pt>
                <c:pt idx="3293">
                  <c:v>924</c:v>
                </c:pt>
                <c:pt idx="3294">
                  <c:v>8211.61</c:v>
                </c:pt>
                <c:pt idx="3295">
                  <c:v>5070</c:v>
                </c:pt>
                <c:pt idx="3296">
                  <c:v>5831.74</c:v>
                </c:pt>
                <c:pt idx="3297">
                  <c:v>1330</c:v>
                </c:pt>
                <c:pt idx="3298">
                  <c:v>666</c:v>
                </c:pt>
                <c:pt idx="3299">
                  <c:v>3055</c:v>
                </c:pt>
                <c:pt idx="3300">
                  <c:v>12795</c:v>
                </c:pt>
                <c:pt idx="3301">
                  <c:v>1150</c:v>
                </c:pt>
                <c:pt idx="3302">
                  <c:v>440</c:v>
                </c:pt>
                <c:pt idx="3303">
                  <c:v>3363</c:v>
                </c:pt>
                <c:pt idx="3304">
                  <c:v>6300</c:v>
                </c:pt>
                <c:pt idx="3305">
                  <c:v>4511</c:v>
                </c:pt>
                <c:pt idx="3306">
                  <c:v>2560</c:v>
                </c:pt>
                <c:pt idx="3307">
                  <c:v>2705</c:v>
                </c:pt>
                <c:pt idx="3308">
                  <c:v>10027</c:v>
                </c:pt>
                <c:pt idx="3309">
                  <c:v>5665</c:v>
                </c:pt>
                <c:pt idx="3310">
                  <c:v>3572.12</c:v>
                </c:pt>
                <c:pt idx="3311">
                  <c:v>1616</c:v>
                </c:pt>
                <c:pt idx="3312">
                  <c:v>605</c:v>
                </c:pt>
                <c:pt idx="3313">
                  <c:v>4247</c:v>
                </c:pt>
                <c:pt idx="3314">
                  <c:v>780</c:v>
                </c:pt>
                <c:pt idx="3315">
                  <c:v>10603</c:v>
                </c:pt>
                <c:pt idx="3316">
                  <c:v>5240</c:v>
                </c:pt>
                <c:pt idx="3317">
                  <c:v>272</c:v>
                </c:pt>
                <c:pt idx="3318">
                  <c:v>1000</c:v>
                </c:pt>
                <c:pt idx="3319">
                  <c:v>6000</c:v>
                </c:pt>
                <c:pt idx="3320">
                  <c:v>124</c:v>
                </c:pt>
                <c:pt idx="3321">
                  <c:v>760</c:v>
                </c:pt>
                <c:pt idx="3322">
                  <c:v>3100</c:v>
                </c:pt>
                <c:pt idx="3323">
                  <c:v>2155</c:v>
                </c:pt>
                <c:pt idx="3324">
                  <c:v>2405</c:v>
                </c:pt>
                <c:pt idx="3325">
                  <c:v>9536</c:v>
                </c:pt>
                <c:pt idx="3326">
                  <c:v>2663</c:v>
                </c:pt>
                <c:pt idx="3327">
                  <c:v>3000</c:v>
                </c:pt>
                <c:pt idx="3328">
                  <c:v>3320</c:v>
                </c:pt>
                <c:pt idx="3329">
                  <c:v>2867.99</c:v>
                </c:pt>
                <c:pt idx="3330">
                  <c:v>2923</c:v>
                </c:pt>
                <c:pt idx="3331">
                  <c:v>1360</c:v>
                </c:pt>
                <c:pt idx="3332">
                  <c:v>1870.99</c:v>
                </c:pt>
                <c:pt idx="3333">
                  <c:v>485</c:v>
                </c:pt>
                <c:pt idx="3334">
                  <c:v>850</c:v>
                </c:pt>
                <c:pt idx="3335">
                  <c:v>2405</c:v>
                </c:pt>
                <c:pt idx="3336">
                  <c:v>3900</c:v>
                </c:pt>
                <c:pt idx="3337">
                  <c:v>2600</c:v>
                </c:pt>
                <c:pt idx="3338">
                  <c:v>129</c:v>
                </c:pt>
                <c:pt idx="3339">
                  <c:v>500</c:v>
                </c:pt>
                <c:pt idx="3340">
                  <c:v>300</c:v>
                </c:pt>
                <c:pt idx="3341">
                  <c:v>25800</c:v>
                </c:pt>
                <c:pt idx="3342">
                  <c:v>46100.69</c:v>
                </c:pt>
                <c:pt idx="3343">
                  <c:v>3750</c:v>
                </c:pt>
                <c:pt idx="3344">
                  <c:v>2355</c:v>
                </c:pt>
                <c:pt idx="3345">
                  <c:v>1000</c:v>
                </c:pt>
                <c:pt idx="3346">
                  <c:v>8165.55</c:v>
                </c:pt>
                <c:pt idx="3347">
                  <c:v>10092</c:v>
                </c:pt>
                <c:pt idx="3348">
                  <c:v>795</c:v>
                </c:pt>
                <c:pt idx="3349">
                  <c:v>3258</c:v>
                </c:pt>
                <c:pt idx="3350">
                  <c:v>2569</c:v>
                </c:pt>
                <c:pt idx="3351">
                  <c:v>2700</c:v>
                </c:pt>
                <c:pt idx="3352">
                  <c:v>3531</c:v>
                </c:pt>
                <c:pt idx="3353">
                  <c:v>1280</c:v>
                </c:pt>
                <c:pt idx="3354">
                  <c:v>2000</c:v>
                </c:pt>
                <c:pt idx="3355">
                  <c:v>4055</c:v>
                </c:pt>
                <c:pt idx="3356">
                  <c:v>8230</c:v>
                </c:pt>
                <c:pt idx="3357">
                  <c:v>2681</c:v>
                </c:pt>
                <c:pt idx="3358">
                  <c:v>5481</c:v>
                </c:pt>
                <c:pt idx="3359">
                  <c:v>1218</c:v>
                </c:pt>
                <c:pt idx="3360">
                  <c:v>10685</c:v>
                </c:pt>
                <c:pt idx="3361">
                  <c:v>5035.6899999999996</c:v>
                </c:pt>
                <c:pt idx="3362">
                  <c:v>1635</c:v>
                </c:pt>
                <c:pt idx="3363">
                  <c:v>11363</c:v>
                </c:pt>
                <c:pt idx="3364">
                  <c:v>5696</c:v>
                </c:pt>
                <c:pt idx="3365">
                  <c:v>3710</c:v>
                </c:pt>
                <c:pt idx="3366">
                  <c:v>1625</c:v>
                </c:pt>
                <c:pt idx="3367">
                  <c:v>6360</c:v>
                </c:pt>
                <c:pt idx="3368">
                  <c:v>3205</c:v>
                </c:pt>
                <c:pt idx="3369">
                  <c:v>2107</c:v>
                </c:pt>
                <c:pt idx="3370">
                  <c:v>8740</c:v>
                </c:pt>
                <c:pt idx="3371">
                  <c:v>5100</c:v>
                </c:pt>
                <c:pt idx="3372">
                  <c:v>8010</c:v>
                </c:pt>
                <c:pt idx="3373">
                  <c:v>120</c:v>
                </c:pt>
                <c:pt idx="3374">
                  <c:v>3407</c:v>
                </c:pt>
                <c:pt idx="3375">
                  <c:v>971</c:v>
                </c:pt>
                <c:pt idx="3376">
                  <c:v>5070</c:v>
                </c:pt>
                <c:pt idx="3377">
                  <c:v>3275</c:v>
                </c:pt>
                <c:pt idx="3378">
                  <c:v>5157</c:v>
                </c:pt>
                <c:pt idx="3379">
                  <c:v>5103</c:v>
                </c:pt>
                <c:pt idx="3380">
                  <c:v>169985.91</c:v>
                </c:pt>
                <c:pt idx="3381">
                  <c:v>25088</c:v>
                </c:pt>
                <c:pt idx="3382">
                  <c:v>12165</c:v>
                </c:pt>
                <c:pt idx="3383">
                  <c:v>2532</c:v>
                </c:pt>
                <c:pt idx="3384">
                  <c:v>27600.2</c:v>
                </c:pt>
                <c:pt idx="3385">
                  <c:v>1000</c:v>
                </c:pt>
                <c:pt idx="3386">
                  <c:v>35307</c:v>
                </c:pt>
                <c:pt idx="3387">
                  <c:v>10000</c:v>
                </c:pt>
                <c:pt idx="3388">
                  <c:v>8780</c:v>
                </c:pt>
                <c:pt idx="3389">
                  <c:v>3135</c:v>
                </c:pt>
                <c:pt idx="3390">
                  <c:v>1003</c:v>
                </c:pt>
                <c:pt idx="3391">
                  <c:v>1373.24</c:v>
                </c:pt>
                <c:pt idx="3392">
                  <c:v>15744</c:v>
                </c:pt>
                <c:pt idx="3393">
                  <c:v>60180</c:v>
                </c:pt>
                <c:pt idx="3394">
                  <c:v>10373</c:v>
                </c:pt>
                <c:pt idx="3395">
                  <c:v>51514.5</c:v>
                </c:pt>
                <c:pt idx="3396">
                  <c:v>1605</c:v>
                </c:pt>
                <c:pt idx="3397">
                  <c:v>500</c:v>
                </c:pt>
                <c:pt idx="3398">
                  <c:v>22991.01</c:v>
                </c:pt>
                <c:pt idx="3399">
                  <c:v>7595.43</c:v>
                </c:pt>
                <c:pt idx="3400">
                  <c:v>3035</c:v>
                </c:pt>
                <c:pt idx="3401">
                  <c:v>45126</c:v>
                </c:pt>
                <c:pt idx="3402">
                  <c:v>12772.6</c:v>
                </c:pt>
                <c:pt idx="3403">
                  <c:v>8620</c:v>
                </c:pt>
                <c:pt idx="3404">
                  <c:v>1080</c:v>
                </c:pt>
                <c:pt idx="3405">
                  <c:v>3035</c:v>
                </c:pt>
                <c:pt idx="3406">
                  <c:v>29939</c:v>
                </c:pt>
                <c:pt idx="3407">
                  <c:v>2370</c:v>
                </c:pt>
                <c:pt idx="3408">
                  <c:v>371</c:v>
                </c:pt>
                <c:pt idx="3409">
                  <c:v>4685</c:v>
                </c:pt>
                <c:pt idx="3410">
                  <c:v>15696</c:v>
                </c:pt>
                <c:pt idx="3411">
                  <c:v>28276</c:v>
                </c:pt>
                <c:pt idx="3412">
                  <c:v>3508</c:v>
                </c:pt>
                <c:pt idx="3413">
                  <c:v>8722</c:v>
                </c:pt>
                <c:pt idx="3414">
                  <c:v>23285</c:v>
                </c:pt>
                <c:pt idx="3415">
                  <c:v>4230</c:v>
                </c:pt>
                <c:pt idx="3416">
                  <c:v>18185</c:v>
                </c:pt>
                <c:pt idx="3417">
                  <c:v>7040</c:v>
                </c:pt>
                <c:pt idx="3418">
                  <c:v>5221</c:v>
                </c:pt>
                <c:pt idx="3419">
                  <c:v>10088</c:v>
                </c:pt>
                <c:pt idx="3420">
                  <c:v>721</c:v>
                </c:pt>
                <c:pt idx="3421">
                  <c:v>12321</c:v>
                </c:pt>
                <c:pt idx="3422">
                  <c:v>7555</c:v>
                </c:pt>
                <c:pt idx="3423">
                  <c:v>1290</c:v>
                </c:pt>
                <c:pt idx="3424">
                  <c:v>52576</c:v>
                </c:pt>
                <c:pt idx="3425">
                  <c:v>8401</c:v>
                </c:pt>
                <c:pt idx="3426">
                  <c:v>32903</c:v>
                </c:pt>
                <c:pt idx="3427">
                  <c:v>1867</c:v>
                </c:pt>
                <c:pt idx="3428">
                  <c:v>1500</c:v>
                </c:pt>
                <c:pt idx="3429">
                  <c:v>1272</c:v>
                </c:pt>
                <c:pt idx="3430">
                  <c:v>4396</c:v>
                </c:pt>
                <c:pt idx="3431">
                  <c:v>112536</c:v>
                </c:pt>
                <c:pt idx="3432">
                  <c:v>27196.71</c:v>
                </c:pt>
                <c:pt idx="3433">
                  <c:v>31683</c:v>
                </c:pt>
                <c:pt idx="3434">
                  <c:v>1066</c:v>
                </c:pt>
                <c:pt idx="3435">
                  <c:v>1005</c:v>
                </c:pt>
                <c:pt idx="3436">
                  <c:v>21742.78</c:v>
                </c:pt>
                <c:pt idx="3437">
                  <c:v>3225</c:v>
                </c:pt>
                <c:pt idx="3438">
                  <c:v>9170</c:v>
                </c:pt>
                <c:pt idx="3439">
                  <c:v>1920</c:v>
                </c:pt>
                <c:pt idx="3440">
                  <c:v>16501</c:v>
                </c:pt>
                <c:pt idx="3441">
                  <c:v>13121</c:v>
                </c:pt>
                <c:pt idx="3442">
                  <c:v>5308.26</c:v>
                </c:pt>
                <c:pt idx="3443">
                  <c:v>15077</c:v>
                </c:pt>
                <c:pt idx="3444">
                  <c:v>745</c:v>
                </c:pt>
                <c:pt idx="3445">
                  <c:v>8320</c:v>
                </c:pt>
                <c:pt idx="3446">
                  <c:v>4000</c:v>
                </c:pt>
                <c:pt idx="3447">
                  <c:v>636</c:v>
                </c:pt>
                <c:pt idx="3448">
                  <c:v>23505</c:v>
                </c:pt>
                <c:pt idx="3449">
                  <c:v>2361</c:v>
                </c:pt>
                <c:pt idx="3450">
                  <c:v>1300</c:v>
                </c:pt>
                <c:pt idx="3451">
                  <c:v>3535</c:v>
                </c:pt>
                <c:pt idx="3452">
                  <c:v>3514</c:v>
                </c:pt>
                <c:pt idx="3453">
                  <c:v>2331</c:v>
                </c:pt>
                <c:pt idx="3454">
                  <c:v>10067.5</c:v>
                </c:pt>
                <c:pt idx="3455">
                  <c:v>7905</c:v>
                </c:pt>
                <c:pt idx="3456">
                  <c:v>9425.23</c:v>
                </c:pt>
                <c:pt idx="3457">
                  <c:v>5600</c:v>
                </c:pt>
                <c:pt idx="3458">
                  <c:v>4040</c:v>
                </c:pt>
                <c:pt idx="3459">
                  <c:v>5700</c:v>
                </c:pt>
                <c:pt idx="3460">
                  <c:v>2002.22</c:v>
                </c:pt>
                <c:pt idx="3461">
                  <c:v>4569</c:v>
                </c:pt>
                <c:pt idx="3462">
                  <c:v>2102</c:v>
                </c:pt>
                <c:pt idx="3463">
                  <c:v>5086</c:v>
                </c:pt>
                <c:pt idx="3464">
                  <c:v>14450</c:v>
                </c:pt>
                <c:pt idx="3465">
                  <c:v>2669</c:v>
                </c:pt>
                <c:pt idx="3466">
                  <c:v>1220</c:v>
                </c:pt>
                <c:pt idx="3467">
                  <c:v>56079.83</c:v>
                </c:pt>
                <c:pt idx="3468">
                  <c:v>3485</c:v>
                </c:pt>
                <c:pt idx="3469">
                  <c:v>3105</c:v>
                </c:pt>
                <c:pt idx="3470">
                  <c:v>8241</c:v>
                </c:pt>
                <c:pt idx="3471">
                  <c:v>2245</c:v>
                </c:pt>
                <c:pt idx="3472">
                  <c:v>7617</c:v>
                </c:pt>
                <c:pt idx="3473">
                  <c:v>2300</c:v>
                </c:pt>
                <c:pt idx="3474">
                  <c:v>10300</c:v>
                </c:pt>
                <c:pt idx="3475">
                  <c:v>3034</c:v>
                </c:pt>
                <c:pt idx="3476">
                  <c:v>5478</c:v>
                </c:pt>
                <c:pt idx="3477">
                  <c:v>2182</c:v>
                </c:pt>
                <c:pt idx="3478">
                  <c:v>2935</c:v>
                </c:pt>
                <c:pt idx="3479">
                  <c:v>2576</c:v>
                </c:pt>
                <c:pt idx="3480">
                  <c:v>4794.82</c:v>
                </c:pt>
                <c:pt idx="3481">
                  <c:v>1437</c:v>
                </c:pt>
                <c:pt idx="3482">
                  <c:v>545</c:v>
                </c:pt>
                <c:pt idx="3483">
                  <c:v>7062</c:v>
                </c:pt>
                <c:pt idx="3484">
                  <c:v>2725</c:v>
                </c:pt>
                <c:pt idx="3485">
                  <c:v>4610</c:v>
                </c:pt>
                <c:pt idx="3486">
                  <c:v>1000</c:v>
                </c:pt>
                <c:pt idx="3487">
                  <c:v>3270</c:v>
                </c:pt>
                <c:pt idx="3488">
                  <c:v>17444</c:v>
                </c:pt>
                <c:pt idx="3489">
                  <c:v>5175</c:v>
                </c:pt>
                <c:pt idx="3490">
                  <c:v>11335.7</c:v>
                </c:pt>
                <c:pt idx="3491">
                  <c:v>3773</c:v>
                </c:pt>
                <c:pt idx="3492">
                  <c:v>27541</c:v>
                </c:pt>
                <c:pt idx="3493">
                  <c:v>5050</c:v>
                </c:pt>
                <c:pt idx="3494">
                  <c:v>6007</c:v>
                </c:pt>
                <c:pt idx="3495">
                  <c:v>12256</c:v>
                </c:pt>
                <c:pt idx="3496">
                  <c:v>35123</c:v>
                </c:pt>
                <c:pt idx="3497">
                  <c:v>2001</c:v>
                </c:pt>
                <c:pt idx="3498">
                  <c:v>5221</c:v>
                </c:pt>
                <c:pt idx="3499">
                  <c:v>12252</c:v>
                </c:pt>
                <c:pt idx="3500">
                  <c:v>20022</c:v>
                </c:pt>
                <c:pt idx="3501">
                  <c:v>15126</c:v>
                </c:pt>
                <c:pt idx="3502">
                  <c:v>4137</c:v>
                </c:pt>
                <c:pt idx="3503">
                  <c:v>3120</c:v>
                </c:pt>
                <c:pt idx="3504">
                  <c:v>3395</c:v>
                </c:pt>
                <c:pt idx="3505">
                  <c:v>30610</c:v>
                </c:pt>
                <c:pt idx="3506">
                  <c:v>2047</c:v>
                </c:pt>
                <c:pt idx="3507">
                  <c:v>1250</c:v>
                </c:pt>
                <c:pt idx="3508">
                  <c:v>1500</c:v>
                </c:pt>
                <c:pt idx="3509">
                  <c:v>7164</c:v>
                </c:pt>
                <c:pt idx="3510">
                  <c:v>21573</c:v>
                </c:pt>
                <c:pt idx="3511">
                  <c:v>2857</c:v>
                </c:pt>
                <c:pt idx="3512">
                  <c:v>1610</c:v>
                </c:pt>
                <c:pt idx="3513">
                  <c:v>1312</c:v>
                </c:pt>
                <c:pt idx="3514">
                  <c:v>5940</c:v>
                </c:pt>
                <c:pt idx="3515">
                  <c:v>4015.71</c:v>
                </c:pt>
                <c:pt idx="3516">
                  <c:v>15481</c:v>
                </c:pt>
                <c:pt idx="3517">
                  <c:v>20120</c:v>
                </c:pt>
                <c:pt idx="3518">
                  <c:v>35275.64</c:v>
                </c:pt>
                <c:pt idx="3519">
                  <c:v>3145</c:v>
                </c:pt>
                <c:pt idx="3520">
                  <c:v>6208.98</c:v>
                </c:pt>
                <c:pt idx="3521">
                  <c:v>3017</c:v>
                </c:pt>
                <c:pt idx="3522">
                  <c:v>9801</c:v>
                </c:pt>
                <c:pt idx="3523">
                  <c:v>12730.42</c:v>
                </c:pt>
                <c:pt idx="3524">
                  <c:v>8227</c:v>
                </c:pt>
                <c:pt idx="3525">
                  <c:v>1647</c:v>
                </c:pt>
                <c:pt idx="3526">
                  <c:v>21904</c:v>
                </c:pt>
                <c:pt idx="3527">
                  <c:v>11122</c:v>
                </c:pt>
                <c:pt idx="3528">
                  <c:v>2646.5</c:v>
                </c:pt>
                <c:pt idx="3529">
                  <c:v>12095</c:v>
                </c:pt>
                <c:pt idx="3530">
                  <c:v>5771</c:v>
                </c:pt>
                <c:pt idx="3531">
                  <c:v>25388</c:v>
                </c:pt>
                <c:pt idx="3532">
                  <c:v>1661</c:v>
                </c:pt>
                <c:pt idx="3533">
                  <c:v>2876</c:v>
                </c:pt>
                <c:pt idx="3534">
                  <c:v>20365</c:v>
                </c:pt>
                <c:pt idx="3535">
                  <c:v>13163.5</c:v>
                </c:pt>
                <c:pt idx="3536">
                  <c:v>525</c:v>
                </c:pt>
                <c:pt idx="3537">
                  <c:v>12806</c:v>
                </c:pt>
                <c:pt idx="3538">
                  <c:v>2125.9899999999998</c:v>
                </c:pt>
                <c:pt idx="3539">
                  <c:v>7365</c:v>
                </c:pt>
                <c:pt idx="3540">
                  <c:v>24418.6</c:v>
                </c:pt>
                <c:pt idx="3541">
                  <c:v>5462</c:v>
                </c:pt>
                <c:pt idx="3542">
                  <c:v>3315</c:v>
                </c:pt>
                <c:pt idx="3543">
                  <c:v>12571</c:v>
                </c:pt>
                <c:pt idx="3544">
                  <c:v>2804.16</c:v>
                </c:pt>
                <c:pt idx="3545">
                  <c:v>2575</c:v>
                </c:pt>
                <c:pt idx="3546">
                  <c:v>4428</c:v>
                </c:pt>
                <c:pt idx="3547">
                  <c:v>7877</c:v>
                </c:pt>
                <c:pt idx="3548">
                  <c:v>15315</c:v>
                </c:pt>
                <c:pt idx="3549">
                  <c:v>2560</c:v>
                </c:pt>
                <c:pt idx="3550">
                  <c:v>8120</c:v>
                </c:pt>
                <c:pt idx="3551">
                  <c:v>1830</c:v>
                </c:pt>
                <c:pt idx="3552">
                  <c:v>1950</c:v>
                </c:pt>
                <c:pt idx="3553">
                  <c:v>15443</c:v>
                </c:pt>
                <c:pt idx="3554">
                  <c:v>4296</c:v>
                </c:pt>
                <c:pt idx="3555">
                  <c:v>15705</c:v>
                </c:pt>
                <c:pt idx="3556">
                  <c:v>1805</c:v>
                </c:pt>
                <c:pt idx="3557">
                  <c:v>5258</c:v>
                </c:pt>
                <c:pt idx="3558">
                  <c:v>5430</c:v>
                </c:pt>
                <c:pt idx="3559">
                  <c:v>2585</c:v>
                </c:pt>
                <c:pt idx="3560">
                  <c:v>6628</c:v>
                </c:pt>
                <c:pt idx="3561">
                  <c:v>2060</c:v>
                </c:pt>
                <c:pt idx="3562">
                  <c:v>6080</c:v>
                </c:pt>
                <c:pt idx="3563">
                  <c:v>31820.5</c:v>
                </c:pt>
                <c:pt idx="3564">
                  <c:v>838</c:v>
                </c:pt>
                <c:pt idx="3565">
                  <c:v>3048</c:v>
                </c:pt>
                <c:pt idx="3566">
                  <c:v>5604</c:v>
                </c:pt>
                <c:pt idx="3567">
                  <c:v>15265</c:v>
                </c:pt>
                <c:pt idx="3568">
                  <c:v>2500</c:v>
                </c:pt>
                <c:pt idx="3569">
                  <c:v>10026.49</c:v>
                </c:pt>
                <c:pt idx="3570">
                  <c:v>665.21</c:v>
                </c:pt>
                <c:pt idx="3571">
                  <c:v>2424</c:v>
                </c:pt>
                <c:pt idx="3572">
                  <c:v>570</c:v>
                </c:pt>
                <c:pt idx="3573">
                  <c:v>289</c:v>
                </c:pt>
                <c:pt idx="3574">
                  <c:v>7670</c:v>
                </c:pt>
                <c:pt idx="3575">
                  <c:v>710</c:v>
                </c:pt>
                <c:pt idx="3576">
                  <c:v>720.01</c:v>
                </c:pt>
                <c:pt idx="3577">
                  <c:v>2161</c:v>
                </c:pt>
                <c:pt idx="3578">
                  <c:v>5504</c:v>
                </c:pt>
                <c:pt idx="3579">
                  <c:v>10173</c:v>
                </c:pt>
                <c:pt idx="3580">
                  <c:v>3486</c:v>
                </c:pt>
                <c:pt idx="3581">
                  <c:v>4085</c:v>
                </c:pt>
                <c:pt idx="3582">
                  <c:v>4004</c:v>
                </c:pt>
                <c:pt idx="3583">
                  <c:v>8685</c:v>
                </c:pt>
                <c:pt idx="3584">
                  <c:v>2086</c:v>
                </c:pt>
                <c:pt idx="3585">
                  <c:v>15677.5</c:v>
                </c:pt>
                <c:pt idx="3586">
                  <c:v>4081</c:v>
                </c:pt>
                <c:pt idx="3587">
                  <c:v>2630</c:v>
                </c:pt>
                <c:pt idx="3588">
                  <c:v>1066.8</c:v>
                </c:pt>
                <c:pt idx="3589">
                  <c:v>4280</c:v>
                </c:pt>
                <c:pt idx="3590">
                  <c:v>558</c:v>
                </c:pt>
                <c:pt idx="3591">
                  <c:v>6505</c:v>
                </c:pt>
                <c:pt idx="3592">
                  <c:v>2746</c:v>
                </c:pt>
                <c:pt idx="3593">
                  <c:v>2501</c:v>
                </c:pt>
                <c:pt idx="3594">
                  <c:v>2321</c:v>
                </c:pt>
                <c:pt idx="3595">
                  <c:v>1686</c:v>
                </c:pt>
                <c:pt idx="3596">
                  <c:v>4400</c:v>
                </c:pt>
                <c:pt idx="3597">
                  <c:v>11747.18</c:v>
                </c:pt>
                <c:pt idx="3598">
                  <c:v>1115</c:v>
                </c:pt>
                <c:pt idx="3599">
                  <c:v>2512</c:v>
                </c:pt>
                <c:pt idx="3600">
                  <c:v>540</c:v>
                </c:pt>
                <c:pt idx="3601">
                  <c:v>2525</c:v>
                </c:pt>
                <c:pt idx="3602">
                  <c:v>537</c:v>
                </c:pt>
                <c:pt idx="3603">
                  <c:v>3350</c:v>
                </c:pt>
                <c:pt idx="3604">
                  <c:v>1259</c:v>
                </c:pt>
                <c:pt idx="3605">
                  <c:v>1525</c:v>
                </c:pt>
                <c:pt idx="3606">
                  <c:v>450</c:v>
                </c:pt>
                <c:pt idx="3607">
                  <c:v>8110</c:v>
                </c:pt>
                <c:pt idx="3608">
                  <c:v>810</c:v>
                </c:pt>
                <c:pt idx="3609">
                  <c:v>2635</c:v>
                </c:pt>
                <c:pt idx="3610">
                  <c:v>1168</c:v>
                </c:pt>
                <c:pt idx="3611">
                  <c:v>1594</c:v>
                </c:pt>
                <c:pt idx="3612">
                  <c:v>5226</c:v>
                </c:pt>
                <c:pt idx="3613">
                  <c:v>6000</c:v>
                </c:pt>
                <c:pt idx="3614">
                  <c:v>3660</c:v>
                </c:pt>
                <c:pt idx="3615">
                  <c:v>5366</c:v>
                </c:pt>
                <c:pt idx="3616">
                  <c:v>5016</c:v>
                </c:pt>
                <c:pt idx="3617">
                  <c:v>250</c:v>
                </c:pt>
                <c:pt idx="3618">
                  <c:v>2755</c:v>
                </c:pt>
                <c:pt idx="3619">
                  <c:v>15327</c:v>
                </c:pt>
                <c:pt idx="3620">
                  <c:v>8348</c:v>
                </c:pt>
                <c:pt idx="3621">
                  <c:v>4145</c:v>
                </c:pt>
                <c:pt idx="3622">
                  <c:v>3350</c:v>
                </c:pt>
                <c:pt idx="3623">
                  <c:v>6100</c:v>
                </c:pt>
                <c:pt idx="3624">
                  <c:v>1200</c:v>
                </c:pt>
                <c:pt idx="3625">
                  <c:v>4565</c:v>
                </c:pt>
                <c:pt idx="3626">
                  <c:v>650</c:v>
                </c:pt>
                <c:pt idx="3627">
                  <c:v>1650</c:v>
                </c:pt>
                <c:pt idx="3628">
                  <c:v>2389</c:v>
                </c:pt>
                <c:pt idx="3629">
                  <c:v>5516</c:v>
                </c:pt>
                <c:pt idx="3630">
                  <c:v>1534</c:v>
                </c:pt>
                <c:pt idx="3631">
                  <c:v>3655</c:v>
                </c:pt>
                <c:pt idx="3632">
                  <c:v>5055</c:v>
                </c:pt>
                <c:pt idx="3633">
                  <c:v>5376</c:v>
                </c:pt>
                <c:pt idx="3634">
                  <c:v>1575</c:v>
                </c:pt>
                <c:pt idx="3635">
                  <c:v>3058</c:v>
                </c:pt>
                <c:pt idx="3636">
                  <c:v>2210</c:v>
                </c:pt>
                <c:pt idx="3637">
                  <c:v>1521</c:v>
                </c:pt>
                <c:pt idx="3638">
                  <c:v>2020</c:v>
                </c:pt>
                <c:pt idx="3639">
                  <c:v>10299</c:v>
                </c:pt>
                <c:pt idx="3640">
                  <c:v>4250</c:v>
                </c:pt>
                <c:pt idx="3641">
                  <c:v>9124</c:v>
                </c:pt>
                <c:pt idx="3642">
                  <c:v>5673</c:v>
                </c:pt>
                <c:pt idx="3643">
                  <c:v>1090</c:v>
                </c:pt>
                <c:pt idx="3644">
                  <c:v>7860</c:v>
                </c:pt>
                <c:pt idx="3645">
                  <c:v>3178</c:v>
                </c:pt>
                <c:pt idx="3646">
                  <c:v>2600</c:v>
                </c:pt>
                <c:pt idx="3647">
                  <c:v>1105</c:v>
                </c:pt>
                <c:pt idx="3648">
                  <c:v>890</c:v>
                </c:pt>
                <c:pt idx="3649">
                  <c:v>1046</c:v>
                </c:pt>
                <c:pt idx="3650">
                  <c:v>5195</c:v>
                </c:pt>
                <c:pt idx="3651">
                  <c:v>1766</c:v>
                </c:pt>
                <c:pt idx="3652">
                  <c:v>277</c:v>
                </c:pt>
                <c:pt idx="3653">
                  <c:v>1035</c:v>
                </c:pt>
                <c:pt idx="3654">
                  <c:v>2005</c:v>
                </c:pt>
                <c:pt idx="3655">
                  <c:v>3730</c:v>
                </c:pt>
                <c:pt idx="3656">
                  <c:v>3000</c:v>
                </c:pt>
                <c:pt idx="3657">
                  <c:v>8001</c:v>
                </c:pt>
                <c:pt idx="3658">
                  <c:v>8084</c:v>
                </c:pt>
                <c:pt idx="3659">
                  <c:v>592</c:v>
                </c:pt>
                <c:pt idx="3660">
                  <c:v>2073</c:v>
                </c:pt>
                <c:pt idx="3661">
                  <c:v>3133</c:v>
                </c:pt>
                <c:pt idx="3662">
                  <c:v>4090</c:v>
                </c:pt>
                <c:pt idx="3663">
                  <c:v>3526</c:v>
                </c:pt>
                <c:pt idx="3664">
                  <c:v>1955</c:v>
                </c:pt>
                <c:pt idx="3665">
                  <c:v>6000.66</c:v>
                </c:pt>
                <c:pt idx="3666">
                  <c:v>2000</c:v>
                </c:pt>
                <c:pt idx="3667">
                  <c:v>2100</c:v>
                </c:pt>
                <c:pt idx="3668">
                  <c:v>3506</c:v>
                </c:pt>
                <c:pt idx="3669">
                  <c:v>1557</c:v>
                </c:pt>
                <c:pt idx="3670">
                  <c:v>11450</c:v>
                </c:pt>
                <c:pt idx="3671">
                  <c:v>1536</c:v>
                </c:pt>
                <c:pt idx="3672">
                  <c:v>1115</c:v>
                </c:pt>
                <c:pt idx="3673">
                  <c:v>500</c:v>
                </c:pt>
                <c:pt idx="3674">
                  <c:v>1587</c:v>
                </c:pt>
                <c:pt idx="3675">
                  <c:v>783</c:v>
                </c:pt>
                <c:pt idx="3676">
                  <c:v>920</c:v>
                </c:pt>
                <c:pt idx="3677">
                  <c:v>1565</c:v>
                </c:pt>
                <c:pt idx="3678">
                  <c:v>280</c:v>
                </c:pt>
                <c:pt idx="3679">
                  <c:v>4443</c:v>
                </c:pt>
                <c:pt idx="3680">
                  <c:v>1245</c:v>
                </c:pt>
                <c:pt idx="3681">
                  <c:v>10041</c:v>
                </c:pt>
                <c:pt idx="3682">
                  <c:v>2954</c:v>
                </c:pt>
                <c:pt idx="3683">
                  <c:v>16465</c:v>
                </c:pt>
                <c:pt idx="3684">
                  <c:v>2000</c:v>
                </c:pt>
                <c:pt idx="3685">
                  <c:v>610</c:v>
                </c:pt>
                <c:pt idx="3686">
                  <c:v>481.5</c:v>
                </c:pt>
                <c:pt idx="3687">
                  <c:v>10031</c:v>
                </c:pt>
                <c:pt idx="3688">
                  <c:v>2142</c:v>
                </c:pt>
                <c:pt idx="3689">
                  <c:v>1055</c:v>
                </c:pt>
                <c:pt idx="3690">
                  <c:v>618</c:v>
                </c:pt>
                <c:pt idx="3691">
                  <c:v>3255</c:v>
                </c:pt>
                <c:pt idx="3692">
                  <c:v>15535</c:v>
                </c:pt>
                <c:pt idx="3693">
                  <c:v>3000</c:v>
                </c:pt>
                <c:pt idx="3694">
                  <c:v>650</c:v>
                </c:pt>
                <c:pt idx="3695">
                  <c:v>3105</c:v>
                </c:pt>
                <c:pt idx="3696">
                  <c:v>200</c:v>
                </c:pt>
                <c:pt idx="3697">
                  <c:v>4784</c:v>
                </c:pt>
                <c:pt idx="3698">
                  <c:v>1700.01</c:v>
                </c:pt>
                <c:pt idx="3699">
                  <c:v>4035</c:v>
                </c:pt>
                <c:pt idx="3700">
                  <c:v>2930</c:v>
                </c:pt>
                <c:pt idx="3701">
                  <c:v>966</c:v>
                </c:pt>
                <c:pt idx="3702">
                  <c:v>10115</c:v>
                </c:pt>
                <c:pt idx="3703">
                  <c:v>3273</c:v>
                </c:pt>
                <c:pt idx="3704">
                  <c:v>350</c:v>
                </c:pt>
                <c:pt idx="3705">
                  <c:v>6215</c:v>
                </c:pt>
                <c:pt idx="3706">
                  <c:v>30891.1</c:v>
                </c:pt>
                <c:pt idx="3707">
                  <c:v>4055</c:v>
                </c:pt>
                <c:pt idx="3708">
                  <c:v>1500</c:v>
                </c:pt>
                <c:pt idx="3709">
                  <c:v>2055</c:v>
                </c:pt>
                <c:pt idx="3710">
                  <c:v>195</c:v>
                </c:pt>
                <c:pt idx="3711">
                  <c:v>2170.9899999999998</c:v>
                </c:pt>
                <c:pt idx="3712">
                  <c:v>2000</c:v>
                </c:pt>
                <c:pt idx="3713">
                  <c:v>2193</c:v>
                </c:pt>
                <c:pt idx="3714">
                  <c:v>9525</c:v>
                </c:pt>
                <c:pt idx="3715">
                  <c:v>10555</c:v>
                </c:pt>
                <c:pt idx="3716">
                  <c:v>1120</c:v>
                </c:pt>
                <c:pt idx="3717">
                  <c:v>5295</c:v>
                </c:pt>
                <c:pt idx="3718">
                  <c:v>3030</c:v>
                </c:pt>
                <c:pt idx="3719">
                  <c:v>2605</c:v>
                </c:pt>
                <c:pt idx="3720">
                  <c:v>1616.14</c:v>
                </c:pt>
                <c:pt idx="3721">
                  <c:v>5260.92</c:v>
                </c:pt>
                <c:pt idx="3722">
                  <c:v>2565</c:v>
                </c:pt>
                <c:pt idx="3723">
                  <c:v>250</c:v>
                </c:pt>
                <c:pt idx="3724">
                  <c:v>1855</c:v>
                </c:pt>
                <c:pt idx="3725">
                  <c:v>867</c:v>
                </c:pt>
                <c:pt idx="3726">
                  <c:v>2000</c:v>
                </c:pt>
                <c:pt idx="3727">
                  <c:v>1082</c:v>
                </c:pt>
                <c:pt idx="3728">
                  <c:v>1078</c:v>
                </c:pt>
                <c:pt idx="3729">
                  <c:v>2305</c:v>
                </c:pt>
                <c:pt idx="3730">
                  <c:v>1365</c:v>
                </c:pt>
                <c:pt idx="3731">
                  <c:v>760</c:v>
                </c:pt>
                <c:pt idx="3732">
                  <c:v>658</c:v>
                </c:pt>
                <c:pt idx="3733">
                  <c:v>1532</c:v>
                </c:pt>
                <c:pt idx="3734">
                  <c:v>385</c:v>
                </c:pt>
                <c:pt idx="3735">
                  <c:v>705</c:v>
                </c:pt>
                <c:pt idx="3736">
                  <c:v>10065</c:v>
                </c:pt>
                <c:pt idx="3737">
                  <c:v>5739</c:v>
                </c:pt>
                <c:pt idx="3738">
                  <c:v>2804</c:v>
                </c:pt>
                <c:pt idx="3739">
                  <c:v>1216</c:v>
                </c:pt>
                <c:pt idx="3740">
                  <c:v>631</c:v>
                </c:pt>
                <c:pt idx="3741">
                  <c:v>950</c:v>
                </c:pt>
                <c:pt idx="3742">
                  <c:v>695</c:v>
                </c:pt>
                <c:pt idx="3743">
                  <c:v>505</c:v>
                </c:pt>
                <c:pt idx="3744">
                  <c:v>10338</c:v>
                </c:pt>
                <c:pt idx="3745">
                  <c:v>5116.18</c:v>
                </c:pt>
                <c:pt idx="3746">
                  <c:v>2060</c:v>
                </c:pt>
                <c:pt idx="3747">
                  <c:v>4450</c:v>
                </c:pt>
                <c:pt idx="3748">
                  <c:v>3030</c:v>
                </c:pt>
                <c:pt idx="3749">
                  <c:v>12178</c:v>
                </c:pt>
                <c:pt idx="3750">
                  <c:v>3175</c:v>
                </c:pt>
                <c:pt idx="3751">
                  <c:v>375</c:v>
                </c:pt>
                <c:pt idx="3752">
                  <c:v>1073</c:v>
                </c:pt>
                <c:pt idx="3753">
                  <c:v>2041</c:v>
                </c:pt>
                <c:pt idx="3754">
                  <c:v>4900</c:v>
                </c:pt>
                <c:pt idx="3755">
                  <c:v>2020</c:v>
                </c:pt>
                <c:pt idx="3756">
                  <c:v>340</c:v>
                </c:pt>
                <c:pt idx="3757">
                  <c:v>312</c:v>
                </c:pt>
                <c:pt idx="3758">
                  <c:v>2076</c:v>
                </c:pt>
                <c:pt idx="3759">
                  <c:v>2257</c:v>
                </c:pt>
                <c:pt idx="3760">
                  <c:v>1918</c:v>
                </c:pt>
                <c:pt idx="3761">
                  <c:v>2140</c:v>
                </c:pt>
                <c:pt idx="3762">
                  <c:v>11880</c:v>
                </c:pt>
                <c:pt idx="3763">
                  <c:v>4150</c:v>
                </c:pt>
                <c:pt idx="3764">
                  <c:v>5358</c:v>
                </c:pt>
                <c:pt idx="3765">
                  <c:v>2856</c:v>
                </c:pt>
                <c:pt idx="3766">
                  <c:v>1660</c:v>
                </c:pt>
                <c:pt idx="3767">
                  <c:v>4656</c:v>
                </c:pt>
                <c:pt idx="3768">
                  <c:v>2555</c:v>
                </c:pt>
                <c:pt idx="3769">
                  <c:v>3636</c:v>
                </c:pt>
                <c:pt idx="3770">
                  <c:v>5635</c:v>
                </c:pt>
                <c:pt idx="3771">
                  <c:v>1275</c:v>
                </c:pt>
                <c:pt idx="3772">
                  <c:v>791</c:v>
                </c:pt>
                <c:pt idx="3773">
                  <c:v>4000.22</c:v>
                </c:pt>
                <c:pt idx="3774">
                  <c:v>1500</c:v>
                </c:pt>
                <c:pt idx="3775">
                  <c:v>400</c:v>
                </c:pt>
                <c:pt idx="3776">
                  <c:v>5343</c:v>
                </c:pt>
                <c:pt idx="3777">
                  <c:v>3732</c:v>
                </c:pt>
                <c:pt idx="3778">
                  <c:v>1686</c:v>
                </c:pt>
                <c:pt idx="3779">
                  <c:v>1690</c:v>
                </c:pt>
                <c:pt idx="3780">
                  <c:v>2110</c:v>
                </c:pt>
                <c:pt idx="3781">
                  <c:v>1063</c:v>
                </c:pt>
                <c:pt idx="3782">
                  <c:v>1510</c:v>
                </c:pt>
                <c:pt idx="3783">
                  <c:v>4216</c:v>
                </c:pt>
                <c:pt idx="3784">
                  <c:v>2689</c:v>
                </c:pt>
                <c:pt idx="3785">
                  <c:v>1000</c:v>
                </c:pt>
                <c:pt idx="3786">
                  <c:v>2594</c:v>
                </c:pt>
                <c:pt idx="3787">
                  <c:v>3045</c:v>
                </c:pt>
                <c:pt idx="3788">
                  <c:v>10440</c:v>
                </c:pt>
                <c:pt idx="3789">
                  <c:v>180</c:v>
                </c:pt>
                <c:pt idx="3790">
                  <c:v>3190</c:v>
                </c:pt>
                <c:pt idx="3791">
                  <c:v>905</c:v>
                </c:pt>
                <c:pt idx="3792">
                  <c:v>1518</c:v>
                </c:pt>
                <c:pt idx="3793">
                  <c:v>1000</c:v>
                </c:pt>
                <c:pt idx="3794">
                  <c:v>3315</c:v>
                </c:pt>
                <c:pt idx="3795">
                  <c:v>550</c:v>
                </c:pt>
                <c:pt idx="3796">
                  <c:v>3080</c:v>
                </c:pt>
                <c:pt idx="3797">
                  <c:v>2500</c:v>
                </c:pt>
                <c:pt idx="3798">
                  <c:v>4000</c:v>
                </c:pt>
                <c:pt idx="3799">
                  <c:v>1650.69</c:v>
                </c:pt>
                <c:pt idx="3800">
                  <c:v>2027</c:v>
                </c:pt>
                <c:pt idx="3801">
                  <c:v>2015</c:v>
                </c:pt>
                <c:pt idx="3802">
                  <c:v>593</c:v>
                </c:pt>
                <c:pt idx="3803">
                  <c:v>1395</c:v>
                </c:pt>
                <c:pt idx="3804">
                  <c:v>4546</c:v>
                </c:pt>
                <c:pt idx="3805">
                  <c:v>10156</c:v>
                </c:pt>
                <c:pt idx="3806">
                  <c:v>530</c:v>
                </c:pt>
                <c:pt idx="3807">
                  <c:v>3366</c:v>
                </c:pt>
                <c:pt idx="3808">
                  <c:v>7015</c:v>
                </c:pt>
                <c:pt idx="3809">
                  <c:v>1669</c:v>
                </c:pt>
                <c:pt idx="3810">
                  <c:v>660</c:v>
                </c:pt>
                <c:pt idx="3811">
                  <c:v>2750</c:v>
                </c:pt>
                <c:pt idx="3812">
                  <c:v>1280</c:v>
                </c:pt>
                <c:pt idx="3813">
                  <c:v>1142</c:v>
                </c:pt>
                <c:pt idx="3814">
                  <c:v>631</c:v>
                </c:pt>
                <c:pt idx="3815">
                  <c:v>7810</c:v>
                </c:pt>
                <c:pt idx="3816">
                  <c:v>2063</c:v>
                </c:pt>
                <c:pt idx="3817">
                  <c:v>230</c:v>
                </c:pt>
                <c:pt idx="3818">
                  <c:v>1218</c:v>
                </c:pt>
                <c:pt idx="3819">
                  <c:v>2569</c:v>
                </c:pt>
                <c:pt idx="3820">
                  <c:v>718</c:v>
                </c:pt>
                <c:pt idx="3821">
                  <c:v>369</c:v>
                </c:pt>
                <c:pt idx="3822">
                  <c:v>1260</c:v>
                </c:pt>
                <c:pt idx="3823">
                  <c:v>5623</c:v>
                </c:pt>
                <c:pt idx="3824">
                  <c:v>1570</c:v>
                </c:pt>
                <c:pt idx="3825">
                  <c:v>2500</c:v>
                </c:pt>
                <c:pt idx="3826">
                  <c:v>251</c:v>
                </c:pt>
                <c:pt idx="3827">
                  <c:v>1125</c:v>
                </c:pt>
                <c:pt idx="3828">
                  <c:v>40043.25</c:v>
                </c:pt>
                <c:pt idx="3829">
                  <c:v>2140</c:v>
                </c:pt>
                <c:pt idx="3830">
                  <c:v>1020</c:v>
                </c:pt>
                <c:pt idx="3831">
                  <c:v>2620</c:v>
                </c:pt>
                <c:pt idx="3832">
                  <c:v>1527.5</c:v>
                </c:pt>
                <c:pt idx="3833">
                  <c:v>773</c:v>
                </c:pt>
                <c:pt idx="3834">
                  <c:v>5845</c:v>
                </c:pt>
                <c:pt idx="3835">
                  <c:v>5671.11</c:v>
                </c:pt>
                <c:pt idx="3836">
                  <c:v>2400</c:v>
                </c:pt>
                <c:pt idx="3837">
                  <c:v>2210</c:v>
                </c:pt>
                <c:pt idx="3838">
                  <c:v>100036</c:v>
                </c:pt>
                <c:pt idx="3839">
                  <c:v>504</c:v>
                </c:pt>
                <c:pt idx="3840">
                  <c:v>1035</c:v>
                </c:pt>
                <c:pt idx="3841">
                  <c:v>3470</c:v>
                </c:pt>
                <c:pt idx="3842">
                  <c:v>2560</c:v>
                </c:pt>
                <c:pt idx="3843">
                  <c:v>469</c:v>
                </c:pt>
                <c:pt idx="3844">
                  <c:v>527.45000000000005</c:v>
                </c:pt>
                <c:pt idx="3845">
                  <c:v>1005</c:v>
                </c:pt>
                <c:pt idx="3846">
                  <c:v>1175</c:v>
                </c:pt>
                <c:pt idx="3847">
                  <c:v>2095</c:v>
                </c:pt>
                <c:pt idx="3848">
                  <c:v>1088</c:v>
                </c:pt>
                <c:pt idx="3849">
                  <c:v>1110</c:v>
                </c:pt>
                <c:pt idx="3850">
                  <c:v>5024</c:v>
                </c:pt>
                <c:pt idx="3851">
                  <c:v>2287</c:v>
                </c:pt>
                <c:pt idx="3852">
                  <c:v>1831</c:v>
                </c:pt>
                <c:pt idx="3853">
                  <c:v>500</c:v>
                </c:pt>
                <c:pt idx="3854">
                  <c:v>3084</c:v>
                </c:pt>
                <c:pt idx="3855">
                  <c:v>6155</c:v>
                </c:pt>
                <c:pt idx="3856">
                  <c:v>10133</c:v>
                </c:pt>
                <c:pt idx="3857">
                  <c:v>100</c:v>
                </c:pt>
                <c:pt idx="3858">
                  <c:v>780</c:v>
                </c:pt>
                <c:pt idx="3859">
                  <c:v>1500.2</c:v>
                </c:pt>
                <c:pt idx="3860">
                  <c:v>500</c:v>
                </c:pt>
                <c:pt idx="3861">
                  <c:v>1025</c:v>
                </c:pt>
                <c:pt idx="3862">
                  <c:v>1500</c:v>
                </c:pt>
                <c:pt idx="3863">
                  <c:v>2870</c:v>
                </c:pt>
                <c:pt idx="3864">
                  <c:v>3255</c:v>
                </c:pt>
                <c:pt idx="3865">
                  <c:v>3465</c:v>
                </c:pt>
                <c:pt idx="3866">
                  <c:v>4050</c:v>
                </c:pt>
                <c:pt idx="3867">
                  <c:v>8207</c:v>
                </c:pt>
                <c:pt idx="3868">
                  <c:v>633</c:v>
                </c:pt>
                <c:pt idx="3869">
                  <c:v>201</c:v>
                </c:pt>
                <c:pt idx="3870">
                  <c:v>5100</c:v>
                </c:pt>
                <c:pt idx="3871">
                  <c:v>5003</c:v>
                </c:pt>
                <c:pt idx="3872">
                  <c:v>1225</c:v>
                </c:pt>
                <c:pt idx="3873">
                  <c:v>2545</c:v>
                </c:pt>
                <c:pt idx="3874">
                  <c:v>3319</c:v>
                </c:pt>
                <c:pt idx="3875">
                  <c:v>2015</c:v>
                </c:pt>
                <c:pt idx="3876">
                  <c:v>3081</c:v>
                </c:pt>
                <c:pt idx="3877">
                  <c:v>1185</c:v>
                </c:pt>
                <c:pt idx="3878">
                  <c:v>2565</c:v>
                </c:pt>
                <c:pt idx="3879">
                  <c:v>1101</c:v>
                </c:pt>
                <c:pt idx="3880">
                  <c:v>1010</c:v>
                </c:pt>
                <c:pt idx="3881">
                  <c:v>13</c:v>
                </c:pt>
                <c:pt idx="3882">
                  <c:v>2087</c:v>
                </c:pt>
                <c:pt idx="3883">
                  <c:v>4002</c:v>
                </c:pt>
                <c:pt idx="3884">
                  <c:v>2560</c:v>
                </c:pt>
                <c:pt idx="3885">
                  <c:v>3385</c:v>
                </c:pt>
                <c:pt idx="3886">
                  <c:v>460</c:v>
                </c:pt>
                <c:pt idx="3887">
                  <c:v>3908</c:v>
                </c:pt>
                <c:pt idx="3888">
                  <c:v>580</c:v>
                </c:pt>
                <c:pt idx="3889">
                  <c:v>800</c:v>
                </c:pt>
                <c:pt idx="3890">
                  <c:v>3005</c:v>
                </c:pt>
                <c:pt idx="3891">
                  <c:v>1623</c:v>
                </c:pt>
                <c:pt idx="3892">
                  <c:v>3400</c:v>
                </c:pt>
                <c:pt idx="3893">
                  <c:v>7220</c:v>
                </c:pt>
                <c:pt idx="3894">
                  <c:v>1250</c:v>
                </c:pt>
                <c:pt idx="3895">
                  <c:v>2520</c:v>
                </c:pt>
                <c:pt idx="3896">
                  <c:v>2670</c:v>
                </c:pt>
                <c:pt idx="3897">
                  <c:v>3120</c:v>
                </c:pt>
                <c:pt idx="3898">
                  <c:v>880</c:v>
                </c:pt>
                <c:pt idx="3899">
                  <c:v>2020</c:v>
                </c:pt>
                <c:pt idx="3900">
                  <c:v>1130</c:v>
                </c:pt>
                <c:pt idx="3901">
                  <c:v>11045</c:v>
                </c:pt>
                <c:pt idx="3902">
                  <c:v>3292</c:v>
                </c:pt>
                <c:pt idx="3903">
                  <c:v>1000.99</c:v>
                </c:pt>
                <c:pt idx="3904">
                  <c:v>3000</c:v>
                </c:pt>
                <c:pt idx="3905">
                  <c:v>3148</c:v>
                </c:pt>
                <c:pt idx="3906">
                  <c:v>3080</c:v>
                </c:pt>
                <c:pt idx="3907">
                  <c:v>4073</c:v>
                </c:pt>
                <c:pt idx="3908">
                  <c:v>2000</c:v>
                </c:pt>
                <c:pt idx="3909">
                  <c:v>40153</c:v>
                </c:pt>
                <c:pt idx="3910">
                  <c:v>780</c:v>
                </c:pt>
                <c:pt idx="3911">
                  <c:v>500</c:v>
                </c:pt>
                <c:pt idx="3912">
                  <c:v>520</c:v>
                </c:pt>
                <c:pt idx="3913">
                  <c:v>752</c:v>
                </c:pt>
                <c:pt idx="3914">
                  <c:v>2010</c:v>
                </c:pt>
                <c:pt idx="3915">
                  <c:v>2616</c:v>
                </c:pt>
                <c:pt idx="3916">
                  <c:v>5813</c:v>
                </c:pt>
                <c:pt idx="3917">
                  <c:v>5291</c:v>
                </c:pt>
                <c:pt idx="3918">
                  <c:v>2215</c:v>
                </c:pt>
                <c:pt idx="3919">
                  <c:v>1510</c:v>
                </c:pt>
                <c:pt idx="3920">
                  <c:v>3061</c:v>
                </c:pt>
                <c:pt idx="3921">
                  <c:v>250</c:v>
                </c:pt>
                <c:pt idx="3922">
                  <c:v>3330</c:v>
                </c:pt>
                <c:pt idx="3923">
                  <c:v>8114</c:v>
                </c:pt>
                <c:pt idx="3924">
                  <c:v>234</c:v>
                </c:pt>
                <c:pt idx="3925">
                  <c:v>875</c:v>
                </c:pt>
                <c:pt idx="3926">
                  <c:v>714</c:v>
                </c:pt>
                <c:pt idx="3927">
                  <c:v>1200</c:v>
                </c:pt>
                <c:pt idx="3928">
                  <c:v>3095.11</c:v>
                </c:pt>
                <c:pt idx="3929">
                  <c:v>1035</c:v>
                </c:pt>
                <c:pt idx="3930">
                  <c:v>1382</c:v>
                </c:pt>
                <c:pt idx="3931">
                  <c:v>241</c:v>
                </c:pt>
                <c:pt idx="3932">
                  <c:v>3530</c:v>
                </c:pt>
                <c:pt idx="3933">
                  <c:v>3046</c:v>
                </c:pt>
                <c:pt idx="3934">
                  <c:v>4545</c:v>
                </c:pt>
                <c:pt idx="3935">
                  <c:v>4500</c:v>
                </c:pt>
                <c:pt idx="3936">
                  <c:v>70</c:v>
                </c:pt>
                <c:pt idx="3937">
                  <c:v>1030</c:v>
                </c:pt>
                <c:pt idx="3938">
                  <c:v>12348.5</c:v>
                </c:pt>
                <c:pt idx="3939">
                  <c:v>2050</c:v>
                </c:pt>
                <c:pt idx="3940">
                  <c:v>2202</c:v>
                </c:pt>
                <c:pt idx="3941">
                  <c:v>3383</c:v>
                </c:pt>
                <c:pt idx="3942">
                  <c:v>1119</c:v>
                </c:pt>
                <c:pt idx="3943">
                  <c:v>4176</c:v>
                </c:pt>
                <c:pt idx="3944">
                  <c:v>3880</c:v>
                </c:pt>
                <c:pt idx="3945">
                  <c:v>1043</c:v>
                </c:pt>
                <c:pt idx="3946">
                  <c:v>5285</c:v>
                </c:pt>
                <c:pt idx="3947">
                  <c:v>355</c:v>
                </c:pt>
                <c:pt idx="3948">
                  <c:v>5012.25</c:v>
                </c:pt>
                <c:pt idx="3949">
                  <c:v>3275</c:v>
                </c:pt>
                <c:pt idx="3950">
                  <c:v>3550</c:v>
                </c:pt>
                <c:pt idx="3951">
                  <c:v>1800</c:v>
                </c:pt>
                <c:pt idx="3952">
                  <c:v>51184</c:v>
                </c:pt>
                <c:pt idx="3953">
                  <c:v>1260</c:v>
                </c:pt>
                <c:pt idx="3954">
                  <c:v>430</c:v>
                </c:pt>
                <c:pt idx="3955">
                  <c:v>3760</c:v>
                </c:pt>
                <c:pt idx="3956">
                  <c:v>4005</c:v>
                </c:pt>
                <c:pt idx="3957">
                  <c:v>3100</c:v>
                </c:pt>
                <c:pt idx="3958">
                  <c:v>2160</c:v>
                </c:pt>
                <c:pt idx="3959">
                  <c:v>5526</c:v>
                </c:pt>
                <c:pt idx="3960">
                  <c:v>2520</c:v>
                </c:pt>
                <c:pt idx="3961">
                  <c:v>606</c:v>
                </c:pt>
                <c:pt idx="3962">
                  <c:v>1505</c:v>
                </c:pt>
                <c:pt idx="3963">
                  <c:v>3275</c:v>
                </c:pt>
                <c:pt idx="3964">
                  <c:v>1296</c:v>
                </c:pt>
                <c:pt idx="3965">
                  <c:v>409.01</c:v>
                </c:pt>
                <c:pt idx="3966">
                  <c:v>2925</c:v>
                </c:pt>
                <c:pt idx="3967">
                  <c:v>1820</c:v>
                </c:pt>
                <c:pt idx="3968">
                  <c:v>1860</c:v>
                </c:pt>
                <c:pt idx="3969">
                  <c:v>2100</c:v>
                </c:pt>
                <c:pt idx="3970">
                  <c:v>1082.5</c:v>
                </c:pt>
                <c:pt idx="3971">
                  <c:v>1835</c:v>
                </c:pt>
                <c:pt idx="3972">
                  <c:v>570</c:v>
                </c:pt>
                <c:pt idx="3973">
                  <c:v>11530</c:v>
                </c:pt>
                <c:pt idx="3974">
                  <c:v>2030</c:v>
                </c:pt>
                <c:pt idx="3975">
                  <c:v>10235</c:v>
                </c:pt>
                <c:pt idx="3976">
                  <c:v>3590</c:v>
                </c:pt>
                <c:pt idx="3977">
                  <c:v>1246</c:v>
                </c:pt>
                <c:pt idx="3978">
                  <c:v>4030</c:v>
                </c:pt>
                <c:pt idx="3979">
                  <c:v>1197</c:v>
                </c:pt>
                <c:pt idx="3980">
                  <c:v>420</c:v>
                </c:pt>
                <c:pt idx="3981">
                  <c:v>3449</c:v>
                </c:pt>
                <c:pt idx="3982">
                  <c:v>5040</c:v>
                </c:pt>
                <c:pt idx="3983">
                  <c:v>1668</c:v>
                </c:pt>
                <c:pt idx="3984">
                  <c:v>4592</c:v>
                </c:pt>
                <c:pt idx="3985">
                  <c:v>4409.55</c:v>
                </c:pt>
                <c:pt idx="3986">
                  <c:v>381</c:v>
                </c:pt>
                <c:pt idx="3987">
                  <c:v>2879</c:v>
                </c:pt>
                <c:pt idx="3988">
                  <c:v>2015</c:v>
                </c:pt>
                <c:pt idx="3989">
                  <c:v>5176</c:v>
                </c:pt>
                <c:pt idx="3990">
                  <c:v>525</c:v>
                </c:pt>
                <c:pt idx="3991">
                  <c:v>6027</c:v>
                </c:pt>
                <c:pt idx="3992">
                  <c:v>1326</c:v>
                </c:pt>
                <c:pt idx="3993">
                  <c:v>565</c:v>
                </c:pt>
                <c:pt idx="3994">
                  <c:v>5167</c:v>
                </c:pt>
                <c:pt idx="3995">
                  <c:v>3000</c:v>
                </c:pt>
                <c:pt idx="3996">
                  <c:v>713</c:v>
                </c:pt>
                <c:pt idx="3997">
                  <c:v>4550</c:v>
                </c:pt>
                <c:pt idx="3998">
                  <c:v>3798</c:v>
                </c:pt>
                <c:pt idx="3999">
                  <c:v>1535</c:v>
                </c:pt>
                <c:pt idx="4000">
                  <c:v>4409.7700000000004</c:v>
                </c:pt>
                <c:pt idx="4001">
                  <c:v>5050.7700000000004</c:v>
                </c:pt>
                <c:pt idx="4002">
                  <c:v>500</c:v>
                </c:pt>
                <c:pt idx="4003">
                  <c:v>1328</c:v>
                </c:pt>
                <c:pt idx="4004">
                  <c:v>5000</c:v>
                </c:pt>
                <c:pt idx="4005">
                  <c:v>1500</c:v>
                </c:pt>
                <c:pt idx="4006">
                  <c:v>7942</c:v>
                </c:pt>
                <c:pt idx="4007">
                  <c:v>10265.01</c:v>
                </c:pt>
                <c:pt idx="4008">
                  <c:v>2335</c:v>
                </c:pt>
                <c:pt idx="4009">
                  <c:v>4306.1099999999997</c:v>
                </c:pt>
                <c:pt idx="4010">
                  <c:v>1100</c:v>
                </c:pt>
                <c:pt idx="4011">
                  <c:v>2000</c:v>
                </c:pt>
                <c:pt idx="4012">
                  <c:v>1460</c:v>
                </c:pt>
                <c:pt idx="4013">
                  <c:v>5510</c:v>
                </c:pt>
                <c:pt idx="4014">
                  <c:v>5410</c:v>
                </c:pt>
                <c:pt idx="4015">
                  <c:v>2500</c:v>
                </c:pt>
                <c:pt idx="4016">
                  <c:v>2005</c:v>
                </c:pt>
                <c:pt idx="4017">
                  <c:v>8537</c:v>
                </c:pt>
                <c:pt idx="4018">
                  <c:v>2864</c:v>
                </c:pt>
                <c:pt idx="4019">
                  <c:v>2521</c:v>
                </c:pt>
                <c:pt idx="4020">
                  <c:v>15597</c:v>
                </c:pt>
                <c:pt idx="4021">
                  <c:v>3000</c:v>
                </c:pt>
                <c:pt idx="4022">
                  <c:v>4935</c:v>
                </c:pt>
                <c:pt idx="4023">
                  <c:v>2035</c:v>
                </c:pt>
                <c:pt idx="4024">
                  <c:v>1547</c:v>
                </c:pt>
                <c:pt idx="4025">
                  <c:v>1150</c:v>
                </c:pt>
                <c:pt idx="4026">
                  <c:v>3015</c:v>
                </c:pt>
                <c:pt idx="4027">
                  <c:v>6658</c:v>
                </c:pt>
                <c:pt idx="4028">
                  <c:v>351</c:v>
                </c:pt>
                <c:pt idx="4029">
                  <c:v>1000</c:v>
                </c:pt>
                <c:pt idx="4030">
                  <c:v>2025</c:v>
                </c:pt>
                <c:pt idx="4031">
                  <c:v>1826</c:v>
                </c:pt>
                <c:pt idx="4032">
                  <c:v>825</c:v>
                </c:pt>
                <c:pt idx="4033">
                  <c:v>2191</c:v>
                </c:pt>
                <c:pt idx="4034">
                  <c:v>2119.9899999999998</c:v>
                </c:pt>
                <c:pt idx="4035">
                  <c:v>2102</c:v>
                </c:pt>
                <c:pt idx="4036">
                  <c:v>1000.01</c:v>
                </c:pt>
                <c:pt idx="4037">
                  <c:v>1788.57</c:v>
                </c:pt>
                <c:pt idx="4038">
                  <c:v>2145</c:v>
                </c:pt>
                <c:pt idx="4039">
                  <c:v>570</c:v>
                </c:pt>
                <c:pt idx="4040">
                  <c:v>1064</c:v>
                </c:pt>
                <c:pt idx="4041">
                  <c:v>430</c:v>
                </c:pt>
                <c:pt idx="4042">
                  <c:v>3659</c:v>
                </c:pt>
                <c:pt idx="4043">
                  <c:v>5501</c:v>
                </c:pt>
                <c:pt idx="4044">
                  <c:v>2650</c:v>
                </c:pt>
                <c:pt idx="4045">
                  <c:v>270</c:v>
                </c:pt>
                <c:pt idx="4046">
                  <c:v>5271</c:v>
                </c:pt>
                <c:pt idx="4047">
                  <c:v>715</c:v>
                </c:pt>
                <c:pt idx="4048">
                  <c:v>4580</c:v>
                </c:pt>
                <c:pt idx="4049">
                  <c:v>5000</c:v>
                </c:pt>
                <c:pt idx="4050">
                  <c:v>501</c:v>
                </c:pt>
                <c:pt idx="4051">
                  <c:v>225</c:v>
                </c:pt>
                <c:pt idx="4052">
                  <c:v>530.11</c:v>
                </c:pt>
                <c:pt idx="4053">
                  <c:v>1256</c:v>
                </c:pt>
                <c:pt idx="4054">
                  <c:v>1400</c:v>
                </c:pt>
                <c:pt idx="4055">
                  <c:v>3271</c:v>
                </c:pt>
                <c:pt idx="4056">
                  <c:v>320</c:v>
                </c:pt>
                <c:pt idx="4057">
                  <c:v>900</c:v>
                </c:pt>
                <c:pt idx="4058">
                  <c:v>2042</c:v>
                </c:pt>
                <c:pt idx="4059">
                  <c:v>100824</c:v>
                </c:pt>
                <c:pt idx="4060">
                  <c:v>2025</c:v>
                </c:pt>
                <c:pt idx="4061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EF-064C-9939-0E8778C7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982432"/>
        <c:axId val="676984112"/>
      </c:scatterChart>
      <c:valAx>
        <c:axId val="67698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4112"/>
        <c:crosses val="autoZero"/>
        <c:crossBetween val="midCat"/>
      </c:valAx>
      <c:valAx>
        <c:axId val="6769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backers_count vs pledged (canceled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general'!$C$19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834409196269743E-2"/>
                  <c:y val="-0.271737589111553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general'!$B$20:$B$4133</c:f>
              <c:numCache>
                <c:formatCode>General</c:formatCode>
                <c:ptCount val="347"/>
                <c:pt idx="0">
                  <c:v>10</c:v>
                </c:pt>
                <c:pt idx="1">
                  <c:v>1</c:v>
                </c:pt>
                <c:pt idx="2">
                  <c:v>0</c:v>
                </c:pt>
                <c:pt idx="3">
                  <c:v>151</c:v>
                </c:pt>
                <c:pt idx="4">
                  <c:v>0</c:v>
                </c:pt>
                <c:pt idx="5">
                  <c:v>70</c:v>
                </c:pt>
                <c:pt idx="6">
                  <c:v>1387</c:v>
                </c:pt>
                <c:pt idx="7">
                  <c:v>190</c:v>
                </c:pt>
                <c:pt idx="8">
                  <c:v>1867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7655</c:v>
                </c:pt>
                <c:pt idx="13">
                  <c:v>0</c:v>
                </c:pt>
                <c:pt idx="14">
                  <c:v>0</c:v>
                </c:pt>
                <c:pt idx="15">
                  <c:v>403</c:v>
                </c:pt>
                <c:pt idx="16">
                  <c:v>0</c:v>
                </c:pt>
                <c:pt idx="17">
                  <c:v>0</c:v>
                </c:pt>
                <c:pt idx="18">
                  <c:v>4712</c:v>
                </c:pt>
                <c:pt idx="19">
                  <c:v>500</c:v>
                </c:pt>
                <c:pt idx="20">
                  <c:v>0</c:v>
                </c:pt>
                <c:pt idx="21">
                  <c:v>1293</c:v>
                </c:pt>
                <c:pt idx="22">
                  <c:v>10</c:v>
                </c:pt>
                <c:pt idx="23">
                  <c:v>0</c:v>
                </c:pt>
                <c:pt idx="24">
                  <c:v>2070</c:v>
                </c:pt>
                <c:pt idx="25">
                  <c:v>338</c:v>
                </c:pt>
                <c:pt idx="26">
                  <c:v>115</c:v>
                </c:pt>
                <c:pt idx="27">
                  <c:v>0</c:v>
                </c:pt>
                <c:pt idx="28">
                  <c:v>40</c:v>
                </c:pt>
                <c:pt idx="29">
                  <c:v>92</c:v>
                </c:pt>
                <c:pt idx="30">
                  <c:v>30112</c:v>
                </c:pt>
                <c:pt idx="31">
                  <c:v>140</c:v>
                </c:pt>
                <c:pt idx="32">
                  <c:v>30</c:v>
                </c:pt>
                <c:pt idx="33">
                  <c:v>359</c:v>
                </c:pt>
                <c:pt idx="34">
                  <c:v>40</c:v>
                </c:pt>
                <c:pt idx="35">
                  <c:v>81</c:v>
                </c:pt>
                <c:pt idx="36">
                  <c:v>1785</c:v>
                </c:pt>
                <c:pt idx="37">
                  <c:v>8</c:v>
                </c:pt>
                <c:pt idx="38">
                  <c:v>0</c:v>
                </c:pt>
                <c:pt idx="39">
                  <c:v>10</c:v>
                </c:pt>
                <c:pt idx="40">
                  <c:v>100</c:v>
                </c:pt>
                <c:pt idx="41">
                  <c:v>140</c:v>
                </c:pt>
                <c:pt idx="42">
                  <c:v>0</c:v>
                </c:pt>
                <c:pt idx="43">
                  <c:v>590.02</c:v>
                </c:pt>
                <c:pt idx="44">
                  <c:v>0</c:v>
                </c:pt>
                <c:pt idx="45">
                  <c:v>131</c:v>
                </c:pt>
                <c:pt idx="46">
                  <c:v>10</c:v>
                </c:pt>
                <c:pt idx="47">
                  <c:v>0</c:v>
                </c:pt>
                <c:pt idx="48">
                  <c:v>1461</c:v>
                </c:pt>
                <c:pt idx="49">
                  <c:v>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12818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60</c:v>
                </c:pt>
                <c:pt idx="58">
                  <c:v>0</c:v>
                </c:pt>
                <c:pt idx="59">
                  <c:v>1</c:v>
                </c:pt>
                <c:pt idx="60">
                  <c:v>300</c:v>
                </c:pt>
                <c:pt idx="61">
                  <c:v>261</c:v>
                </c:pt>
                <c:pt idx="62">
                  <c:v>341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4345</c:v>
                </c:pt>
                <c:pt idx="67">
                  <c:v>90</c:v>
                </c:pt>
                <c:pt idx="68">
                  <c:v>0</c:v>
                </c:pt>
                <c:pt idx="69">
                  <c:v>350</c:v>
                </c:pt>
                <c:pt idx="70">
                  <c:v>10</c:v>
                </c:pt>
                <c:pt idx="71">
                  <c:v>690</c:v>
                </c:pt>
                <c:pt idx="72">
                  <c:v>0</c:v>
                </c:pt>
                <c:pt idx="73">
                  <c:v>1245</c:v>
                </c:pt>
                <c:pt idx="74">
                  <c:v>1</c:v>
                </c:pt>
                <c:pt idx="75">
                  <c:v>2</c:v>
                </c:pt>
                <c:pt idx="76">
                  <c:v>4</c:v>
                </c:pt>
                <c:pt idx="77">
                  <c:v>0</c:v>
                </c:pt>
                <c:pt idx="78">
                  <c:v>18</c:v>
                </c:pt>
                <c:pt idx="79">
                  <c:v>1</c:v>
                </c:pt>
                <c:pt idx="80">
                  <c:v>19824</c:v>
                </c:pt>
                <c:pt idx="81">
                  <c:v>5200</c:v>
                </c:pt>
                <c:pt idx="82">
                  <c:v>2960</c:v>
                </c:pt>
                <c:pt idx="83">
                  <c:v>3211</c:v>
                </c:pt>
                <c:pt idx="84">
                  <c:v>20552</c:v>
                </c:pt>
                <c:pt idx="85">
                  <c:v>150102</c:v>
                </c:pt>
                <c:pt idx="86">
                  <c:v>234</c:v>
                </c:pt>
                <c:pt idx="87">
                  <c:v>13296</c:v>
                </c:pt>
                <c:pt idx="88">
                  <c:v>250</c:v>
                </c:pt>
                <c:pt idx="89">
                  <c:v>6565</c:v>
                </c:pt>
                <c:pt idx="90">
                  <c:v>220</c:v>
                </c:pt>
                <c:pt idx="91">
                  <c:v>75</c:v>
                </c:pt>
                <c:pt idx="92">
                  <c:v>8632</c:v>
                </c:pt>
                <c:pt idx="93">
                  <c:v>3060</c:v>
                </c:pt>
                <c:pt idx="94">
                  <c:v>240</c:v>
                </c:pt>
                <c:pt idx="95">
                  <c:v>2842</c:v>
                </c:pt>
                <c:pt idx="96">
                  <c:v>57197</c:v>
                </c:pt>
                <c:pt idx="97">
                  <c:v>621</c:v>
                </c:pt>
                <c:pt idx="98">
                  <c:v>21300</c:v>
                </c:pt>
                <c:pt idx="99">
                  <c:v>250</c:v>
                </c:pt>
                <c:pt idx="100">
                  <c:v>0</c:v>
                </c:pt>
                <c:pt idx="101">
                  <c:v>10</c:v>
                </c:pt>
                <c:pt idx="102">
                  <c:v>8537</c:v>
                </c:pt>
                <c:pt idx="103">
                  <c:v>6</c:v>
                </c:pt>
                <c:pt idx="104">
                  <c:v>266</c:v>
                </c:pt>
                <c:pt idx="105">
                  <c:v>0</c:v>
                </c:pt>
                <c:pt idx="106">
                  <c:v>1</c:v>
                </c:pt>
                <c:pt idx="107">
                  <c:v>212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50</c:v>
                </c:pt>
                <c:pt idx="120">
                  <c:v>0</c:v>
                </c:pt>
                <c:pt idx="121">
                  <c:v>190</c:v>
                </c:pt>
                <c:pt idx="122">
                  <c:v>0</c:v>
                </c:pt>
                <c:pt idx="123">
                  <c:v>1060</c:v>
                </c:pt>
                <c:pt idx="124">
                  <c:v>132</c:v>
                </c:pt>
                <c:pt idx="125">
                  <c:v>1937</c:v>
                </c:pt>
                <c:pt idx="126">
                  <c:v>0</c:v>
                </c:pt>
                <c:pt idx="127">
                  <c:v>1465</c:v>
                </c:pt>
                <c:pt idx="128">
                  <c:v>25</c:v>
                </c:pt>
                <c:pt idx="129">
                  <c:v>0</c:v>
                </c:pt>
                <c:pt idx="130">
                  <c:v>0</c:v>
                </c:pt>
                <c:pt idx="131">
                  <c:v>40</c:v>
                </c:pt>
                <c:pt idx="132">
                  <c:v>116</c:v>
                </c:pt>
                <c:pt idx="133">
                  <c:v>0</c:v>
                </c:pt>
                <c:pt idx="134">
                  <c:v>210</c:v>
                </c:pt>
                <c:pt idx="135">
                  <c:v>0</c:v>
                </c:pt>
                <c:pt idx="136">
                  <c:v>0</c:v>
                </c:pt>
                <c:pt idx="137">
                  <c:v>178</c:v>
                </c:pt>
                <c:pt idx="138">
                  <c:v>0</c:v>
                </c:pt>
                <c:pt idx="139">
                  <c:v>241</c:v>
                </c:pt>
                <c:pt idx="140">
                  <c:v>2537</c:v>
                </c:pt>
                <c:pt idx="141">
                  <c:v>5</c:v>
                </c:pt>
                <c:pt idx="142">
                  <c:v>1691</c:v>
                </c:pt>
                <c:pt idx="143">
                  <c:v>15851</c:v>
                </c:pt>
                <c:pt idx="144">
                  <c:v>7793</c:v>
                </c:pt>
                <c:pt idx="145">
                  <c:v>71771</c:v>
                </c:pt>
                <c:pt idx="146">
                  <c:v>5757</c:v>
                </c:pt>
                <c:pt idx="147">
                  <c:v>1136</c:v>
                </c:pt>
                <c:pt idx="148">
                  <c:v>12879</c:v>
                </c:pt>
                <c:pt idx="149">
                  <c:v>3100</c:v>
                </c:pt>
                <c:pt idx="150">
                  <c:v>80070</c:v>
                </c:pt>
                <c:pt idx="151">
                  <c:v>28</c:v>
                </c:pt>
                <c:pt idx="152">
                  <c:v>12446</c:v>
                </c:pt>
                <c:pt idx="153">
                  <c:v>2028</c:v>
                </c:pt>
                <c:pt idx="154">
                  <c:v>40404</c:v>
                </c:pt>
                <c:pt idx="155">
                  <c:v>1</c:v>
                </c:pt>
                <c:pt idx="156">
                  <c:v>11467</c:v>
                </c:pt>
                <c:pt idx="157">
                  <c:v>6130</c:v>
                </c:pt>
                <c:pt idx="158">
                  <c:v>876</c:v>
                </c:pt>
                <c:pt idx="159">
                  <c:v>503</c:v>
                </c:pt>
                <c:pt idx="160">
                  <c:v>6019</c:v>
                </c:pt>
                <c:pt idx="161">
                  <c:v>106</c:v>
                </c:pt>
                <c:pt idx="162">
                  <c:v>1332</c:v>
                </c:pt>
                <c:pt idx="163">
                  <c:v>4920</c:v>
                </c:pt>
                <c:pt idx="164">
                  <c:v>486</c:v>
                </c:pt>
                <c:pt idx="165">
                  <c:v>1130</c:v>
                </c:pt>
                <c:pt idx="166">
                  <c:v>1705</c:v>
                </c:pt>
                <c:pt idx="167">
                  <c:v>1748</c:v>
                </c:pt>
                <c:pt idx="168">
                  <c:v>408</c:v>
                </c:pt>
                <c:pt idx="169">
                  <c:v>7873</c:v>
                </c:pt>
                <c:pt idx="170">
                  <c:v>3417</c:v>
                </c:pt>
                <c:pt idx="171">
                  <c:v>0</c:v>
                </c:pt>
                <c:pt idx="172">
                  <c:v>0</c:v>
                </c:pt>
                <c:pt idx="173">
                  <c:v>14303</c:v>
                </c:pt>
                <c:pt idx="174">
                  <c:v>4940</c:v>
                </c:pt>
                <c:pt idx="175">
                  <c:v>84947</c:v>
                </c:pt>
                <c:pt idx="176">
                  <c:v>24691</c:v>
                </c:pt>
                <c:pt idx="177">
                  <c:v>991</c:v>
                </c:pt>
                <c:pt idx="178">
                  <c:v>3317</c:v>
                </c:pt>
                <c:pt idx="179">
                  <c:v>0</c:v>
                </c:pt>
                <c:pt idx="180">
                  <c:v>17590</c:v>
                </c:pt>
                <c:pt idx="181">
                  <c:v>100</c:v>
                </c:pt>
                <c:pt idx="182">
                  <c:v>51149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15</c:v>
                </c:pt>
                <c:pt idx="187">
                  <c:v>1575</c:v>
                </c:pt>
                <c:pt idx="188">
                  <c:v>145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67</c:v>
                </c:pt>
                <c:pt idx="194">
                  <c:v>0</c:v>
                </c:pt>
                <c:pt idx="195">
                  <c:v>85</c:v>
                </c:pt>
                <c:pt idx="196">
                  <c:v>10</c:v>
                </c:pt>
                <c:pt idx="197">
                  <c:v>100</c:v>
                </c:pt>
                <c:pt idx="198">
                  <c:v>6375</c:v>
                </c:pt>
                <c:pt idx="199">
                  <c:v>350</c:v>
                </c:pt>
                <c:pt idx="200">
                  <c:v>3410</c:v>
                </c:pt>
                <c:pt idx="201">
                  <c:v>0</c:v>
                </c:pt>
                <c:pt idx="202">
                  <c:v>2484</c:v>
                </c:pt>
                <c:pt idx="203">
                  <c:v>80</c:v>
                </c:pt>
                <c:pt idx="204">
                  <c:v>125</c:v>
                </c:pt>
                <c:pt idx="205">
                  <c:v>223</c:v>
                </c:pt>
                <c:pt idx="206">
                  <c:v>506</c:v>
                </c:pt>
                <c:pt idx="207">
                  <c:v>2291</c:v>
                </c:pt>
                <c:pt idx="208">
                  <c:v>650</c:v>
                </c:pt>
                <c:pt idx="209">
                  <c:v>55</c:v>
                </c:pt>
                <c:pt idx="210">
                  <c:v>205</c:v>
                </c:pt>
                <c:pt idx="211">
                  <c:v>28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300</c:v>
                </c:pt>
                <c:pt idx="216">
                  <c:v>1</c:v>
                </c:pt>
                <c:pt idx="217">
                  <c:v>0</c:v>
                </c:pt>
                <c:pt idx="218">
                  <c:v>39</c:v>
                </c:pt>
                <c:pt idx="219">
                  <c:v>15</c:v>
                </c:pt>
                <c:pt idx="220">
                  <c:v>270</c:v>
                </c:pt>
                <c:pt idx="221">
                  <c:v>0</c:v>
                </c:pt>
                <c:pt idx="222">
                  <c:v>0</c:v>
                </c:pt>
                <c:pt idx="223">
                  <c:v>108</c:v>
                </c:pt>
                <c:pt idx="224">
                  <c:v>0</c:v>
                </c:pt>
                <c:pt idx="225">
                  <c:v>0</c:v>
                </c:pt>
                <c:pt idx="226">
                  <c:v>25</c:v>
                </c:pt>
                <c:pt idx="227">
                  <c:v>55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1101</c:v>
                </c:pt>
                <c:pt idx="232">
                  <c:v>2</c:v>
                </c:pt>
                <c:pt idx="233">
                  <c:v>0</c:v>
                </c:pt>
                <c:pt idx="234">
                  <c:v>120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2630</c:v>
                </c:pt>
                <c:pt idx="239">
                  <c:v>670</c:v>
                </c:pt>
                <c:pt idx="240">
                  <c:v>100</c:v>
                </c:pt>
                <c:pt idx="241">
                  <c:v>0</c:v>
                </c:pt>
                <c:pt idx="242">
                  <c:v>82</c:v>
                </c:pt>
                <c:pt idx="243">
                  <c:v>0</c:v>
                </c:pt>
                <c:pt idx="244">
                  <c:v>180</c:v>
                </c:pt>
                <c:pt idx="245">
                  <c:v>50</c:v>
                </c:pt>
                <c:pt idx="246">
                  <c:v>10</c:v>
                </c:pt>
                <c:pt idx="247">
                  <c:v>0</c:v>
                </c:pt>
                <c:pt idx="248">
                  <c:v>326.33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55</c:v>
                </c:pt>
                <c:pt idx="253">
                  <c:v>1571</c:v>
                </c:pt>
                <c:pt idx="254">
                  <c:v>75</c:v>
                </c:pt>
                <c:pt idx="255">
                  <c:v>435</c:v>
                </c:pt>
                <c:pt idx="256">
                  <c:v>8</c:v>
                </c:pt>
                <c:pt idx="257">
                  <c:v>788</c:v>
                </c:pt>
                <c:pt idx="258">
                  <c:v>0</c:v>
                </c:pt>
                <c:pt idx="259">
                  <c:v>1026</c:v>
                </c:pt>
                <c:pt idx="260">
                  <c:v>463</c:v>
                </c:pt>
                <c:pt idx="261">
                  <c:v>30</c:v>
                </c:pt>
                <c:pt idx="262">
                  <c:v>0</c:v>
                </c:pt>
                <c:pt idx="263">
                  <c:v>25</c:v>
                </c:pt>
                <c:pt idx="264">
                  <c:v>0</c:v>
                </c:pt>
                <c:pt idx="265">
                  <c:v>50</c:v>
                </c:pt>
                <c:pt idx="266">
                  <c:v>3</c:v>
                </c:pt>
                <c:pt idx="267">
                  <c:v>0</c:v>
                </c:pt>
                <c:pt idx="268">
                  <c:v>10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75</c:v>
                </c:pt>
                <c:pt idx="275">
                  <c:v>0</c:v>
                </c:pt>
                <c:pt idx="276">
                  <c:v>0</c:v>
                </c:pt>
                <c:pt idx="277">
                  <c:v>100</c:v>
                </c:pt>
                <c:pt idx="278">
                  <c:v>0</c:v>
                </c:pt>
                <c:pt idx="279">
                  <c:v>120</c:v>
                </c:pt>
                <c:pt idx="280">
                  <c:v>50</c:v>
                </c:pt>
                <c:pt idx="281">
                  <c:v>145</c:v>
                </c:pt>
                <c:pt idx="282">
                  <c:v>59</c:v>
                </c:pt>
                <c:pt idx="283">
                  <c:v>250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277</c:v>
                </c:pt>
                <c:pt idx="292">
                  <c:v>51</c:v>
                </c:pt>
                <c:pt idx="293">
                  <c:v>2053</c:v>
                </c:pt>
                <c:pt idx="294">
                  <c:v>2100</c:v>
                </c:pt>
                <c:pt idx="295">
                  <c:v>42086.42</c:v>
                </c:pt>
                <c:pt idx="296">
                  <c:v>36</c:v>
                </c:pt>
                <c:pt idx="297">
                  <c:v>106</c:v>
                </c:pt>
                <c:pt idx="298">
                  <c:v>124</c:v>
                </c:pt>
                <c:pt idx="299">
                  <c:v>358</c:v>
                </c:pt>
                <c:pt idx="300">
                  <c:v>5233</c:v>
                </c:pt>
                <c:pt idx="301">
                  <c:v>885</c:v>
                </c:pt>
                <c:pt idx="302">
                  <c:v>5876</c:v>
                </c:pt>
                <c:pt idx="303">
                  <c:v>51</c:v>
                </c:pt>
                <c:pt idx="304">
                  <c:v>3155</c:v>
                </c:pt>
                <c:pt idx="305">
                  <c:v>17155</c:v>
                </c:pt>
                <c:pt idx="306">
                  <c:v>5621.38</c:v>
                </c:pt>
                <c:pt idx="307">
                  <c:v>91</c:v>
                </c:pt>
                <c:pt idx="308">
                  <c:v>1333</c:v>
                </c:pt>
                <c:pt idx="309">
                  <c:v>19</c:v>
                </c:pt>
                <c:pt idx="310">
                  <c:v>1096</c:v>
                </c:pt>
                <c:pt idx="311">
                  <c:v>1605</c:v>
                </c:pt>
                <c:pt idx="312">
                  <c:v>605</c:v>
                </c:pt>
                <c:pt idx="313">
                  <c:v>0</c:v>
                </c:pt>
                <c:pt idx="314">
                  <c:v>715</c:v>
                </c:pt>
                <c:pt idx="315">
                  <c:v>1322</c:v>
                </c:pt>
                <c:pt idx="316">
                  <c:v>280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10</c:v>
                </c:pt>
                <c:pt idx="321">
                  <c:v>116</c:v>
                </c:pt>
                <c:pt idx="322">
                  <c:v>85192</c:v>
                </c:pt>
                <c:pt idx="323">
                  <c:v>26</c:v>
                </c:pt>
                <c:pt idx="324">
                  <c:v>0</c:v>
                </c:pt>
                <c:pt idx="325">
                  <c:v>1040</c:v>
                </c:pt>
                <c:pt idx="326">
                  <c:v>0</c:v>
                </c:pt>
                <c:pt idx="327">
                  <c:v>10</c:v>
                </c:pt>
                <c:pt idx="328">
                  <c:v>452</c:v>
                </c:pt>
                <c:pt idx="329">
                  <c:v>1500</c:v>
                </c:pt>
                <c:pt idx="330">
                  <c:v>40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2059</c:v>
                </c:pt>
                <c:pt idx="336">
                  <c:v>1241</c:v>
                </c:pt>
                <c:pt idx="337">
                  <c:v>10</c:v>
                </c:pt>
                <c:pt idx="338">
                  <c:v>0</c:v>
                </c:pt>
                <c:pt idx="339">
                  <c:v>980</c:v>
                </c:pt>
                <c:pt idx="340">
                  <c:v>25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35</c:v>
                </c:pt>
              </c:numCache>
            </c:numRef>
          </c:xVal>
          <c:yVal>
            <c:numRef>
              <c:f>'Scatter general'!$C$20:$C$4133</c:f>
              <c:numCache>
                <c:formatCode>General</c:formatCode>
                <c:ptCount val="34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81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58</c:v>
                </c:pt>
                <c:pt idx="19">
                  <c:v>1</c:v>
                </c:pt>
                <c:pt idx="20">
                  <c:v>0</c:v>
                </c:pt>
                <c:pt idx="21">
                  <c:v>28</c:v>
                </c:pt>
                <c:pt idx="22">
                  <c:v>1</c:v>
                </c:pt>
                <c:pt idx="23">
                  <c:v>0</c:v>
                </c:pt>
                <c:pt idx="24">
                  <c:v>37</c:v>
                </c:pt>
                <c:pt idx="25">
                  <c:v>9</c:v>
                </c:pt>
                <c:pt idx="26">
                  <c:v>3</c:v>
                </c:pt>
                <c:pt idx="27">
                  <c:v>0</c:v>
                </c:pt>
                <c:pt idx="28">
                  <c:v>2</c:v>
                </c:pt>
                <c:pt idx="29">
                  <c:v>6</c:v>
                </c:pt>
                <c:pt idx="30">
                  <c:v>67</c:v>
                </c:pt>
                <c:pt idx="31">
                  <c:v>5</c:v>
                </c:pt>
                <c:pt idx="32">
                  <c:v>2</c:v>
                </c:pt>
                <c:pt idx="33">
                  <c:v>10</c:v>
                </c:pt>
                <c:pt idx="34">
                  <c:v>3</c:v>
                </c:pt>
                <c:pt idx="35">
                  <c:v>4</c:v>
                </c:pt>
                <c:pt idx="36">
                  <c:v>15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6</c:v>
                </c:pt>
                <c:pt idx="42">
                  <c:v>0</c:v>
                </c:pt>
                <c:pt idx="43">
                  <c:v>13</c:v>
                </c:pt>
                <c:pt idx="44">
                  <c:v>0</c:v>
                </c:pt>
                <c:pt idx="45">
                  <c:v>8</c:v>
                </c:pt>
                <c:pt idx="46">
                  <c:v>1</c:v>
                </c:pt>
                <c:pt idx="47">
                  <c:v>0</c:v>
                </c:pt>
                <c:pt idx="48">
                  <c:v>5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39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1</c:v>
                </c:pt>
                <c:pt idx="71">
                  <c:v>9</c:v>
                </c:pt>
                <c:pt idx="72">
                  <c:v>0</c:v>
                </c:pt>
                <c:pt idx="73">
                  <c:v>25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6</c:v>
                </c:pt>
                <c:pt idx="81">
                  <c:v>4</c:v>
                </c:pt>
                <c:pt idx="82">
                  <c:v>22</c:v>
                </c:pt>
                <c:pt idx="83">
                  <c:v>15</c:v>
                </c:pt>
                <c:pt idx="84">
                  <c:v>95</c:v>
                </c:pt>
                <c:pt idx="85">
                  <c:v>161</c:v>
                </c:pt>
                <c:pt idx="86">
                  <c:v>8</c:v>
                </c:pt>
                <c:pt idx="87">
                  <c:v>76</c:v>
                </c:pt>
                <c:pt idx="88">
                  <c:v>1</c:v>
                </c:pt>
                <c:pt idx="89">
                  <c:v>101</c:v>
                </c:pt>
                <c:pt idx="90">
                  <c:v>4</c:v>
                </c:pt>
                <c:pt idx="91">
                  <c:v>1</c:v>
                </c:pt>
                <c:pt idx="92">
                  <c:v>90</c:v>
                </c:pt>
                <c:pt idx="93">
                  <c:v>16</c:v>
                </c:pt>
                <c:pt idx="94">
                  <c:v>6</c:v>
                </c:pt>
                <c:pt idx="95">
                  <c:v>38</c:v>
                </c:pt>
                <c:pt idx="96">
                  <c:v>355</c:v>
                </c:pt>
                <c:pt idx="97">
                  <c:v>7</c:v>
                </c:pt>
                <c:pt idx="98">
                  <c:v>400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292</c:v>
                </c:pt>
                <c:pt idx="103">
                  <c:v>2</c:v>
                </c:pt>
                <c:pt idx="104">
                  <c:v>8</c:v>
                </c:pt>
                <c:pt idx="105">
                  <c:v>0</c:v>
                </c:pt>
                <c:pt idx="106">
                  <c:v>1</c:v>
                </c:pt>
                <c:pt idx="107">
                  <c:v>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4</c:v>
                </c:pt>
                <c:pt idx="122">
                  <c:v>0</c:v>
                </c:pt>
                <c:pt idx="123">
                  <c:v>18</c:v>
                </c:pt>
                <c:pt idx="124">
                  <c:v>3</c:v>
                </c:pt>
                <c:pt idx="125">
                  <c:v>40</c:v>
                </c:pt>
                <c:pt idx="126">
                  <c:v>0</c:v>
                </c:pt>
                <c:pt idx="127">
                  <c:v>24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6</c:v>
                </c:pt>
                <c:pt idx="133">
                  <c:v>0</c:v>
                </c:pt>
                <c:pt idx="134">
                  <c:v>6</c:v>
                </c:pt>
                <c:pt idx="135">
                  <c:v>0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8</c:v>
                </c:pt>
                <c:pt idx="140">
                  <c:v>34</c:v>
                </c:pt>
                <c:pt idx="141">
                  <c:v>1</c:v>
                </c:pt>
                <c:pt idx="142">
                  <c:v>38</c:v>
                </c:pt>
                <c:pt idx="143">
                  <c:v>104</c:v>
                </c:pt>
                <c:pt idx="144">
                  <c:v>86</c:v>
                </c:pt>
                <c:pt idx="145">
                  <c:v>356</c:v>
                </c:pt>
                <c:pt idx="146">
                  <c:v>45</c:v>
                </c:pt>
                <c:pt idx="147">
                  <c:v>38</c:v>
                </c:pt>
                <c:pt idx="148">
                  <c:v>35</c:v>
                </c:pt>
                <c:pt idx="149">
                  <c:v>24</c:v>
                </c:pt>
                <c:pt idx="150">
                  <c:v>100</c:v>
                </c:pt>
                <c:pt idx="151">
                  <c:v>1</c:v>
                </c:pt>
                <c:pt idx="152">
                  <c:v>122</c:v>
                </c:pt>
                <c:pt idx="153">
                  <c:v>11</c:v>
                </c:pt>
                <c:pt idx="154">
                  <c:v>248</c:v>
                </c:pt>
                <c:pt idx="155">
                  <c:v>1</c:v>
                </c:pt>
                <c:pt idx="156">
                  <c:v>19</c:v>
                </c:pt>
                <c:pt idx="157">
                  <c:v>135</c:v>
                </c:pt>
                <c:pt idx="158">
                  <c:v>9</c:v>
                </c:pt>
                <c:pt idx="159">
                  <c:v>3</c:v>
                </c:pt>
                <c:pt idx="160">
                  <c:v>7</c:v>
                </c:pt>
                <c:pt idx="161">
                  <c:v>4</c:v>
                </c:pt>
                <c:pt idx="162">
                  <c:v>44</c:v>
                </c:pt>
                <c:pt idx="163">
                  <c:v>90</c:v>
                </c:pt>
                <c:pt idx="164">
                  <c:v>8</c:v>
                </c:pt>
                <c:pt idx="165">
                  <c:v>11</c:v>
                </c:pt>
                <c:pt idx="166">
                  <c:v>41</c:v>
                </c:pt>
                <c:pt idx="167">
                  <c:v>15</c:v>
                </c:pt>
                <c:pt idx="168">
                  <c:v>9</c:v>
                </c:pt>
                <c:pt idx="169">
                  <c:v>50</c:v>
                </c:pt>
                <c:pt idx="170">
                  <c:v>34</c:v>
                </c:pt>
                <c:pt idx="171">
                  <c:v>0</c:v>
                </c:pt>
                <c:pt idx="172">
                  <c:v>0</c:v>
                </c:pt>
                <c:pt idx="173">
                  <c:v>276</c:v>
                </c:pt>
                <c:pt idx="174">
                  <c:v>16</c:v>
                </c:pt>
                <c:pt idx="175">
                  <c:v>224</c:v>
                </c:pt>
                <c:pt idx="176">
                  <c:v>140</c:v>
                </c:pt>
                <c:pt idx="177">
                  <c:v>15</c:v>
                </c:pt>
                <c:pt idx="178">
                  <c:v>37</c:v>
                </c:pt>
                <c:pt idx="179">
                  <c:v>0</c:v>
                </c:pt>
                <c:pt idx="180">
                  <c:v>46</c:v>
                </c:pt>
                <c:pt idx="181">
                  <c:v>1</c:v>
                </c:pt>
                <c:pt idx="182">
                  <c:v>323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7</c:v>
                </c:pt>
                <c:pt idx="188">
                  <c:v>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59</c:v>
                </c:pt>
                <c:pt idx="199">
                  <c:v>13</c:v>
                </c:pt>
                <c:pt idx="200">
                  <c:v>22</c:v>
                </c:pt>
                <c:pt idx="201">
                  <c:v>0</c:v>
                </c:pt>
                <c:pt idx="202">
                  <c:v>52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6</c:v>
                </c:pt>
                <c:pt idx="207">
                  <c:v>35</c:v>
                </c:pt>
                <c:pt idx="208">
                  <c:v>10</c:v>
                </c:pt>
                <c:pt idx="209">
                  <c:v>2</c:v>
                </c:pt>
                <c:pt idx="210">
                  <c:v>4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3</c:v>
                </c:pt>
                <c:pt idx="219">
                  <c:v>1</c:v>
                </c:pt>
                <c:pt idx="220">
                  <c:v>5</c:v>
                </c:pt>
                <c:pt idx="221">
                  <c:v>0</c:v>
                </c:pt>
                <c:pt idx="222">
                  <c:v>0</c:v>
                </c:pt>
                <c:pt idx="223">
                  <c:v>7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27</c:v>
                </c:pt>
                <c:pt idx="239">
                  <c:v>14</c:v>
                </c:pt>
                <c:pt idx="240">
                  <c:v>2</c:v>
                </c:pt>
                <c:pt idx="241">
                  <c:v>0</c:v>
                </c:pt>
                <c:pt idx="242">
                  <c:v>4</c:v>
                </c:pt>
                <c:pt idx="243">
                  <c:v>0</c:v>
                </c:pt>
                <c:pt idx="244">
                  <c:v>6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</c:v>
                </c:pt>
                <c:pt idx="253">
                  <c:v>7</c:v>
                </c:pt>
                <c:pt idx="254">
                  <c:v>2</c:v>
                </c:pt>
                <c:pt idx="255">
                  <c:v>3</c:v>
                </c:pt>
                <c:pt idx="256">
                  <c:v>8</c:v>
                </c:pt>
                <c:pt idx="257">
                  <c:v>7</c:v>
                </c:pt>
                <c:pt idx="258">
                  <c:v>0</c:v>
                </c:pt>
                <c:pt idx="259">
                  <c:v>3</c:v>
                </c:pt>
                <c:pt idx="260">
                  <c:v>8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2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12</c:v>
                </c:pt>
                <c:pt idx="292">
                  <c:v>2</c:v>
                </c:pt>
                <c:pt idx="293">
                  <c:v>52</c:v>
                </c:pt>
                <c:pt idx="294">
                  <c:v>23</c:v>
                </c:pt>
                <c:pt idx="295">
                  <c:v>535</c:v>
                </c:pt>
                <c:pt idx="296">
                  <c:v>3</c:v>
                </c:pt>
                <c:pt idx="297">
                  <c:v>6</c:v>
                </c:pt>
                <c:pt idx="298">
                  <c:v>3</c:v>
                </c:pt>
                <c:pt idx="299">
                  <c:v>5</c:v>
                </c:pt>
                <c:pt idx="300">
                  <c:v>17</c:v>
                </c:pt>
                <c:pt idx="301">
                  <c:v>11</c:v>
                </c:pt>
                <c:pt idx="302">
                  <c:v>70</c:v>
                </c:pt>
                <c:pt idx="303">
                  <c:v>6</c:v>
                </c:pt>
                <c:pt idx="304">
                  <c:v>43</c:v>
                </c:pt>
                <c:pt idx="305">
                  <c:v>152</c:v>
                </c:pt>
                <c:pt idx="306">
                  <c:v>59</c:v>
                </c:pt>
                <c:pt idx="307">
                  <c:v>4</c:v>
                </c:pt>
                <c:pt idx="308">
                  <c:v>10</c:v>
                </c:pt>
                <c:pt idx="309">
                  <c:v>5</c:v>
                </c:pt>
                <c:pt idx="310">
                  <c:v>58</c:v>
                </c:pt>
                <c:pt idx="311">
                  <c:v>8</c:v>
                </c:pt>
                <c:pt idx="312">
                  <c:v>3</c:v>
                </c:pt>
                <c:pt idx="313">
                  <c:v>0</c:v>
                </c:pt>
                <c:pt idx="314">
                  <c:v>11</c:v>
                </c:pt>
                <c:pt idx="315">
                  <c:v>20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2</c:v>
                </c:pt>
                <c:pt idx="322">
                  <c:v>348</c:v>
                </c:pt>
                <c:pt idx="323">
                  <c:v>4</c:v>
                </c:pt>
                <c:pt idx="324">
                  <c:v>0</c:v>
                </c:pt>
                <c:pt idx="325">
                  <c:v>17</c:v>
                </c:pt>
                <c:pt idx="326">
                  <c:v>0</c:v>
                </c:pt>
                <c:pt idx="327">
                  <c:v>1</c:v>
                </c:pt>
                <c:pt idx="328">
                  <c:v>15</c:v>
                </c:pt>
                <c:pt idx="329">
                  <c:v>10</c:v>
                </c:pt>
                <c:pt idx="330">
                  <c:v>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46</c:v>
                </c:pt>
                <c:pt idx="336">
                  <c:v>14</c:v>
                </c:pt>
                <c:pt idx="337">
                  <c:v>1</c:v>
                </c:pt>
                <c:pt idx="338">
                  <c:v>0</c:v>
                </c:pt>
                <c:pt idx="339">
                  <c:v>17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B1-E54E-963D-C612F9081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396448"/>
        <c:axId val="601510224"/>
      </c:scatterChart>
      <c:valAx>
        <c:axId val="71539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10224"/>
        <c:crosses val="autoZero"/>
        <c:crossBetween val="midCat"/>
      </c:valAx>
      <c:valAx>
        <c:axId val="6015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39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State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89238845144354E-2"/>
          <c:y val="0.18680215071842304"/>
          <c:w val="0.62665710067960934"/>
          <c:h val="0.5679477924844355"/>
        </c:manualLayout>
      </c:layout>
      <c:lineChart>
        <c:grouping val="standard"/>
        <c:varyColors val="0"/>
        <c:ser>
          <c:idx val="0"/>
          <c:order val="0"/>
          <c:tx>
            <c:strRef>
              <c:f>Extra!$F$2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Extra!$A$3:$A$17</c:f>
              <c:strCache>
                <c:ptCount val="11"/>
                <c:pt idx="0">
                  <c:v>Less Than 25</c:v>
                </c:pt>
                <c:pt idx="1">
                  <c:v>25 to 49</c:v>
                </c:pt>
                <c:pt idx="2">
                  <c:v>50 to 74</c:v>
                </c:pt>
                <c:pt idx="3">
                  <c:v>75 to 99</c:v>
                </c:pt>
                <c:pt idx="4">
                  <c:v>100 to 124</c:v>
                </c:pt>
                <c:pt idx="5">
                  <c:v>125 to 149</c:v>
                </c:pt>
                <c:pt idx="6">
                  <c:v>150 to 174</c:v>
                </c:pt>
                <c:pt idx="7">
                  <c:v>175 to 199</c:v>
                </c:pt>
                <c:pt idx="8">
                  <c:v>150 to 174</c:v>
                </c:pt>
                <c:pt idx="9">
                  <c:v>150 to 174</c:v>
                </c:pt>
                <c:pt idx="10">
                  <c:v>Greater than or equal to 3000</c:v>
                </c:pt>
              </c:strCache>
            </c:strRef>
          </c:cat>
          <c:val>
            <c:numRef>
              <c:f>Extra!$F$3:$F$17</c:f>
              <c:numCache>
                <c:formatCode>0%</c:formatCode>
                <c:ptCount val="15"/>
                <c:pt idx="0">
                  <c:v>0.10098039215686275</c:v>
                </c:pt>
                <c:pt idx="1">
                  <c:v>0.62304250559284113</c:v>
                </c:pt>
                <c:pt idx="2">
                  <c:v>0.70702179176755453</c:v>
                </c:pt>
                <c:pt idx="3">
                  <c:v>0.76600441501103755</c:v>
                </c:pt>
                <c:pt idx="4">
                  <c:v>0.68085106382978722</c:v>
                </c:pt>
                <c:pt idx="5">
                  <c:v>0.79374999999999996</c:v>
                </c:pt>
                <c:pt idx="6">
                  <c:v>0.70873786407766992</c:v>
                </c:pt>
                <c:pt idx="7">
                  <c:v>0.77142857142857146</c:v>
                </c:pt>
                <c:pt idx="8">
                  <c:v>1</c:v>
                </c:pt>
                <c:pt idx="9">
                  <c:v>1</c:v>
                </c:pt>
                <c:pt idx="10">
                  <c:v>0.43636363636363634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2-6D43-812B-EA0C7D3DA6FD}"/>
            </c:ext>
          </c:extLst>
        </c:ser>
        <c:ser>
          <c:idx val="1"/>
          <c:order val="1"/>
          <c:tx>
            <c:strRef>
              <c:f>Extra!$G$2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Extra!$A$3:$A$17</c:f>
              <c:strCache>
                <c:ptCount val="11"/>
                <c:pt idx="0">
                  <c:v>Less Than 25</c:v>
                </c:pt>
                <c:pt idx="1">
                  <c:v>25 to 49</c:v>
                </c:pt>
                <c:pt idx="2">
                  <c:v>50 to 74</c:v>
                </c:pt>
                <c:pt idx="3">
                  <c:v>75 to 99</c:v>
                </c:pt>
                <c:pt idx="4">
                  <c:v>100 to 124</c:v>
                </c:pt>
                <c:pt idx="5">
                  <c:v>125 to 149</c:v>
                </c:pt>
                <c:pt idx="6">
                  <c:v>150 to 174</c:v>
                </c:pt>
                <c:pt idx="7">
                  <c:v>175 to 199</c:v>
                </c:pt>
                <c:pt idx="8">
                  <c:v>150 to 174</c:v>
                </c:pt>
                <c:pt idx="9">
                  <c:v>150 to 174</c:v>
                </c:pt>
                <c:pt idx="10">
                  <c:v>Greater than or equal to 3000</c:v>
                </c:pt>
              </c:strCache>
            </c:strRef>
          </c:cat>
          <c:val>
            <c:numRef>
              <c:f>Extra!$G$3:$G$17</c:f>
              <c:numCache>
                <c:formatCode>0%</c:formatCode>
                <c:ptCount val="15"/>
                <c:pt idx="0">
                  <c:v>0.72647058823529409</c:v>
                </c:pt>
                <c:pt idx="1">
                  <c:v>0.32102908277404923</c:v>
                </c:pt>
                <c:pt idx="2">
                  <c:v>0.24818401937046006</c:v>
                </c:pt>
                <c:pt idx="3">
                  <c:v>0.18543046357615894</c:v>
                </c:pt>
                <c:pt idx="4">
                  <c:v>0.26241134751773049</c:v>
                </c:pt>
                <c:pt idx="5">
                  <c:v>0.17499999999999999</c:v>
                </c:pt>
                <c:pt idx="6">
                  <c:v>0.20388349514563106</c:v>
                </c:pt>
                <c:pt idx="7">
                  <c:v>0.18571428571428572</c:v>
                </c:pt>
                <c:pt idx="8">
                  <c:v>0</c:v>
                </c:pt>
                <c:pt idx="9">
                  <c:v>0</c:v>
                </c:pt>
                <c:pt idx="10">
                  <c:v>0.41818181818181815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32-6D43-812B-EA0C7D3DA6FD}"/>
            </c:ext>
          </c:extLst>
        </c:ser>
        <c:ser>
          <c:idx val="2"/>
          <c:order val="2"/>
          <c:tx>
            <c:strRef>
              <c:f>Extra!$H$2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Extra!$A$3:$A$17</c:f>
              <c:strCache>
                <c:ptCount val="11"/>
                <c:pt idx="0">
                  <c:v>Less Than 25</c:v>
                </c:pt>
                <c:pt idx="1">
                  <c:v>25 to 49</c:v>
                </c:pt>
                <c:pt idx="2">
                  <c:v>50 to 74</c:v>
                </c:pt>
                <c:pt idx="3">
                  <c:v>75 to 99</c:v>
                </c:pt>
                <c:pt idx="4">
                  <c:v>100 to 124</c:v>
                </c:pt>
                <c:pt idx="5">
                  <c:v>125 to 149</c:v>
                </c:pt>
                <c:pt idx="6">
                  <c:v>150 to 174</c:v>
                </c:pt>
                <c:pt idx="7">
                  <c:v>175 to 199</c:v>
                </c:pt>
                <c:pt idx="8">
                  <c:v>150 to 174</c:v>
                </c:pt>
                <c:pt idx="9">
                  <c:v>150 to 174</c:v>
                </c:pt>
                <c:pt idx="10">
                  <c:v>Greater than or equal to 3000</c:v>
                </c:pt>
              </c:strCache>
            </c:strRef>
          </c:cat>
          <c:val>
            <c:numRef>
              <c:f>Extra!$H$3:$H$17</c:f>
              <c:numCache>
                <c:formatCode>0%</c:formatCode>
                <c:ptCount val="15"/>
                <c:pt idx="0">
                  <c:v>0.17254901960784313</c:v>
                </c:pt>
                <c:pt idx="1">
                  <c:v>5.5928411633109618E-2</c:v>
                </c:pt>
                <c:pt idx="2">
                  <c:v>4.4794188861985475E-2</c:v>
                </c:pt>
                <c:pt idx="3">
                  <c:v>4.856512141280353E-2</c:v>
                </c:pt>
                <c:pt idx="4">
                  <c:v>5.6737588652482268E-2</c:v>
                </c:pt>
                <c:pt idx="5">
                  <c:v>3.125E-2</c:v>
                </c:pt>
                <c:pt idx="6">
                  <c:v>8.7378640776699032E-2</c:v>
                </c:pt>
                <c:pt idx="7">
                  <c:v>4.2857142857142858E-2</c:v>
                </c:pt>
                <c:pt idx="8">
                  <c:v>0</c:v>
                </c:pt>
                <c:pt idx="9">
                  <c:v>0</c:v>
                </c:pt>
                <c:pt idx="10">
                  <c:v>0.14545454545454545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32-6D43-812B-EA0C7D3DA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265280"/>
        <c:axId val="983537264"/>
      </c:lineChart>
      <c:catAx>
        <c:axId val="104726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37264"/>
        <c:crosses val="autoZero"/>
        <c:auto val="1"/>
        <c:lblAlgn val="ctr"/>
        <c:lblOffset val="100"/>
        <c:noMultiLvlLbl val="0"/>
      </c:catAx>
      <c:valAx>
        <c:axId val="9835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26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696267887860224"/>
          <c:y val="0.31891809655926046"/>
          <c:w val="0.2505865834408304"/>
          <c:h val="0.420709545177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554802</xdr:colOff>
      <xdr:row>2</xdr:row>
      <xdr:rowOff>57148</xdr:rowOff>
    </xdr:from>
    <xdr:to>
      <xdr:col>13</xdr:col>
      <xdr:colOff>540926</xdr:colOff>
      <xdr:row>27</xdr:row>
      <xdr:rowOff>164629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0CD3B-A4FD-0A46-B749-5F6DC9FC4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793750</xdr:colOff>
      <xdr:row>4</xdr:row>
      <xdr:rowOff>146050</xdr:rowOff>
    </xdr:from>
    <xdr:to>
      <xdr:col>14</xdr:col>
      <xdr:colOff>443589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795FE-B23E-D343-8F6A-264153A9A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548266</xdr:colOff>
      <xdr:row>8</xdr:row>
      <xdr:rowOff>122973</xdr:rowOff>
    </xdr:from>
    <xdr:to>
      <xdr:col>13</xdr:col>
      <xdr:colOff>415589</xdr:colOff>
      <xdr:row>29</xdr:row>
      <xdr:rowOff>15488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074050-5759-FC45-A4F5-97B97314A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63498</xdr:colOff>
      <xdr:row>2</xdr:row>
      <xdr:rowOff>25400</xdr:rowOff>
    </xdr:from>
    <xdr:to>
      <xdr:col>19</xdr:col>
      <xdr:colOff>220133</xdr:colOff>
      <xdr:row>17</xdr:row>
      <xdr:rowOff>160865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872BB3-0FF5-094D-8808-588246860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385233</xdr:colOff>
      <xdr:row>1</xdr:row>
      <xdr:rowOff>50800</xdr:rowOff>
    </xdr:from>
    <xdr:to>
      <xdr:col>19</xdr:col>
      <xdr:colOff>808566</xdr:colOff>
      <xdr:row>15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99DFD-5FDA-6142-908B-85807DC93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613834</xdr:colOff>
      <xdr:row>1</xdr:row>
      <xdr:rowOff>67733</xdr:rowOff>
    </xdr:from>
    <xdr:to>
      <xdr:col>14</xdr:col>
      <xdr:colOff>207434</xdr:colOff>
      <xdr:row>15</xdr:row>
      <xdr:rowOff>84666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2694E2-6A5E-7843-A08D-D6A9797CB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715818</xdr:colOff>
      <xdr:row>2</xdr:row>
      <xdr:rowOff>5</xdr:rowOff>
    </xdr:from>
    <xdr:to>
      <xdr:col>11</xdr:col>
      <xdr:colOff>300181</xdr:colOff>
      <xdr:row>15</xdr:row>
      <xdr:rowOff>191659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C380F-8CB6-E248-97E9-B7471B25B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56194</xdr:colOff>
      <xdr:row>0</xdr:row>
      <xdr:rowOff>0</xdr:rowOff>
    </xdr:from>
    <xdr:to>
      <xdr:col>7</xdr:col>
      <xdr:colOff>179822</xdr:colOff>
      <xdr:row>17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A0E9E08-41CB-C443-94DB-08D48E84C2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63498</xdr:colOff>
      <xdr:row>2</xdr:row>
      <xdr:rowOff>25400</xdr:rowOff>
    </xdr:from>
    <xdr:to>
      <xdr:col>19</xdr:col>
      <xdr:colOff>220133</xdr:colOff>
      <xdr:row>20</xdr:row>
      <xdr:rowOff>160865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B3792-343D-334C-8387-82FC699F8E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0.616714814816" createdVersion="6" refreshedVersion="6" minRefreshableVersion="3" recordCount="4114" xr:uid="{F79C34B8-CCE9-3B4C-B91D-F3238B6EB8FE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74567861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0.643341898147" createdVersion="6" refreshedVersion="6" minRefreshableVersion="3" recordCount="4114" xr:uid="{58EE39EA-799C-B14F-860D-8B7876C28C7F}">
  <cacheSource type="worksheet">
    <worksheetSource ref="A1:V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x v="0"/>
    <x v="0"/>
    <s v="film &amp; video/television"/>
    <n v="137"/>
    <x v="0"/>
    <x v="0"/>
    <x v="0"/>
    <d v="2015-07-22T22:00:00"/>
    <d v="2015-06-21T19:10:11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x v="1"/>
    <x v="0"/>
    <s v="film &amp; video/television"/>
    <n v="143"/>
    <x v="1"/>
    <x v="0"/>
    <x v="0"/>
    <d v="2017-03-02T09:24:43"/>
    <d v="2017-01-31T09:24:43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x v="2"/>
    <x v="0"/>
    <s v="film &amp; video/television"/>
    <n v="105"/>
    <x v="2"/>
    <x v="0"/>
    <x v="0"/>
    <d v="2016-02-15T11:51:23"/>
    <d v="2016-02-05T11:51:23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x v="3"/>
    <x v="0"/>
    <s v="film &amp; video/television"/>
    <n v="104"/>
    <x v="3"/>
    <x v="0"/>
    <x v="0"/>
    <d v="2014-08-07T07:21:47"/>
    <d v="2014-07-08T07:21:47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x v="4"/>
    <x v="0"/>
    <s v="film &amp; video/television"/>
    <n v="123"/>
    <x v="4"/>
    <x v="0"/>
    <x v="0"/>
    <d v="2015-12-19T15:01:19"/>
    <d v="2015-11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x v="5"/>
    <x v="0"/>
    <s v="film &amp; video/television"/>
    <n v="110"/>
    <x v="5"/>
    <x v="0"/>
    <x v="0"/>
    <d v="2016-07-29T00:35:00"/>
    <d v="2016-07-12T17:23:27"/>
    <x v="3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x v="6"/>
    <x v="0"/>
    <s v="film &amp; video/television"/>
    <n v="106"/>
    <x v="6"/>
    <x v="0"/>
    <x v="0"/>
    <d v="2014-06-13T20:44:10"/>
    <d v="2014-06-0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x v="7"/>
    <x v="0"/>
    <s v="film &amp; video/television"/>
    <n v="101"/>
    <x v="7"/>
    <x v="0"/>
    <x v="0"/>
    <d v="2016-07-04T20:07:47"/>
    <d v="2016-05-25T20:07:47"/>
    <x v="5"/>
    <x v="2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x v="8"/>
    <x v="0"/>
    <s v="film &amp; video/television"/>
    <n v="100"/>
    <x v="8"/>
    <x v="0"/>
    <x v="0"/>
    <d v="2016-04-15T16:00:00"/>
    <d v="2016-04-08T17:40:12"/>
    <x v="6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x v="9"/>
    <x v="0"/>
    <s v="film &amp; video/television"/>
    <n v="126"/>
    <x v="9"/>
    <x v="0"/>
    <x v="0"/>
    <d v="2016-04-16T21:29:04"/>
    <d v="2016-03-17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x v="10"/>
    <x v="0"/>
    <s v="film &amp; video/television"/>
    <n v="101"/>
    <x v="10"/>
    <x v="0"/>
    <x v="0"/>
    <d v="2014-06-24T20:37:59"/>
    <d v="2014-05-20T20:37:59"/>
    <x v="5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x v="11"/>
    <x v="0"/>
    <s v="film &amp; video/television"/>
    <n v="121"/>
    <x v="11"/>
    <x v="0"/>
    <x v="0"/>
    <d v="2016-08-21T22:00:00"/>
    <d v="2016-07-21T13:41:02"/>
    <x v="3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x v="12"/>
    <x v="0"/>
    <s v="film &amp; video/television"/>
    <n v="165"/>
    <x v="12"/>
    <x v="0"/>
    <x v="0"/>
    <d v="2014-07-15T22:00:00"/>
    <d v="2014-06-01T12:07:05"/>
    <x v="0"/>
    <x v="3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x v="13"/>
    <x v="0"/>
    <s v="film &amp; video/television"/>
    <n v="160"/>
    <x v="13"/>
    <x v="0"/>
    <x v="0"/>
    <d v="2016-06-23T15:27:00"/>
    <d v="2016-05-18T11:15:09"/>
    <x v="5"/>
    <x v="2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x v="14"/>
    <x v="0"/>
    <s v="film &amp; video/television"/>
    <n v="101"/>
    <x v="14"/>
    <x v="0"/>
    <x v="0"/>
    <d v="2014-07-13T08:59:00"/>
    <d v="2014-06-17T19:38:08"/>
    <x v="0"/>
    <x v="3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x v="15"/>
    <x v="0"/>
    <s v="film &amp; video/television"/>
    <n v="107"/>
    <x v="15"/>
    <x v="0"/>
    <x v="0"/>
    <d v="2015-09-27T15:14:00"/>
    <d v="2015-09-09T04:24:18"/>
    <x v="8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x v="16"/>
    <x v="0"/>
    <s v="film &amp; video/television"/>
    <n v="100"/>
    <x v="16"/>
    <x v="0"/>
    <x v="0"/>
    <d v="2014-06-16T00:30:00"/>
    <d v="2014-05-01T14:06:51"/>
    <x v="5"/>
    <x v="3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x v="17"/>
    <x v="0"/>
    <s v="film &amp; video/television"/>
    <n v="101"/>
    <x v="17"/>
    <x v="0"/>
    <x v="0"/>
    <d v="2014-11-04T13:33:42"/>
    <d v="2014-10-05T12:33:42"/>
    <x v="9"/>
    <x v="3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x v="18"/>
    <x v="0"/>
    <s v="film &amp; video/television"/>
    <n v="106"/>
    <x v="18"/>
    <x v="0"/>
    <x v="0"/>
    <d v="2014-09-17T08:00:56"/>
    <d v="2014-08-18T08:00:56"/>
    <x v="10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x v="19"/>
    <x v="0"/>
    <s v="film &amp; video/television"/>
    <n v="145"/>
    <x v="19"/>
    <x v="0"/>
    <x v="0"/>
    <d v="2015-07-20T14:35:34"/>
    <d v="2015-06-20T14:35:3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x v="20"/>
    <x v="0"/>
    <s v="film &amp; video/television"/>
    <n v="100"/>
    <x v="20"/>
    <x v="0"/>
    <x v="0"/>
    <d v="2015-09-13T13:11:52"/>
    <d v="2015-07-15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x v="21"/>
    <x v="0"/>
    <s v="film &amp; video/television"/>
    <n v="109"/>
    <x v="21"/>
    <x v="0"/>
    <x v="0"/>
    <d v="2014-09-26T10:03:09"/>
    <d v="2014-08-27T10:03:09"/>
    <x v="10"/>
    <x v="3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x v="22"/>
    <x v="0"/>
    <s v="film &amp; video/television"/>
    <n v="117"/>
    <x v="22"/>
    <x v="0"/>
    <x v="0"/>
    <d v="2015-01-01T02:59:00"/>
    <d v="2014-12-16T16:52:20"/>
    <x v="11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x v="23"/>
    <x v="0"/>
    <s v="film &amp; video/television"/>
    <n v="119"/>
    <x v="23"/>
    <x v="0"/>
    <x v="0"/>
    <d v="2015-04-30T10:20:00"/>
    <d v="2015-04-03T13:41:41"/>
    <x v="6"/>
    <x v="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x v="24"/>
    <x v="0"/>
    <s v="film &amp; video/television"/>
    <n v="109"/>
    <x v="24"/>
    <x v="0"/>
    <x v="0"/>
    <d v="2015-09-15T14:39:00"/>
    <d v="2015-08-13T14:41:03"/>
    <x v="1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x v="25"/>
    <x v="0"/>
    <s v="film &amp; video/television"/>
    <n v="133"/>
    <x v="25"/>
    <x v="0"/>
    <x v="0"/>
    <d v="2016-01-08T19:36:01"/>
    <d v="2015-11-09T19:36:01"/>
    <x v="4"/>
    <x v="0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x v="10"/>
    <x v="0"/>
    <s v="film &amp; video/television"/>
    <n v="155"/>
    <x v="26"/>
    <x v="0"/>
    <x v="0"/>
    <d v="2014-08-17T07:22:24"/>
    <d v="2014-07-08T07:22:24"/>
    <x v="3"/>
    <x v="3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x v="3"/>
    <x v="0"/>
    <s v="film &amp; video/television"/>
    <n v="112"/>
    <x v="27"/>
    <x v="0"/>
    <x v="0"/>
    <d v="2014-11-15T23:57:13"/>
    <d v="2014-10-16T22:57:13"/>
    <x v="9"/>
    <x v="3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x v="26"/>
    <x v="0"/>
    <s v="film &amp; video/television"/>
    <n v="100"/>
    <x v="28"/>
    <x v="0"/>
    <x v="0"/>
    <d v="2015-12-16T18:08:04"/>
    <d v="2015-11-16T18:08:04"/>
    <x v="4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x v="27"/>
    <x v="0"/>
    <s v="film &amp; video/television"/>
    <n v="123"/>
    <x v="29"/>
    <x v="0"/>
    <x v="0"/>
    <d v="2014-07-22T11:09:28"/>
    <d v="2014-06-22T11:09:28"/>
    <x v="0"/>
    <x v="3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x v="28"/>
    <x v="0"/>
    <s v="film &amp; video/television"/>
    <n v="101"/>
    <x v="30"/>
    <x v="0"/>
    <x v="0"/>
    <d v="2014-08-21T02:01:55"/>
    <d v="2014-07-22T02:01:55"/>
    <x v="3"/>
    <x v="3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x v="29"/>
    <x v="0"/>
    <s v="film &amp; video/television"/>
    <n v="100"/>
    <x v="31"/>
    <x v="0"/>
    <x v="0"/>
    <d v="2016-01-25T14:00:34"/>
    <d v="2016-01-07T14:00:34"/>
    <x v="1"/>
    <x v="2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x v="30"/>
    <x v="0"/>
    <s v="film &amp; video/television"/>
    <n v="100"/>
    <x v="32"/>
    <x v="0"/>
    <x v="0"/>
    <d v="2016-05-12T22:59:00"/>
    <d v="2016-04-01T10:03:37"/>
    <x v="6"/>
    <x v="2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x v="31"/>
    <x v="0"/>
    <s v="film &amp; video/television"/>
    <n v="102"/>
    <x v="33"/>
    <x v="0"/>
    <x v="0"/>
    <d v="2015-11-08T11:51:41"/>
    <d v="2015-10-09T10:51:41"/>
    <x v="9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x v="32"/>
    <x v="0"/>
    <s v="film &amp; video/television"/>
    <n v="130"/>
    <x v="34"/>
    <x v="0"/>
    <x v="0"/>
    <d v="2014-08-05T02:43:21"/>
    <d v="2014-07-21T02:43:21"/>
    <x v="3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x v="33"/>
    <x v="0"/>
    <s v="film &amp; video/television"/>
    <n v="167"/>
    <x v="35"/>
    <x v="0"/>
    <x v="0"/>
    <d v="2015-04-27T19:00:00"/>
    <d v="2015-04-04T02:00:14"/>
    <x v="6"/>
    <x v="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x v="34"/>
    <x v="0"/>
    <s v="film &amp; video/television"/>
    <n v="142"/>
    <x v="36"/>
    <x v="0"/>
    <x v="0"/>
    <d v="2015-04-04T01:22:05"/>
    <d v="2015-03-05T02:22:05"/>
    <x v="7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x v="35"/>
    <x v="0"/>
    <s v="film &amp; video/television"/>
    <n v="183"/>
    <x v="37"/>
    <x v="0"/>
    <x v="0"/>
    <d v="2015-02-27T11:37:59"/>
    <d v="2015-01-28T11:37:59"/>
    <x v="1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x v="36"/>
    <x v="0"/>
    <s v="film &amp; video/television"/>
    <n v="110"/>
    <x v="38"/>
    <x v="0"/>
    <x v="0"/>
    <d v="2013-05-10T20:22:24"/>
    <d v="2013-04-10T20:22:24"/>
    <x v="6"/>
    <x v="4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x v="37"/>
    <x v="0"/>
    <s v="film &amp; video/television"/>
    <n v="131"/>
    <x v="39"/>
    <x v="0"/>
    <x v="0"/>
    <d v="2014-05-25T17:59:00"/>
    <d v="2014-04-24T20:07:48"/>
    <x v="6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x v="38"/>
    <x v="0"/>
    <s v="film &amp; video/television"/>
    <n v="101"/>
    <x v="40"/>
    <x v="0"/>
    <x v="0"/>
    <d v="2014-06-18T23:00:00"/>
    <d v="2014-05-30T00:08:08"/>
    <x v="5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x v="10"/>
    <x v="0"/>
    <s v="film &amp; video/television"/>
    <n v="100"/>
    <x v="41"/>
    <x v="0"/>
    <x v="0"/>
    <d v="2014-10-05T08:39:14"/>
    <d v="2014-09-05T08:39:14"/>
    <x v="8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x v="39"/>
    <x v="0"/>
    <s v="film &amp; video/television"/>
    <n v="142"/>
    <x v="42"/>
    <x v="0"/>
    <x v="0"/>
    <d v="2014-12-28T10:20:26"/>
    <d v="2014-11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x v="40"/>
    <x v="0"/>
    <s v="film &amp; video/television"/>
    <n v="309"/>
    <x v="43"/>
    <x v="0"/>
    <x v="0"/>
    <d v="2014-07-12T19:00:00"/>
    <d v="2014-06-12T13:58:06"/>
    <x v="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x v="41"/>
    <x v="0"/>
    <s v="film &amp; video/television"/>
    <n v="100"/>
    <x v="44"/>
    <x v="0"/>
    <x v="0"/>
    <d v="2014-10-06T21:22:17"/>
    <d v="2014-08-22T21:22:17"/>
    <x v="10"/>
    <x v="3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x v="42"/>
    <x v="0"/>
    <s v="film &amp; video/television"/>
    <n v="120"/>
    <x v="45"/>
    <x v="0"/>
    <x v="0"/>
    <d v="2016-04-27T09:58:27"/>
    <d v="2016-03-28T09:58:27"/>
    <x v="7"/>
    <x v="2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x v="43"/>
    <x v="0"/>
    <s v="film &amp; video/television"/>
    <n v="104"/>
    <x v="46"/>
    <x v="0"/>
    <x v="0"/>
    <d v="2015-12-15T18:09:34"/>
    <d v="2015-11-15T18:09:34"/>
    <x v="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x v="16"/>
    <x v="0"/>
    <s v="film &amp; video/television"/>
    <n v="108"/>
    <x v="47"/>
    <x v="0"/>
    <x v="0"/>
    <d v="2014-12-19T15:40:07"/>
    <d v="2014-10-20T14:40:07"/>
    <x v="9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x v="44"/>
    <x v="0"/>
    <s v="film &amp; video/television"/>
    <n v="108"/>
    <x v="48"/>
    <x v="0"/>
    <x v="0"/>
    <d v="2015-03-01T07:00:00"/>
    <d v="2015-01-29T07:24:20"/>
    <x v="1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x v="45"/>
    <x v="0"/>
    <s v="film &amp; video/television"/>
    <n v="100"/>
    <x v="49"/>
    <x v="0"/>
    <x v="0"/>
    <d v="2015-10-23T23:14:05"/>
    <d v="2015-09-23T23:14:05"/>
    <x v="8"/>
    <x v="0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x v="19"/>
    <x v="0"/>
    <s v="film &amp; video/television"/>
    <n v="100"/>
    <x v="50"/>
    <x v="0"/>
    <x v="0"/>
    <d v="2015-01-30T12:00:00"/>
    <d v="2014-12-22T13:04:18"/>
    <x v="11"/>
    <x v="3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x v="46"/>
    <x v="0"/>
    <s v="film &amp; video/television"/>
    <n v="128"/>
    <x v="51"/>
    <x v="0"/>
    <x v="0"/>
    <d v="2015-08-10T17:17:17"/>
    <d v="2015-07-11T17:17:17"/>
    <x v="3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x v="47"/>
    <x v="0"/>
    <s v="film &amp; video/television"/>
    <n v="116"/>
    <x v="52"/>
    <x v="0"/>
    <x v="0"/>
    <d v="2014-07-17T11:50:46"/>
    <d v="2014-06-17T11:50:46"/>
    <x v="0"/>
    <x v="3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x v="27"/>
    <x v="0"/>
    <s v="film &amp; video/television"/>
    <n v="110"/>
    <x v="53"/>
    <x v="0"/>
    <x v="0"/>
    <d v="2014-04-04T17:00:00"/>
    <d v="2014-03-21T08:10:45"/>
    <x v="7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x v="47"/>
    <x v="0"/>
    <s v="film &amp; video/television"/>
    <n v="101"/>
    <x v="54"/>
    <x v="0"/>
    <x v="0"/>
    <d v="2015-12-25T12:07:01"/>
    <d v="2015-11-25T12:07:01"/>
    <x v="4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x v="48"/>
    <x v="0"/>
    <s v="film &amp; video/television"/>
    <n v="129"/>
    <x v="55"/>
    <x v="0"/>
    <x v="0"/>
    <d v="2016-05-27T18:15:16"/>
    <d v="2016-05-06T18:15:16"/>
    <x v="5"/>
    <x v="2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x v="49"/>
    <x v="0"/>
    <s v="film &amp; video/television"/>
    <n v="107"/>
    <x v="56"/>
    <x v="0"/>
    <x v="0"/>
    <d v="2015-06-08T11:00:00"/>
    <d v="2015-05-25T08:10:24"/>
    <x v="5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x v="50"/>
    <x v="0"/>
    <s v="film &amp; video/television"/>
    <n v="102"/>
    <x v="57"/>
    <x v="0"/>
    <x v="0"/>
    <d v="2015-04-25T14:59:22"/>
    <d v="2015-03-26T14:59:22"/>
    <x v="7"/>
    <x v="0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x v="11"/>
    <x v="0"/>
    <s v="film &amp; video/television"/>
    <n v="103"/>
    <x v="58"/>
    <x v="0"/>
    <x v="0"/>
    <d v="2014-11-19T13:52:52"/>
    <d v="2014-10-20T12:52:52"/>
    <x v="9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x v="51"/>
    <x v="0"/>
    <s v="film &amp; video/television"/>
    <n v="100"/>
    <x v="59"/>
    <x v="0"/>
    <x v="0"/>
    <d v="2015-09-14T16:00:00"/>
    <d v="2015-08-14T00:39:36"/>
    <x v="1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x v="52"/>
    <x v="0"/>
    <s v="film &amp; video/shorts"/>
    <n v="103"/>
    <x v="60"/>
    <x v="0"/>
    <x v="1"/>
    <d v="2014-03-22T19:00:00"/>
    <d v="2014-03-03T16:38:37"/>
    <x v="7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x v="23"/>
    <x v="0"/>
    <s v="film &amp; video/shorts"/>
    <n v="148"/>
    <x v="61"/>
    <x v="0"/>
    <x v="1"/>
    <d v="2013-06-06T14:32:37"/>
    <d v="2013-05-15T14:32:37"/>
    <x v="5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x v="53"/>
    <x v="0"/>
    <s v="film &amp; video/shorts"/>
    <n v="155"/>
    <x v="62"/>
    <x v="0"/>
    <x v="1"/>
    <d v="2013-03-03T14:11:18"/>
    <d v="2013-02-06T14:11:18"/>
    <x v="2"/>
    <x v="4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x v="31"/>
    <x v="0"/>
    <s v="film &amp; video/shorts"/>
    <n v="114"/>
    <x v="63"/>
    <x v="0"/>
    <x v="1"/>
    <d v="2013-12-27T23:59:00"/>
    <d v="2013-12-04T16:53:33"/>
    <x v="11"/>
    <x v="4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x v="54"/>
    <x v="0"/>
    <s v="film &amp; video/shorts"/>
    <n v="173"/>
    <x v="64"/>
    <x v="0"/>
    <x v="1"/>
    <d v="2013-07-07T19:26:21"/>
    <d v="2013-06-07T19:26:21"/>
    <x v="0"/>
    <x v="4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x v="7"/>
    <x v="0"/>
    <s v="film &amp; video/shorts"/>
    <n v="108"/>
    <x v="65"/>
    <x v="0"/>
    <x v="1"/>
    <d v="2014-08-11T00:59:00"/>
    <d v="2014-07-15T14:42:34"/>
    <x v="3"/>
    <x v="3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x v="55"/>
    <x v="0"/>
    <s v="film &amp; video/shorts"/>
    <n v="119"/>
    <x v="66"/>
    <x v="0"/>
    <x v="1"/>
    <d v="2016-07-18T15:23:40"/>
    <d v="2016-06-18T15:23:40"/>
    <x v="0"/>
    <x v="2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x v="9"/>
    <x v="0"/>
    <s v="film &amp; video/shorts"/>
    <n v="116"/>
    <x v="67"/>
    <x v="0"/>
    <x v="1"/>
    <d v="2012-07-15T09:00:04"/>
    <d v="2012-06-15T09:00:04"/>
    <x v="0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x v="17"/>
    <x v="0"/>
    <s v="film &amp; video/shorts"/>
    <n v="127"/>
    <x v="68"/>
    <x v="0"/>
    <x v="1"/>
    <d v="2014-02-23T08:39:51"/>
    <d v="2014-01-24T08:39:51"/>
    <x v="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x v="56"/>
    <x v="0"/>
    <s v="film &amp; video/shorts"/>
    <n v="111"/>
    <x v="69"/>
    <x v="0"/>
    <x v="1"/>
    <d v="2011-10-02T01:59:00"/>
    <d v="2011-08-30T23:30:25"/>
    <x v="10"/>
    <x v="6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x v="57"/>
    <x v="0"/>
    <s v="film &amp; video/shorts"/>
    <n v="127"/>
    <x v="70"/>
    <x v="0"/>
    <x v="1"/>
    <d v="2011-09-04T16:30:45"/>
    <d v="2011-07-06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x v="58"/>
    <x v="0"/>
    <s v="film &amp; video/shorts"/>
    <n v="124"/>
    <x v="71"/>
    <x v="0"/>
    <x v="1"/>
    <d v="2012-05-28T01:30:57"/>
    <d v="2012-03-29T01:30:57"/>
    <x v="7"/>
    <x v="5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x v="14"/>
    <x v="0"/>
    <s v="film &amp; video/shorts"/>
    <n v="108"/>
    <x v="72"/>
    <x v="0"/>
    <x v="1"/>
    <d v="2012-11-14T19:00:00"/>
    <d v="2012-10-25T19:14:41"/>
    <x v="9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x v="59"/>
    <x v="0"/>
    <s v="film &amp; video/shorts"/>
    <n v="100"/>
    <x v="73"/>
    <x v="0"/>
    <x v="1"/>
    <d v="2011-05-02T22:59:00"/>
    <d v="2011-02-13T13:09:44"/>
    <x v="2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x v="60"/>
    <x v="0"/>
    <s v="film &amp; video/shorts"/>
    <n v="113"/>
    <x v="74"/>
    <x v="0"/>
    <x v="1"/>
    <d v="2016-01-21T06:41:35"/>
    <d v="2015-12-22T06:41:35"/>
    <x v="11"/>
    <x v="0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x v="5"/>
    <x v="0"/>
    <s v="film &amp; video/shorts"/>
    <n v="115"/>
    <x v="75"/>
    <x v="0"/>
    <x v="1"/>
    <d v="2013-04-23T00:01:12"/>
    <d v="2013-03-24T00:01:12"/>
    <x v="7"/>
    <x v="4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x v="41"/>
    <x v="0"/>
    <s v="film &amp; video/shorts"/>
    <n v="153"/>
    <x v="76"/>
    <x v="0"/>
    <x v="1"/>
    <d v="2011-12-27T12:35:58"/>
    <d v="2011-10-28T11:35:58"/>
    <x v="9"/>
    <x v="6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x v="55"/>
    <x v="0"/>
    <s v="film &amp; video/shorts"/>
    <n v="393"/>
    <x v="77"/>
    <x v="0"/>
    <x v="1"/>
    <d v="2012-05-20T21:59:00"/>
    <d v="2012-03-28T22:28:37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x v="2"/>
    <x v="0"/>
    <s v="film &amp; video/shorts"/>
    <n v="2702"/>
    <x v="78"/>
    <x v="0"/>
    <x v="1"/>
    <d v="2016-09-01T12:32:01"/>
    <d v="2016-08-22T12:32:01"/>
    <x v="10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x v="14"/>
    <x v="0"/>
    <s v="film &amp; video/shorts"/>
    <n v="127"/>
    <x v="79"/>
    <x v="0"/>
    <x v="1"/>
    <d v="2014-04-25T13:38:13"/>
    <d v="2014-03-26T13:38:13"/>
    <x v="7"/>
    <x v="3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x v="5"/>
    <x v="0"/>
    <s v="film &amp; video/shorts"/>
    <n v="107"/>
    <x v="80"/>
    <x v="0"/>
    <x v="1"/>
    <d v="2013-12-09T21:00:56"/>
    <d v="2013-11-04T21:00:56"/>
    <x v="4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x v="33"/>
    <x v="0"/>
    <s v="film &amp; video/shorts"/>
    <n v="198"/>
    <x v="81"/>
    <x v="0"/>
    <x v="1"/>
    <d v="2012-07-13T22:02:00"/>
    <d v="2012-07-09T22:48:47"/>
    <x v="3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x v="61"/>
    <x v="0"/>
    <s v="film &amp; video/shorts"/>
    <n v="100"/>
    <x v="82"/>
    <x v="0"/>
    <x v="1"/>
    <d v="2011-10-09T14:41:01"/>
    <d v="2011-09-09T14:41:01"/>
    <x v="8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x v="62"/>
    <x v="0"/>
    <s v="film &amp; video/shorts"/>
    <n v="103"/>
    <x v="83"/>
    <x v="0"/>
    <x v="1"/>
    <d v="2015-02-22T06:30:00"/>
    <d v="2015-02-07T09:46:29"/>
    <x v="2"/>
    <x v="0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x v="63"/>
    <x v="0"/>
    <s v="film &amp; video/shorts"/>
    <n v="100"/>
    <x v="84"/>
    <x v="0"/>
    <x v="1"/>
    <d v="2011-05-15T13:11:26"/>
    <d v="2011-04-15T13:11:26"/>
    <x v="6"/>
    <x v="6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x v="64"/>
    <x v="0"/>
    <s v="film &amp; video/shorts"/>
    <n v="126"/>
    <x v="85"/>
    <x v="0"/>
    <x v="1"/>
    <d v="2011-09-22T22:00:37"/>
    <d v="2011-08-23T22:00:37"/>
    <x v="10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x v="57"/>
    <x v="0"/>
    <s v="film &amp; video/shorts"/>
    <n v="106"/>
    <x v="86"/>
    <x v="0"/>
    <x v="1"/>
    <d v="2015-12-27T09:20:45"/>
    <d v="2015-10-14T08:20:45"/>
    <x v="9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x v="20"/>
    <x v="0"/>
    <s v="film &amp; video/shorts"/>
    <n v="105"/>
    <x v="87"/>
    <x v="0"/>
    <x v="1"/>
    <d v="2010-06-02T20:41:00"/>
    <d v="2010-05-24T07:56:43"/>
    <x v="5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x v="65"/>
    <x v="0"/>
    <s v="film &amp; video/shorts"/>
    <n v="103"/>
    <x v="88"/>
    <x v="0"/>
    <x v="1"/>
    <d v="2014-06-22T10:48:51"/>
    <d v="2014-05-27T10:48:51"/>
    <x v="5"/>
    <x v="3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x v="66"/>
    <x v="0"/>
    <s v="film &amp; video/shorts"/>
    <n v="115"/>
    <x v="89"/>
    <x v="0"/>
    <x v="1"/>
    <d v="2013-06-02T13:03:12"/>
    <d v="2013-05-08T13:03:12"/>
    <x v="5"/>
    <x v="4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x v="38"/>
    <x v="0"/>
    <s v="film &amp; video/shorts"/>
    <n v="100"/>
    <x v="90"/>
    <x v="0"/>
    <x v="1"/>
    <d v="2011-07-12T02:08:19"/>
    <d v="2011-06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x v="67"/>
    <x v="0"/>
    <s v="film &amp; video/shorts"/>
    <n v="120"/>
    <x v="91"/>
    <x v="0"/>
    <x v="1"/>
    <d v="2011-05-17T04:39:24"/>
    <d v="2011-03-17T04:39:24"/>
    <x v="7"/>
    <x v="6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x v="68"/>
    <x v="0"/>
    <s v="film &amp; video/shorts"/>
    <n v="105"/>
    <x v="92"/>
    <x v="0"/>
    <x v="1"/>
    <d v="2017-02-01T03:00:00"/>
    <d v="2016-12-16T23:46:23"/>
    <x v="11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x v="41"/>
    <x v="0"/>
    <s v="film &amp; video/shorts"/>
    <n v="111"/>
    <x v="93"/>
    <x v="0"/>
    <x v="1"/>
    <d v="2012-07-03T16:00:00"/>
    <d v="2012-06-05T15:35:37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x v="8"/>
    <x v="0"/>
    <s v="film &amp; video/shorts"/>
    <n v="104"/>
    <x v="94"/>
    <x v="0"/>
    <x v="1"/>
    <d v="2014-04-07T12:13:42"/>
    <d v="2014-03-18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x v="64"/>
    <x v="0"/>
    <s v="film &amp; video/shorts"/>
    <n v="131"/>
    <x v="95"/>
    <x v="0"/>
    <x v="1"/>
    <d v="2012-02-25T19:07:21"/>
    <d v="2012-01-26T19:07:21"/>
    <x v="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x v="69"/>
    <x v="0"/>
    <s v="film &amp; video/shorts"/>
    <n v="115"/>
    <x v="96"/>
    <x v="0"/>
    <x v="1"/>
    <d v="2010-07-31T22:00:00"/>
    <d v="2010-05-26T10:54:01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x v="22"/>
    <x v="0"/>
    <s v="film &amp; video/shorts"/>
    <n v="106"/>
    <x v="97"/>
    <x v="0"/>
    <x v="1"/>
    <d v="2011-07-11T22:14:42"/>
    <d v="2011-06-11T22:14:42"/>
    <x v="0"/>
    <x v="6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x v="65"/>
    <x v="0"/>
    <s v="film &amp; video/shorts"/>
    <n v="106"/>
    <x v="98"/>
    <x v="0"/>
    <x v="1"/>
    <d v="2012-12-07T18:30:00"/>
    <d v="2012-11-01T14:04:34"/>
    <x v="4"/>
    <x v="5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x v="70"/>
    <x v="0"/>
    <s v="film &amp; video/shorts"/>
    <n v="106"/>
    <x v="99"/>
    <x v="0"/>
    <x v="1"/>
    <d v="2014-01-22T16:39:59"/>
    <d v="2013-12-23T16:39:59"/>
    <x v="11"/>
    <x v="4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x v="55"/>
    <x v="0"/>
    <s v="film &amp; video/shorts"/>
    <n v="100"/>
    <x v="100"/>
    <x v="0"/>
    <x v="1"/>
    <d v="2012-11-04T14:04:46"/>
    <d v="2012-10-15T13:04:46"/>
    <x v="9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x v="2"/>
    <x v="0"/>
    <s v="film &amp; video/shorts"/>
    <n v="100"/>
    <x v="101"/>
    <x v="0"/>
    <x v="1"/>
    <d v="2013-01-24T13:38:30"/>
    <d v="2012-12-31T13:38:30"/>
    <x v="11"/>
    <x v="5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x v="71"/>
    <x v="0"/>
    <s v="film &amp; video/shorts"/>
    <n v="128"/>
    <x v="102"/>
    <x v="0"/>
    <x v="1"/>
    <d v="2010-12-22T22:08:53"/>
    <d v="2010-11-22T22:08:53"/>
    <x v="4"/>
    <x v="7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x v="72"/>
    <x v="0"/>
    <s v="film &amp; video/shorts"/>
    <n v="105"/>
    <x v="103"/>
    <x v="0"/>
    <x v="1"/>
    <d v="2014-03-07T14:20:30"/>
    <d v="2014-02-12T14:20:30"/>
    <x v="2"/>
    <x v="3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x v="73"/>
    <x v="0"/>
    <s v="film &amp; video/shorts"/>
    <n v="120"/>
    <x v="88"/>
    <x v="0"/>
    <x v="1"/>
    <d v="2011-04-02T20:00:00"/>
    <d v="2011-03-10T11:41:06"/>
    <x v="7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x v="65"/>
    <x v="0"/>
    <s v="film &amp; video/shorts"/>
    <n v="107"/>
    <x v="104"/>
    <x v="0"/>
    <x v="1"/>
    <d v="2016-05-13T19:00:00"/>
    <d v="2016-04-25T12:23:40"/>
    <x v="6"/>
    <x v="2"/>
  </r>
  <r>
    <n v="106"/>
    <s v="LOST WEEKEND"/>
    <s v="A Boy. A Girl. A Car. A Serial Killer."/>
    <x v="10"/>
    <x v="102"/>
    <x v="0"/>
    <x v="0"/>
    <x v="0"/>
    <n v="1333391901"/>
    <n v="1332182301"/>
    <b v="0"/>
    <x v="74"/>
    <x v="0"/>
    <s v="film &amp; video/shorts"/>
    <n v="101"/>
    <x v="105"/>
    <x v="0"/>
    <x v="1"/>
    <d v="2012-04-02T13:38:21"/>
    <d v="2012-03-19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x v="50"/>
    <x v="0"/>
    <s v="film &amp; video/shorts"/>
    <n v="102"/>
    <x v="106"/>
    <x v="0"/>
    <x v="1"/>
    <d v="2011-04-24T18:34:47"/>
    <d v="2011-04-02T18:34:47"/>
    <x v="6"/>
    <x v="6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x v="5"/>
    <x v="0"/>
    <s v="film &amp; video/shorts"/>
    <n v="247"/>
    <x v="107"/>
    <x v="0"/>
    <x v="1"/>
    <d v="2013-05-31T09:42:50"/>
    <d v="2013-04-0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x v="5"/>
    <x v="0"/>
    <s v="film &amp; video/shorts"/>
    <n v="220"/>
    <x v="108"/>
    <x v="0"/>
    <x v="1"/>
    <d v="2011-02-25T19:37:10"/>
    <d v="2011-01-26T19:37:10"/>
    <x v="1"/>
    <x v="6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x v="55"/>
    <x v="0"/>
    <s v="film &amp; video/shorts"/>
    <n v="131"/>
    <x v="109"/>
    <x v="0"/>
    <x v="1"/>
    <d v="2013-11-14T00:59:00"/>
    <d v="2013-10-10T17:47:33"/>
    <x v="9"/>
    <x v="4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x v="28"/>
    <x v="0"/>
    <s v="film &amp; video/shorts"/>
    <n v="155"/>
    <x v="110"/>
    <x v="0"/>
    <x v="1"/>
    <d v="2015-05-31T02:59:47"/>
    <d v="2015-05-01T02:59:47"/>
    <x v="5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x v="75"/>
    <x v="0"/>
    <s v="film &amp; video/shorts"/>
    <n v="104"/>
    <x v="111"/>
    <x v="0"/>
    <x v="1"/>
    <d v="2014-04-12T21:00:00"/>
    <d v="2014-03-19T20:01:58"/>
    <x v="7"/>
    <x v="3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x v="76"/>
    <x v="0"/>
    <s v="film &amp; video/shorts"/>
    <n v="141"/>
    <x v="112"/>
    <x v="0"/>
    <x v="1"/>
    <d v="2011-08-06T10:00:00"/>
    <d v="2011-07-29T13:12:08"/>
    <x v="3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x v="2"/>
    <x v="0"/>
    <s v="film &amp; video/shorts"/>
    <n v="103"/>
    <x v="113"/>
    <x v="0"/>
    <x v="1"/>
    <d v="2012-01-13T01:34:48"/>
    <d v="2011-11-14T01:34:48"/>
    <x v="4"/>
    <x v="6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x v="19"/>
    <x v="0"/>
    <s v="film &amp; video/shorts"/>
    <n v="140"/>
    <x v="114"/>
    <x v="0"/>
    <x v="1"/>
    <d v="2012-02-04T12:44:04"/>
    <d v="2012-01-10T12:44:04"/>
    <x v="1"/>
    <x v="5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x v="7"/>
    <x v="0"/>
    <s v="film &amp; video/shorts"/>
    <n v="114"/>
    <x v="115"/>
    <x v="0"/>
    <x v="1"/>
    <d v="2011-04-08T05:55:55"/>
    <d v="2011-02-21T06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x v="74"/>
    <x v="0"/>
    <s v="film &amp; video/shorts"/>
    <n v="100"/>
    <x v="116"/>
    <x v="0"/>
    <x v="1"/>
    <d v="2010-06-09T14:00:00"/>
    <d v="2010-03-11T15:02:24"/>
    <x v="7"/>
    <x v="7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x v="70"/>
    <x v="0"/>
    <s v="film &amp; video/shorts"/>
    <n v="113"/>
    <x v="117"/>
    <x v="0"/>
    <x v="1"/>
    <d v="2011-07-28T20:17:16"/>
    <d v="2011-06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x v="77"/>
    <x v="0"/>
    <s v="film &amp; video/shorts"/>
    <n v="105"/>
    <x v="118"/>
    <x v="0"/>
    <x v="1"/>
    <d v="2011-08-13T18:00:00"/>
    <d v="2011-07-14T20:39:46"/>
    <x v="3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x v="29"/>
    <x v="1"/>
    <s v="film &amp; video/science fiction"/>
    <n v="0"/>
    <x v="119"/>
    <x v="0"/>
    <x v="2"/>
    <d v="2016-10-02T20:11:47"/>
    <d v="2016-09-02T20:11:47"/>
    <x v="8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x v="29"/>
    <x v="1"/>
    <s v="film &amp; video/science fiction"/>
    <n v="0"/>
    <x v="120"/>
    <x v="0"/>
    <x v="2"/>
    <d v="2015-04-18T05:16:00"/>
    <d v="2015-04-02T11:55:10"/>
    <x v="6"/>
    <x v="0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x v="78"/>
    <x v="1"/>
    <s v="film &amp; video/science fiction"/>
    <n v="0"/>
    <x v="121"/>
    <x v="0"/>
    <x v="2"/>
    <d v="2016-10-10T05:21:47"/>
    <d v="2016-08-11T05:21:47"/>
    <x v="1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x v="79"/>
    <x v="1"/>
    <s v="film &amp; video/science fiction"/>
    <n v="0"/>
    <x v="122"/>
    <x v="0"/>
    <x v="2"/>
    <d v="2014-10-28T17:00:00"/>
    <d v="2014-09-22T13:46:04"/>
    <x v="8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x v="78"/>
    <x v="1"/>
    <s v="film &amp; video/science fiction"/>
    <n v="0"/>
    <x v="121"/>
    <x v="0"/>
    <x v="2"/>
    <d v="2015-05-15T17:17:22"/>
    <d v="2015-04-20T17:17:22"/>
    <x v="6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x v="79"/>
    <x v="1"/>
    <s v="film &amp; video/science fiction"/>
    <n v="14"/>
    <x v="123"/>
    <x v="0"/>
    <x v="2"/>
    <d v="2017-02-03T18:51:20"/>
    <d v="2016-12-05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x v="62"/>
    <x v="1"/>
    <s v="film &amp; video/science fiction"/>
    <n v="6"/>
    <x v="124"/>
    <x v="0"/>
    <x v="2"/>
    <d v="2015-06-10T21:00:00"/>
    <d v="2015-05-11T09:08:57"/>
    <x v="5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x v="80"/>
    <x v="1"/>
    <s v="film &amp; video/science fiction"/>
    <n v="2"/>
    <x v="125"/>
    <x v="0"/>
    <x v="2"/>
    <d v="2015-04-03T08:59:01"/>
    <d v="2015-03-04T09:59:01"/>
    <x v="7"/>
    <x v="0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x v="79"/>
    <x v="1"/>
    <s v="film &amp; video/science fiction"/>
    <n v="2"/>
    <x v="126"/>
    <x v="0"/>
    <x v="2"/>
    <d v="2016-10-20T00:28:13"/>
    <d v="2016-09-15T00:28:13"/>
    <x v="8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x v="78"/>
    <x v="1"/>
    <s v="film &amp; video/science fiction"/>
    <n v="0"/>
    <x v="121"/>
    <x v="0"/>
    <x v="2"/>
    <d v="2014-10-30T17:29:43"/>
    <d v="2014-08-31T17:29:43"/>
    <x v="10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x v="78"/>
    <x v="1"/>
    <s v="film &amp; video/science fiction"/>
    <n v="0"/>
    <x v="121"/>
    <x v="0"/>
    <x v="2"/>
    <d v="2014-06-16T15:16:00"/>
    <d v="2014-05-19T16:58:12"/>
    <x v="5"/>
    <x v="3"/>
  </r>
  <r>
    <n v="131"/>
    <s v="I (Canceled)"/>
    <s v="I"/>
    <x v="38"/>
    <x v="117"/>
    <x v="1"/>
    <x v="0"/>
    <x v="0"/>
    <n v="1467763200"/>
    <n v="1466453161"/>
    <b v="0"/>
    <x v="78"/>
    <x v="1"/>
    <s v="film &amp; video/science fiction"/>
    <n v="0"/>
    <x v="121"/>
    <x v="0"/>
    <x v="2"/>
    <d v="2016-07-05T19:00:00"/>
    <d v="2016-06-20T15:06:0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x v="75"/>
    <x v="1"/>
    <s v="film &amp; video/science fiction"/>
    <n v="10"/>
    <x v="127"/>
    <x v="0"/>
    <x v="2"/>
    <d v="2014-11-07T15:30:07"/>
    <d v="2014-09-23T14:30:07"/>
    <x v="8"/>
    <x v="3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x v="78"/>
    <x v="1"/>
    <s v="film &amp; video/science fiction"/>
    <n v="0"/>
    <x v="121"/>
    <x v="0"/>
    <x v="2"/>
    <d v="2016-05-31T12:31:00"/>
    <d v="2016-05-01T14:23:04"/>
    <x v="5"/>
    <x v="2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x v="78"/>
    <x v="1"/>
    <s v="film &amp; video/science fiction"/>
    <n v="0"/>
    <x v="121"/>
    <x v="0"/>
    <x v="2"/>
    <d v="2015-09-04T12:00:00"/>
    <d v="2015-08-05T16:50:18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x v="81"/>
    <x v="1"/>
    <s v="film &amp; video/science fiction"/>
    <n v="13"/>
    <x v="128"/>
    <x v="0"/>
    <x v="2"/>
    <d v="2014-07-01T14:00:00"/>
    <d v="2014-05-29T04:09:57"/>
    <x v="5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x v="78"/>
    <x v="1"/>
    <s v="film &amp; video/science fiction"/>
    <n v="0"/>
    <x v="121"/>
    <x v="0"/>
    <x v="2"/>
    <d v="2015-05-16T05:16:00"/>
    <d v="2015-04-02T04:50:34"/>
    <x v="6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x v="78"/>
    <x v="1"/>
    <s v="film &amp; video/science fiction"/>
    <n v="0"/>
    <x v="121"/>
    <x v="0"/>
    <x v="2"/>
    <d v="2015-10-12T08:46:33"/>
    <d v="2015-08-23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x v="6"/>
    <x v="1"/>
    <s v="film &amp; video/science fiction"/>
    <n v="3"/>
    <x v="129"/>
    <x v="0"/>
    <x v="2"/>
    <d v="2015-07-31T23:59:00"/>
    <d v="2015-07-01T01:10:41"/>
    <x v="3"/>
    <x v="0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x v="29"/>
    <x v="1"/>
    <s v="film &amp; video/science fiction"/>
    <n v="100"/>
    <x v="130"/>
    <x v="0"/>
    <x v="2"/>
    <d v="2015-07-12T17:06:12"/>
    <d v="2015-07-02T17:06:12"/>
    <x v="3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x v="78"/>
    <x v="1"/>
    <s v="film &amp; video/science fiction"/>
    <n v="0"/>
    <x v="121"/>
    <x v="0"/>
    <x v="2"/>
    <d v="2015-03-19T22:45:32"/>
    <d v="2015-02-17T23:45:32"/>
    <x v="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x v="33"/>
    <x v="1"/>
    <s v="film &amp; video/science fiction"/>
    <n v="11"/>
    <x v="131"/>
    <x v="0"/>
    <x v="2"/>
    <d v="2015-05-30T22:40:23"/>
    <d v="2015-04-15T22:40:23"/>
    <x v="6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x v="29"/>
    <x v="1"/>
    <s v="film &amp; video/science fiction"/>
    <n v="0"/>
    <x v="119"/>
    <x v="0"/>
    <x v="2"/>
    <d v="2014-11-16T17:26:18"/>
    <d v="2014-10-26T16:26:18"/>
    <x v="9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x v="78"/>
    <x v="1"/>
    <s v="film &amp; video/science fiction"/>
    <n v="0"/>
    <x v="121"/>
    <x v="0"/>
    <x v="2"/>
    <d v="2016-09-03T00:55:00"/>
    <d v="2016-07-07T20:32:22"/>
    <x v="3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x v="77"/>
    <x v="1"/>
    <s v="film &amp; video/science fiction"/>
    <n v="28"/>
    <x v="132"/>
    <x v="0"/>
    <x v="2"/>
    <d v="2015-04-13T12:17:52"/>
    <d v="2015-02-12T13:17:52"/>
    <x v="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x v="82"/>
    <x v="1"/>
    <s v="film &amp; video/science fiction"/>
    <n v="8"/>
    <x v="133"/>
    <x v="0"/>
    <x v="2"/>
    <d v="2015-08-11T08:00:52"/>
    <d v="2015-07-15T08:00:52"/>
    <x v="3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x v="83"/>
    <x v="1"/>
    <s v="film &amp; video/science fiction"/>
    <n v="1"/>
    <x v="134"/>
    <x v="0"/>
    <x v="2"/>
    <d v="2017-01-17T19:23:18"/>
    <d v="2016-11-18T19:23:18"/>
    <x v="4"/>
    <x v="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x v="78"/>
    <x v="1"/>
    <s v="film &amp; video/science fiction"/>
    <n v="0"/>
    <x v="121"/>
    <x v="0"/>
    <x v="2"/>
    <d v="2015-01-08T13:18:00"/>
    <d v="2014-11-26T13:25:40"/>
    <x v="4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x v="84"/>
    <x v="1"/>
    <s v="film &amp; video/science fiction"/>
    <n v="0"/>
    <x v="135"/>
    <x v="0"/>
    <x v="2"/>
    <d v="2016-02-27T01:45:36"/>
    <d v="2016-01-28T01:45:36"/>
    <x v="1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x v="79"/>
    <x v="1"/>
    <s v="film &amp; video/science fiction"/>
    <n v="1"/>
    <x v="136"/>
    <x v="0"/>
    <x v="2"/>
    <d v="2014-12-25T03:00:00"/>
    <d v="2014-11-24T23:07:50"/>
    <x v="4"/>
    <x v="3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x v="85"/>
    <x v="1"/>
    <s v="film &amp; video/science fiction"/>
    <n v="23"/>
    <x v="137"/>
    <x v="0"/>
    <x v="2"/>
    <d v="2015-05-25T22:53:02"/>
    <d v="2015-03-26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x v="81"/>
    <x v="1"/>
    <s v="film &amp; video/science fiction"/>
    <n v="0"/>
    <x v="138"/>
    <x v="0"/>
    <x v="2"/>
    <d v="2015-06-18T08:13:11"/>
    <d v="2015-04-19T08:13:11"/>
    <x v="6"/>
    <x v="0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x v="84"/>
    <x v="1"/>
    <s v="film &amp; video/science fiction"/>
    <n v="0"/>
    <x v="2"/>
    <x v="0"/>
    <x v="2"/>
    <d v="2014-09-22T20:51:40"/>
    <d v="2014-08-23T20:51:40"/>
    <x v="10"/>
    <x v="3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x v="73"/>
    <x v="1"/>
    <s v="film &amp; video/science fiction"/>
    <n v="1"/>
    <x v="139"/>
    <x v="0"/>
    <x v="2"/>
    <d v="2014-12-02T10:04:04"/>
    <d v="2014-10-21T09:04:04"/>
    <x v="9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x v="83"/>
    <x v="1"/>
    <s v="film &amp; video/science fiction"/>
    <n v="3"/>
    <x v="140"/>
    <x v="0"/>
    <x v="2"/>
    <d v="2015-06-03T08:08:15"/>
    <d v="2015-04-21T08:08:15"/>
    <x v="6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x v="80"/>
    <x v="1"/>
    <s v="film &amp; video/science fiction"/>
    <n v="0"/>
    <x v="141"/>
    <x v="0"/>
    <x v="2"/>
    <d v="2015-07-23T08:25:35"/>
    <d v="2015-06-13T08:25:35"/>
    <x v="0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x v="41"/>
    <x v="1"/>
    <s v="film &amp; video/science fiction"/>
    <n v="5"/>
    <x v="142"/>
    <x v="0"/>
    <x v="2"/>
    <d v="2014-08-02T21:59:56"/>
    <d v="2014-06-03T21:59:56"/>
    <x v="0"/>
    <x v="3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x v="84"/>
    <x v="1"/>
    <s v="film &amp; video/science fiction"/>
    <n v="0"/>
    <x v="143"/>
    <x v="0"/>
    <x v="2"/>
    <d v="2016-02-26T16:52:52"/>
    <d v="2016-01-27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x v="78"/>
    <x v="1"/>
    <s v="film &amp; video/science fiction"/>
    <n v="0"/>
    <x v="121"/>
    <x v="0"/>
    <x v="2"/>
    <d v="2014-10-21T20:50:28"/>
    <d v="2014-09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x v="29"/>
    <x v="1"/>
    <s v="film &amp; video/science fiction"/>
    <n v="0"/>
    <x v="119"/>
    <x v="0"/>
    <x v="2"/>
    <d v="2016-07-03T05:25:45"/>
    <d v="2016-05-24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x v="78"/>
    <x v="1"/>
    <s v="film &amp; video/drama"/>
    <n v="0"/>
    <x v="121"/>
    <x v="0"/>
    <x v="3"/>
    <d v="2015-08-15T16:54:51"/>
    <d v="2015-06-16T16:54:51"/>
    <x v="0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x v="29"/>
    <x v="1"/>
    <s v="film &amp; video/drama"/>
    <n v="0"/>
    <x v="144"/>
    <x v="0"/>
    <x v="3"/>
    <d v="2014-07-02T11:29:55"/>
    <d v="2014-06-02T11:29:5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x v="73"/>
    <x v="1"/>
    <s v="film &amp; video/drama"/>
    <n v="16"/>
    <x v="145"/>
    <x v="0"/>
    <x v="3"/>
    <d v="2014-08-16T18:42:00"/>
    <d v="2014-07-14T22:02:36"/>
    <x v="3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x v="78"/>
    <x v="1"/>
    <s v="film &amp; video/drama"/>
    <n v="0"/>
    <x v="121"/>
    <x v="0"/>
    <x v="3"/>
    <d v="2015-09-30T19:00:00"/>
    <d v="2015-08-27T18:04:14"/>
    <x v="10"/>
    <x v="0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x v="63"/>
    <x v="1"/>
    <s v="film &amp; video/drama"/>
    <n v="1"/>
    <x v="146"/>
    <x v="0"/>
    <x v="3"/>
    <d v="2014-09-19T13:18:21"/>
    <d v="2014-07-21T13:18:21"/>
    <x v="3"/>
    <x v="3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x v="78"/>
    <x v="1"/>
    <s v="film &amp; video/drama"/>
    <n v="0"/>
    <x v="121"/>
    <x v="0"/>
    <x v="3"/>
    <d v="2016-01-12T10:48:44"/>
    <d v="2015-12-13T10:48:44"/>
    <x v="11"/>
    <x v="0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x v="29"/>
    <x v="1"/>
    <s v="film &amp; video/drama"/>
    <n v="60"/>
    <x v="147"/>
    <x v="0"/>
    <x v="3"/>
    <d v="2017-01-15T20:49:22"/>
    <d v="2016-12-16T20:49:22"/>
    <x v="11"/>
    <x v="2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x v="84"/>
    <x v="1"/>
    <s v="film &amp; video/drama"/>
    <n v="0"/>
    <x v="148"/>
    <x v="0"/>
    <x v="3"/>
    <d v="2015-08-04T17:15:35"/>
    <d v="2015-06-05T17:15:35"/>
    <x v="0"/>
    <x v="0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x v="83"/>
    <x v="1"/>
    <s v="film &amp; video/drama"/>
    <n v="4"/>
    <x v="149"/>
    <x v="0"/>
    <x v="3"/>
    <d v="2015-03-19T14:02:50"/>
    <d v="2015-02-17T15:02:50"/>
    <x v="2"/>
    <x v="0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x v="73"/>
    <x v="1"/>
    <s v="film &amp; video/drama"/>
    <n v="22"/>
    <x v="150"/>
    <x v="0"/>
    <x v="3"/>
    <d v="2014-10-18T07:07:39"/>
    <d v="2014-09-18T07:07:39"/>
    <x v="8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x v="73"/>
    <x v="1"/>
    <s v="film &amp; video/drama"/>
    <n v="3"/>
    <x v="151"/>
    <x v="0"/>
    <x v="3"/>
    <d v="2015-08-30T00:28:00"/>
    <d v="2015-07-31T18:28:03"/>
    <x v="3"/>
    <x v="0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x v="29"/>
    <x v="1"/>
    <s v="film &amp; video/drama"/>
    <n v="0"/>
    <x v="120"/>
    <x v="0"/>
    <x v="3"/>
    <d v="2016-08-11T23:20:14"/>
    <d v="2016-06-12T23:20:14"/>
    <x v="0"/>
    <x v="2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x v="78"/>
    <x v="1"/>
    <s v="film &amp; video/drama"/>
    <n v="0"/>
    <x v="121"/>
    <x v="0"/>
    <x v="3"/>
    <d v="2015-03-19T03:28:43"/>
    <d v="2015-02-12T04:28:43"/>
    <x v="2"/>
    <x v="0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x v="78"/>
    <x v="1"/>
    <s v="film &amp; video/drama"/>
    <n v="0"/>
    <x v="121"/>
    <x v="0"/>
    <x v="3"/>
    <d v="2015-02-28T08:45:08"/>
    <d v="2015-01-29T08:45:08"/>
    <x v="1"/>
    <x v="0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x v="78"/>
    <x v="1"/>
    <s v="film &amp; video/drama"/>
    <n v="0"/>
    <x v="121"/>
    <x v="0"/>
    <x v="3"/>
    <d v="2015-05-08T13:12:56"/>
    <d v="2015-03-09T13:12:56"/>
    <x v="7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x v="55"/>
    <x v="1"/>
    <s v="film &amp; video/drama"/>
    <n v="6"/>
    <x v="152"/>
    <x v="0"/>
    <x v="3"/>
    <d v="2014-08-29T13:40:11"/>
    <d v="2014-08-04T13:40:11"/>
    <x v="1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x v="78"/>
    <x v="1"/>
    <s v="film &amp; video/drama"/>
    <n v="0"/>
    <x v="121"/>
    <x v="0"/>
    <x v="3"/>
    <d v="2015-08-05T14:46:39"/>
    <d v="2015-07-06T14:46:39"/>
    <x v="3"/>
    <x v="0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x v="63"/>
    <x v="1"/>
    <s v="film &amp; video/drama"/>
    <n v="40"/>
    <x v="153"/>
    <x v="0"/>
    <x v="3"/>
    <d v="2015-03-23T19:08:46"/>
    <d v="2015-03-06T20:08:46"/>
    <x v="7"/>
    <x v="0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x v="78"/>
    <x v="1"/>
    <s v="film &amp; video/drama"/>
    <n v="0"/>
    <x v="121"/>
    <x v="0"/>
    <x v="3"/>
    <d v="2015-11-26T18:55:45"/>
    <d v="2015-10-27T17:55:45"/>
    <x v="9"/>
    <x v="0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x v="84"/>
    <x v="1"/>
    <s v="film &amp; video/drama"/>
    <n v="20"/>
    <x v="101"/>
    <x v="0"/>
    <x v="3"/>
    <d v="2016-03-03T20:55:55"/>
    <d v="2016-02-02T20:55:55"/>
    <x v="2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x v="62"/>
    <x v="1"/>
    <s v="film &amp; video/drama"/>
    <n v="33"/>
    <x v="154"/>
    <x v="0"/>
    <x v="3"/>
    <d v="2015-04-13T14:00:00"/>
    <d v="2015-03-04T18:47:23"/>
    <x v="7"/>
    <x v="0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x v="80"/>
    <x v="1"/>
    <s v="film &amp; video/drama"/>
    <n v="21"/>
    <x v="155"/>
    <x v="0"/>
    <x v="3"/>
    <d v="2015-06-22T12:48:15"/>
    <d v="2015-05-23T12:48:15"/>
    <x v="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x v="78"/>
    <x v="1"/>
    <s v="film &amp; video/drama"/>
    <n v="0"/>
    <x v="121"/>
    <x v="0"/>
    <x v="3"/>
    <d v="2017-01-06T19:17:12"/>
    <d v="2016-12-07T19:17:12"/>
    <x v="11"/>
    <x v="2"/>
  </r>
  <r>
    <n v="183"/>
    <s v="Three Little Words"/>
    <s v="Don't kill me until I meet my Dad"/>
    <x v="78"/>
    <x v="151"/>
    <x v="2"/>
    <x v="1"/>
    <x v="1"/>
    <n v="1417033610"/>
    <n v="1414438010"/>
    <b v="0"/>
    <x v="8"/>
    <x v="1"/>
    <s v="film &amp; video/drama"/>
    <n v="36"/>
    <x v="156"/>
    <x v="0"/>
    <x v="3"/>
    <d v="2014-11-26T15:26:50"/>
    <d v="2014-10-27T14:26:50"/>
    <x v="9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x v="84"/>
    <x v="1"/>
    <s v="film &amp; video/drama"/>
    <n v="3"/>
    <x v="157"/>
    <x v="0"/>
    <x v="3"/>
    <d v="2014-08-31T22:59:00"/>
    <d v="2014-07-05T13:59:22"/>
    <x v="3"/>
    <x v="3"/>
  </r>
  <r>
    <n v="185"/>
    <s v="BLANK Short Movie"/>
    <s v="Love has no boundaries!"/>
    <x v="79"/>
    <x v="153"/>
    <x v="2"/>
    <x v="10"/>
    <x v="8"/>
    <n v="1471557139"/>
    <n v="1468965139"/>
    <b v="0"/>
    <x v="73"/>
    <x v="1"/>
    <s v="film &amp; video/drama"/>
    <n v="6"/>
    <x v="158"/>
    <x v="0"/>
    <x v="3"/>
    <d v="2016-08-18T16:52:19"/>
    <d v="2016-07-19T16:52:19"/>
    <x v="3"/>
    <x v="2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x v="78"/>
    <x v="1"/>
    <s v="film &amp; video/drama"/>
    <n v="0"/>
    <x v="121"/>
    <x v="0"/>
    <x v="3"/>
    <d v="2017-03-03T15:00:00"/>
    <d v="2017-02-01T14:30:34"/>
    <x v="2"/>
    <x v="1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x v="81"/>
    <x v="1"/>
    <s v="film &amp; video/drama"/>
    <n v="16"/>
    <x v="159"/>
    <x v="0"/>
    <x v="3"/>
    <d v="2015-07-21T01:59:00"/>
    <d v="2015-06-27T00:37:37"/>
    <x v="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x v="78"/>
    <x v="1"/>
    <s v="film &amp; video/drama"/>
    <n v="0"/>
    <x v="121"/>
    <x v="0"/>
    <x v="3"/>
    <d v="2014-09-04T23:23:35"/>
    <d v="2014-08-05T23:23:35"/>
    <x v="1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x v="81"/>
    <x v="1"/>
    <s v="film &amp; video/drama"/>
    <n v="0"/>
    <x v="160"/>
    <x v="0"/>
    <x v="3"/>
    <d v="2016-09-03T11:34:37"/>
    <d v="2016-07-05T11:34:37"/>
    <x v="3"/>
    <x v="2"/>
  </r>
  <r>
    <n v="190"/>
    <s v="REGIONRAT, the movie"/>
    <s v="Because hope can be a 4 letter word"/>
    <x v="14"/>
    <x v="155"/>
    <x v="2"/>
    <x v="0"/>
    <x v="0"/>
    <n v="1466091446"/>
    <n v="1465227446"/>
    <b v="0"/>
    <x v="29"/>
    <x v="1"/>
    <s v="film &amp; video/drama"/>
    <n v="0"/>
    <x v="73"/>
    <x v="0"/>
    <x v="3"/>
    <d v="2016-06-16T10:37:26"/>
    <d v="2016-06-06T10:37:26"/>
    <x v="0"/>
    <x v="2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x v="83"/>
    <x v="1"/>
    <s v="film &amp; video/drama"/>
    <n v="5"/>
    <x v="161"/>
    <x v="0"/>
    <x v="3"/>
    <d v="2015-10-02T05:35:38"/>
    <d v="2015-08-23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x v="83"/>
    <x v="1"/>
    <s v="film &amp; video/drama"/>
    <n v="0"/>
    <x v="162"/>
    <x v="0"/>
    <x v="3"/>
    <d v="2014-10-17T14:00:32"/>
    <d v="2014-09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x v="78"/>
    <x v="1"/>
    <s v="film &amp; video/drama"/>
    <n v="0"/>
    <x v="121"/>
    <x v="0"/>
    <x v="3"/>
    <d v="2014-11-28T18:26:06"/>
    <d v="2014-09-29T17:26:06"/>
    <x v="8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x v="83"/>
    <x v="1"/>
    <s v="film &amp; video/drama"/>
    <n v="0"/>
    <x v="120"/>
    <x v="0"/>
    <x v="3"/>
    <d v="2016-03-06T18:55:31"/>
    <d v="2016-01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x v="78"/>
    <x v="1"/>
    <s v="film &amp; video/drama"/>
    <n v="0"/>
    <x v="121"/>
    <x v="0"/>
    <x v="3"/>
    <d v="2015-07-10T11:05:32"/>
    <d v="2015-05-11T11:05:32"/>
    <x v="5"/>
    <x v="0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x v="10"/>
    <x v="1"/>
    <s v="film &amp; video/drama"/>
    <n v="42"/>
    <x v="163"/>
    <x v="0"/>
    <x v="3"/>
    <d v="2015-10-10T16:00:00"/>
    <d v="2015-09-12T08:01:38"/>
    <x v="8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x v="22"/>
    <x v="1"/>
    <s v="film &amp; video/drama"/>
    <n v="10"/>
    <x v="164"/>
    <x v="0"/>
    <x v="3"/>
    <d v="2017-02-17T16:00:00"/>
    <d v="2017-01-06T15:21:40"/>
    <x v="1"/>
    <x v="1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x v="79"/>
    <x v="1"/>
    <s v="film &amp; video/drama"/>
    <n v="1"/>
    <x v="165"/>
    <x v="0"/>
    <x v="3"/>
    <d v="2014-10-05T04:12:02"/>
    <d v="2014-09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x v="78"/>
    <x v="1"/>
    <s v="film &amp; video/drama"/>
    <n v="0"/>
    <x v="121"/>
    <x v="0"/>
    <x v="3"/>
    <d v="2016-08-31T21:58:22"/>
    <d v="2016-08-01T21:58:22"/>
    <x v="10"/>
    <x v="2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x v="59"/>
    <x v="1"/>
    <s v="film &amp; video/drama"/>
    <n v="26"/>
    <x v="166"/>
    <x v="0"/>
    <x v="3"/>
    <d v="2014-09-14T21:00:03"/>
    <d v="2014-08-15T21:00:03"/>
    <x v="1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x v="63"/>
    <x v="1"/>
    <s v="film &amp; video/drama"/>
    <n v="58"/>
    <x v="167"/>
    <x v="0"/>
    <x v="3"/>
    <d v="2015-02-08T14:38:49"/>
    <d v="2015-01-19T14:38:49"/>
    <x v="1"/>
    <x v="0"/>
  </r>
  <r>
    <n v="202"/>
    <s v="Modern Gangsters"/>
    <s v="new web series created by jonney terry"/>
    <x v="12"/>
    <x v="117"/>
    <x v="2"/>
    <x v="0"/>
    <x v="0"/>
    <n v="1444337940"/>
    <n v="1441750564"/>
    <b v="0"/>
    <x v="78"/>
    <x v="1"/>
    <s v="film &amp; video/drama"/>
    <n v="0"/>
    <x v="121"/>
    <x v="0"/>
    <x v="3"/>
    <d v="2015-10-08T15:59:00"/>
    <d v="2015-09-08T17:16:04"/>
    <x v="8"/>
    <x v="0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x v="22"/>
    <x v="1"/>
    <s v="film &amp; video/drama"/>
    <n v="30"/>
    <x v="168"/>
    <x v="0"/>
    <x v="3"/>
    <d v="2015-01-29T15:21:04"/>
    <d v="2014-11-30T15:21:04"/>
    <x v="4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x v="86"/>
    <x v="1"/>
    <s v="film &amp; video/drama"/>
    <n v="51"/>
    <x v="169"/>
    <x v="0"/>
    <x v="3"/>
    <d v="2016-08-04T09:00:03"/>
    <d v="2016-07-05T09:00:03"/>
    <x v="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x v="57"/>
    <x v="1"/>
    <s v="film &amp; video/drama"/>
    <n v="16"/>
    <x v="170"/>
    <x v="0"/>
    <x v="3"/>
    <d v="2015-10-06T10:10:22"/>
    <d v="2015-09-01T10:10:22"/>
    <x v="8"/>
    <x v="0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x v="78"/>
    <x v="1"/>
    <s v="film &amp; video/drama"/>
    <n v="0"/>
    <x v="121"/>
    <x v="0"/>
    <x v="3"/>
    <d v="2016-08-05T19:06:23"/>
    <d v="2016-07-15T19:06:23"/>
    <x v="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x v="62"/>
    <x v="1"/>
    <s v="film &amp; video/drama"/>
    <n v="15"/>
    <x v="171"/>
    <x v="0"/>
    <x v="3"/>
    <d v="2015-01-03T23:43:58"/>
    <d v="2014-12-04T23:43:58"/>
    <x v="11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x v="78"/>
    <x v="1"/>
    <s v="film &amp; video/drama"/>
    <n v="0"/>
    <x v="121"/>
    <x v="0"/>
    <x v="3"/>
    <d v="2014-12-16T03:52:47"/>
    <d v="2014-11-16T03:52:47"/>
    <x v="4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x v="78"/>
    <x v="1"/>
    <s v="film &amp; video/drama"/>
    <n v="0"/>
    <x v="121"/>
    <x v="0"/>
    <x v="3"/>
    <d v="2015-07-10T17:08:55"/>
    <d v="2015-06-10T17:08:55"/>
    <x v="0"/>
    <x v="0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x v="51"/>
    <x v="1"/>
    <s v="film &amp; video/drama"/>
    <n v="25"/>
    <x v="172"/>
    <x v="0"/>
    <x v="3"/>
    <d v="2015-10-01T00:00:00"/>
    <d v="2015-09-01T20:33:12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x v="8"/>
    <x v="1"/>
    <s v="film &amp; video/drama"/>
    <n v="45"/>
    <x v="173"/>
    <x v="0"/>
    <x v="3"/>
    <d v="2015-09-18T22:50:17"/>
    <d v="2015-08-19T22:50:17"/>
    <x v="10"/>
    <x v="0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x v="29"/>
    <x v="1"/>
    <s v="film &amp; video/drama"/>
    <n v="0"/>
    <x v="120"/>
    <x v="0"/>
    <x v="3"/>
    <d v="2016-04-16T15:08:40"/>
    <d v="2016-02-16T16:08:40"/>
    <x v="2"/>
    <x v="2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x v="29"/>
    <x v="1"/>
    <s v="film &amp; video/drama"/>
    <n v="0"/>
    <x v="135"/>
    <x v="0"/>
    <x v="3"/>
    <d v="2015-08-16T09:06:41"/>
    <d v="2015-07-17T09:15:47"/>
    <x v="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x v="29"/>
    <x v="1"/>
    <s v="film &amp; video/drama"/>
    <n v="0"/>
    <x v="120"/>
    <x v="0"/>
    <x v="3"/>
    <d v="2015-03-06T10:22:29"/>
    <d v="2015-01-05T10:22:29"/>
    <x v="1"/>
    <x v="0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x v="29"/>
    <x v="1"/>
    <s v="film &amp; video/drama"/>
    <n v="0"/>
    <x v="119"/>
    <x v="0"/>
    <x v="3"/>
    <d v="2016-02-17T18:59:00"/>
    <d v="2016-01-06T00:31:22"/>
    <x v="1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x v="87"/>
    <x v="1"/>
    <s v="film &amp; video/drama"/>
    <n v="56"/>
    <x v="174"/>
    <x v="0"/>
    <x v="3"/>
    <d v="2015-04-22T17:00:37"/>
    <d v="2015-03-03T18:00:37"/>
    <x v="7"/>
    <x v="0"/>
  </r>
  <r>
    <n v="217"/>
    <s v="Bitch"/>
    <s v="A roadmovie by paw"/>
    <x v="57"/>
    <x v="172"/>
    <x v="2"/>
    <x v="11"/>
    <x v="9"/>
    <n v="1419780149"/>
    <n v="1417101749"/>
    <b v="0"/>
    <x v="44"/>
    <x v="1"/>
    <s v="film &amp; video/drama"/>
    <n v="12"/>
    <x v="175"/>
    <x v="0"/>
    <x v="3"/>
    <d v="2014-12-28T10:22:29"/>
    <d v="2014-11-27T10:22:29"/>
    <x v="4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x v="29"/>
    <x v="1"/>
    <s v="film &amp; video/drama"/>
    <n v="2"/>
    <x v="101"/>
    <x v="0"/>
    <x v="3"/>
    <d v="2015-05-15T10:04:49"/>
    <d v="2015-03-16T10:04:49"/>
    <x v="7"/>
    <x v="0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x v="88"/>
    <x v="1"/>
    <s v="film &amp; video/drama"/>
    <n v="18"/>
    <x v="176"/>
    <x v="0"/>
    <x v="3"/>
    <d v="2016-04-01T01:59:00"/>
    <d v="2016-02-29T02:50:25"/>
    <x v="2"/>
    <x v="2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x v="83"/>
    <x v="1"/>
    <s v="film &amp; video/drama"/>
    <n v="1"/>
    <x v="177"/>
    <x v="0"/>
    <x v="3"/>
    <d v="2015-08-20T15:06:00"/>
    <d v="2015-07-10T10:27:10"/>
    <x v="3"/>
    <x v="0"/>
  </r>
  <r>
    <n v="221"/>
    <s v="Archetypes"/>
    <s v="Film about Schizophrenia with Surreal Twists!"/>
    <x v="63"/>
    <x v="117"/>
    <x v="2"/>
    <x v="0"/>
    <x v="0"/>
    <n v="1427569564"/>
    <n v="1422389164"/>
    <b v="0"/>
    <x v="78"/>
    <x v="1"/>
    <s v="film &amp; video/drama"/>
    <n v="0"/>
    <x v="121"/>
    <x v="0"/>
    <x v="3"/>
    <d v="2015-03-28T14:06:04"/>
    <d v="2015-01-27T15:06:04"/>
    <x v="1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x v="84"/>
    <x v="1"/>
    <s v="film &amp; video/drama"/>
    <n v="13"/>
    <x v="178"/>
    <x v="0"/>
    <x v="3"/>
    <d v="2015-03-26T21:39:00"/>
    <d v="2015-01-27T13:28:38"/>
    <x v="1"/>
    <x v="0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x v="78"/>
    <x v="1"/>
    <s v="film &amp; video/drama"/>
    <n v="0"/>
    <x v="121"/>
    <x v="0"/>
    <x v="3"/>
    <d v="2016-05-21T20:05:00"/>
    <d v="2016-04-21T20:09:1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x v="78"/>
    <x v="1"/>
    <s v="film &amp; video/drama"/>
    <n v="0"/>
    <x v="121"/>
    <x v="0"/>
    <x v="3"/>
    <d v="2015-07-10T00:38:46"/>
    <d v="2015-05-11T00:38:46"/>
    <x v="5"/>
    <x v="0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x v="78"/>
    <x v="1"/>
    <s v="film &amp; video/drama"/>
    <n v="0"/>
    <x v="121"/>
    <x v="0"/>
    <x v="3"/>
    <d v="2016-04-08T17:04:14"/>
    <d v="2016-03-09T18:04:14"/>
    <x v="7"/>
    <x v="2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x v="84"/>
    <x v="1"/>
    <s v="film &amp; video/drama"/>
    <n v="1"/>
    <x v="179"/>
    <x v="0"/>
    <x v="3"/>
    <d v="2015-05-31T04:29:00"/>
    <d v="2015-04-12T10:59:04"/>
    <x v="6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x v="78"/>
    <x v="1"/>
    <s v="film &amp; video/drama"/>
    <n v="0"/>
    <x v="121"/>
    <x v="0"/>
    <x v="3"/>
    <d v="2015-07-09T16:27:21"/>
    <d v="2015-06-09T16:27:21"/>
    <x v="0"/>
    <x v="0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x v="78"/>
    <x v="1"/>
    <s v="film &amp; video/drama"/>
    <n v="0"/>
    <x v="121"/>
    <x v="0"/>
    <x v="3"/>
    <d v="2015-06-01T11:28:25"/>
    <d v="2015-04-02T11:28:25"/>
    <x v="6"/>
    <x v="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x v="78"/>
    <x v="1"/>
    <s v="film &amp; video/drama"/>
    <n v="0"/>
    <x v="121"/>
    <x v="0"/>
    <x v="3"/>
    <d v="2016-02-13T17:24:57"/>
    <d v="2016-01-14T17:24:57"/>
    <x v="1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x v="84"/>
    <x v="1"/>
    <s v="film &amp; video/drama"/>
    <n v="0"/>
    <x v="180"/>
    <x v="0"/>
    <x v="3"/>
    <d v="2015-06-04T13:39:11"/>
    <d v="2015-05-05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x v="78"/>
    <x v="1"/>
    <s v="film &amp; video/drama"/>
    <n v="0"/>
    <x v="121"/>
    <x v="0"/>
    <x v="3"/>
    <d v="2016-01-02T18:00:51"/>
    <d v="2015-12-03T18:00:51"/>
    <x v="11"/>
    <x v="0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x v="63"/>
    <x v="1"/>
    <s v="film &amp; video/drama"/>
    <n v="3"/>
    <x v="181"/>
    <x v="0"/>
    <x v="3"/>
    <d v="2015-02-27T14:49:06"/>
    <d v="2015-01-28T14:49:06"/>
    <x v="1"/>
    <x v="0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x v="78"/>
    <x v="1"/>
    <s v="film &amp; video/drama"/>
    <n v="0"/>
    <x v="121"/>
    <x v="0"/>
    <x v="3"/>
    <d v="2016-09-29T16:52:52"/>
    <d v="2016-08-30T16:52:52"/>
    <x v="10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x v="81"/>
    <x v="1"/>
    <s v="film &amp; video/drama"/>
    <n v="40"/>
    <x v="182"/>
    <x v="0"/>
    <x v="3"/>
    <d v="2015-06-20T19:50:59"/>
    <d v="2015-05-11T19:50:59"/>
    <x v="5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x v="78"/>
    <x v="1"/>
    <s v="film &amp; video/drama"/>
    <n v="0"/>
    <x v="121"/>
    <x v="0"/>
    <x v="3"/>
    <d v="2015-07-09T16:48:17"/>
    <d v="2015-06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x v="78"/>
    <x v="1"/>
    <s v="film &amp; video/drama"/>
    <n v="0"/>
    <x v="121"/>
    <x v="0"/>
    <x v="3"/>
    <d v="2016-01-04T19:00:00"/>
    <d v="2015-11-12T21:01:39"/>
    <x v="4"/>
    <x v="0"/>
  </r>
  <r>
    <n v="237"/>
    <s v="Making The Choice"/>
    <s v="Making The Choice is a christian short film series."/>
    <x v="36"/>
    <x v="155"/>
    <x v="2"/>
    <x v="0"/>
    <x v="0"/>
    <n v="1457445069"/>
    <n v="1452261069"/>
    <b v="0"/>
    <x v="29"/>
    <x v="1"/>
    <s v="film &amp; video/drama"/>
    <n v="0"/>
    <x v="73"/>
    <x v="0"/>
    <x v="3"/>
    <d v="2016-03-08T08:51:09"/>
    <d v="2016-01-08T08:51:09"/>
    <x v="1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x v="78"/>
    <x v="1"/>
    <s v="film &amp; video/drama"/>
    <n v="0"/>
    <x v="121"/>
    <x v="0"/>
    <x v="3"/>
    <d v="2016-12-30T04:00:00"/>
    <d v="2016-12-09T18:06:00"/>
    <x v="11"/>
    <x v="2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x v="81"/>
    <x v="1"/>
    <s v="film &amp; video/drama"/>
    <n v="25"/>
    <x v="73"/>
    <x v="0"/>
    <x v="3"/>
    <d v="2015-11-08T07:00:00"/>
    <d v="2015-10-19T21:38:50"/>
    <x v="9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x v="89"/>
    <x v="0"/>
    <s v="film &amp; video/documentary"/>
    <n v="108"/>
    <x v="183"/>
    <x v="0"/>
    <x v="4"/>
    <d v="2013-05-05T12:00:11"/>
    <d v="2013-03-21T12:00:11"/>
    <x v="7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x v="90"/>
    <x v="0"/>
    <s v="film &amp; video/documentary"/>
    <n v="113"/>
    <x v="184"/>
    <x v="0"/>
    <x v="4"/>
    <d v="2014-12-21T11:45:04"/>
    <d v="2014-11-06T11:45:04"/>
    <x v="4"/>
    <x v="3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x v="91"/>
    <x v="0"/>
    <s v="film &amp; video/documentary"/>
    <n v="113"/>
    <x v="185"/>
    <x v="0"/>
    <x v="4"/>
    <d v="2011-12-20T06:49:50"/>
    <d v="2011-11-15T06:49:50"/>
    <x v="4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x v="92"/>
    <x v="0"/>
    <s v="film &amp; video/documentary"/>
    <n v="103"/>
    <x v="186"/>
    <x v="0"/>
    <x v="4"/>
    <d v="2014-02-21T20:08:24"/>
    <d v="2014-01-22T20:08:24"/>
    <x v="1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x v="87"/>
    <x v="0"/>
    <s v="film &amp; video/documentary"/>
    <n v="114"/>
    <x v="187"/>
    <x v="0"/>
    <x v="4"/>
    <d v="2010-03-16T02:06:00"/>
    <d v="2010-02-04T02:45:59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x v="93"/>
    <x v="0"/>
    <s v="film &amp; video/documentary"/>
    <n v="104"/>
    <x v="188"/>
    <x v="0"/>
    <x v="4"/>
    <d v="2012-08-15T20:16:25"/>
    <d v="2012-07-16T20:16:25"/>
    <x v="3"/>
    <x v="5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x v="94"/>
    <x v="0"/>
    <s v="film &amp; video/documentary"/>
    <n v="305"/>
    <x v="189"/>
    <x v="0"/>
    <x v="4"/>
    <d v="2010-12-18T04:43:25"/>
    <d v="2010-10-29T03:43:25"/>
    <x v="9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x v="95"/>
    <x v="0"/>
    <s v="film &amp; video/documentary"/>
    <n v="134"/>
    <x v="190"/>
    <x v="0"/>
    <x v="4"/>
    <d v="2010-10-15T22:39:00"/>
    <d v="2010-09-09T09:30:14"/>
    <x v="8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x v="96"/>
    <x v="0"/>
    <s v="film &amp; video/documentary"/>
    <n v="101"/>
    <x v="191"/>
    <x v="0"/>
    <x v="4"/>
    <d v="2012-01-07T13:35:09"/>
    <d v="2011-11-23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x v="97"/>
    <x v="0"/>
    <s v="film &amp; video/documentary"/>
    <n v="113"/>
    <x v="192"/>
    <x v="0"/>
    <x v="4"/>
    <d v="2010-08-22T12:40:00"/>
    <d v="2010-06-03T17:10:20"/>
    <x v="0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x v="98"/>
    <x v="0"/>
    <s v="film &amp; video/documentary"/>
    <n v="106"/>
    <x v="193"/>
    <x v="0"/>
    <x v="4"/>
    <d v="2013-06-06T08:34:51"/>
    <d v="2013-05-07T08:34:51"/>
    <x v="5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x v="99"/>
    <x v="0"/>
    <s v="film &amp; video/documentary"/>
    <n v="126"/>
    <x v="194"/>
    <x v="0"/>
    <x v="4"/>
    <d v="2012-05-16T14:00:00"/>
    <d v="2012-04-14T13:54:06"/>
    <x v="6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x v="52"/>
    <x v="0"/>
    <s v="film &amp; video/documentary"/>
    <n v="185"/>
    <x v="195"/>
    <x v="0"/>
    <x v="4"/>
    <d v="2010-05-31T22:59:00"/>
    <d v="2010-03-29T10:54:18"/>
    <x v="7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x v="63"/>
    <x v="0"/>
    <s v="film &amp; video/documentary"/>
    <n v="101"/>
    <x v="196"/>
    <x v="0"/>
    <x v="4"/>
    <d v="2012-02-15T10:37:15"/>
    <d v="2012-01-16T10:37:15"/>
    <x v="1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x v="100"/>
    <x v="0"/>
    <s v="film &amp; video/documentary"/>
    <n v="117"/>
    <x v="197"/>
    <x v="0"/>
    <x v="4"/>
    <d v="2015-10-16T21:00:00"/>
    <d v="2015-09-16T17:51:50"/>
    <x v="8"/>
    <x v="0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x v="101"/>
    <x v="0"/>
    <s v="film &amp; video/documentary"/>
    <n v="107"/>
    <x v="198"/>
    <x v="0"/>
    <x v="4"/>
    <d v="2011-03-16T06:38:02"/>
    <d v="2011-02-14T07:38:02"/>
    <x v="2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x v="102"/>
    <x v="0"/>
    <s v="film &amp; video/documentary"/>
    <n v="139"/>
    <x v="199"/>
    <x v="0"/>
    <x v="4"/>
    <d v="2013-03-16T13:27:47"/>
    <d v="2013-02-14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x v="103"/>
    <x v="0"/>
    <s v="film &amp; video/documentary"/>
    <n v="107"/>
    <x v="200"/>
    <x v="0"/>
    <x v="4"/>
    <d v="2016-05-19T10:02:42"/>
    <d v="2016-04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x v="104"/>
    <x v="0"/>
    <s v="film &amp; video/documentary"/>
    <n v="191"/>
    <x v="201"/>
    <x v="0"/>
    <x v="4"/>
    <d v="2011-06-17T20:14:26"/>
    <d v="2011-05-18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x v="105"/>
    <x v="0"/>
    <s v="film &amp; video/documentary"/>
    <n v="132"/>
    <x v="202"/>
    <x v="0"/>
    <x v="4"/>
    <d v="2015-04-08T12:42:49"/>
    <d v="2015-03-09T12:42:49"/>
    <x v="7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x v="106"/>
    <x v="0"/>
    <s v="film &amp; video/documentary"/>
    <n v="106"/>
    <x v="203"/>
    <x v="0"/>
    <x v="4"/>
    <d v="2010-07-17T04:59:00"/>
    <d v="2010-06-01T13:07:59"/>
    <x v="0"/>
    <x v="7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x v="107"/>
    <x v="0"/>
    <s v="film &amp; video/documentary"/>
    <n v="107"/>
    <x v="204"/>
    <x v="0"/>
    <x v="4"/>
    <d v="2012-06-07T09:55:00"/>
    <d v="2012-04-18T16:15:04"/>
    <x v="6"/>
    <x v="5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x v="108"/>
    <x v="0"/>
    <s v="film &amp; video/documentary"/>
    <n v="240"/>
    <x v="205"/>
    <x v="0"/>
    <x v="4"/>
    <d v="2011-02-26T00:57:08"/>
    <d v="2011-01-12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x v="109"/>
    <x v="0"/>
    <s v="film &amp; video/documentary"/>
    <n v="118"/>
    <x v="206"/>
    <x v="0"/>
    <x v="4"/>
    <d v="2012-09-27T17:54:54"/>
    <d v="2012-08-28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x v="110"/>
    <x v="0"/>
    <s v="film &amp; video/documentary"/>
    <n v="118"/>
    <x v="207"/>
    <x v="0"/>
    <x v="4"/>
    <d v="2012-05-11T09:53:15"/>
    <d v="2012-04-11T09:53:15"/>
    <x v="6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x v="6"/>
    <x v="0"/>
    <s v="film &amp; video/documentary"/>
    <n v="111"/>
    <x v="208"/>
    <x v="0"/>
    <x v="4"/>
    <d v="2010-05-10T15:16:00"/>
    <d v="2010-03-30T00:53:50"/>
    <x v="7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x v="17"/>
    <x v="0"/>
    <s v="film &amp; video/documentary"/>
    <n v="146"/>
    <x v="209"/>
    <x v="0"/>
    <x v="4"/>
    <d v="2010-04-22T22:51:00"/>
    <d v="2010-01-26T23:11:47"/>
    <x v="1"/>
    <x v="7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x v="111"/>
    <x v="0"/>
    <s v="film &amp; video/documentary"/>
    <n v="132"/>
    <x v="210"/>
    <x v="0"/>
    <x v="4"/>
    <d v="2014-06-25T05:51:39"/>
    <d v="2014-05-26T05:51:39"/>
    <x v="5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x v="112"/>
    <x v="0"/>
    <s v="film &amp; video/documentary"/>
    <n v="111"/>
    <x v="211"/>
    <x v="0"/>
    <x v="4"/>
    <d v="2011-11-06T23:39:38"/>
    <d v="2011-09-22T22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x v="113"/>
    <x v="0"/>
    <s v="film &amp; video/documentary"/>
    <n v="147"/>
    <x v="212"/>
    <x v="0"/>
    <x v="4"/>
    <d v="2017-02-21T23:43:42"/>
    <d v="2017-01-22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x v="42"/>
    <x v="0"/>
    <s v="film &amp; video/documentary"/>
    <n v="153"/>
    <x v="213"/>
    <x v="0"/>
    <x v="4"/>
    <d v="2011-05-24T23:00:00"/>
    <d v="2011-04-04T15:47:50"/>
    <x v="6"/>
    <x v="6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x v="114"/>
    <x v="0"/>
    <s v="film &amp; video/documentary"/>
    <n v="105"/>
    <x v="214"/>
    <x v="0"/>
    <x v="4"/>
    <d v="2014-01-02T03:00:00"/>
    <d v="2013-12-03T21:24:21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x v="71"/>
    <x v="0"/>
    <s v="film &amp; video/documentary"/>
    <n v="177"/>
    <x v="215"/>
    <x v="0"/>
    <x v="4"/>
    <d v="2010-04-28T13:49:00"/>
    <d v="2010-02-26T16:36:31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x v="115"/>
    <x v="0"/>
    <s v="film &amp; video/documentary"/>
    <n v="108"/>
    <x v="216"/>
    <x v="0"/>
    <x v="4"/>
    <d v="2011-07-03T06:57:46"/>
    <d v="2011-06-03T06:57:46"/>
    <x v="0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x v="116"/>
    <x v="0"/>
    <s v="film &amp; video/documentary"/>
    <n v="156"/>
    <x v="217"/>
    <x v="0"/>
    <x v="4"/>
    <d v="2012-04-05T01:59:00"/>
    <d v="2012-03-01T16:53:49"/>
    <x v="7"/>
    <x v="5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x v="117"/>
    <x v="0"/>
    <s v="film &amp; video/documentary"/>
    <n v="108"/>
    <x v="218"/>
    <x v="0"/>
    <x v="4"/>
    <d v="2012-11-09T20:46:06"/>
    <d v="2012-10-10T19:46:06"/>
    <x v="9"/>
    <x v="5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x v="95"/>
    <x v="0"/>
    <s v="film &amp; video/documentary"/>
    <n v="148"/>
    <x v="219"/>
    <x v="0"/>
    <x v="4"/>
    <d v="2012-04-27T19:57:54"/>
    <d v="2012-02-27T20:57:54"/>
    <x v="2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x v="118"/>
    <x v="0"/>
    <s v="film &amp; video/documentary"/>
    <n v="110"/>
    <x v="220"/>
    <x v="0"/>
    <x v="4"/>
    <d v="2015-05-23T16:23:39"/>
    <d v="2015-04-23T16:23:39"/>
    <x v="6"/>
    <x v="0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x v="119"/>
    <x v="0"/>
    <s v="film &amp; video/documentary"/>
    <n v="150"/>
    <x v="221"/>
    <x v="0"/>
    <x v="4"/>
    <d v="2012-10-11T19:58:59"/>
    <d v="2012-09-11T19:58:59"/>
    <x v="8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x v="120"/>
    <x v="0"/>
    <s v="film &amp; video/documentary"/>
    <n v="157"/>
    <x v="222"/>
    <x v="0"/>
    <x v="4"/>
    <d v="2017-02-26T21:01:00"/>
    <d v="2017-01-24T00:51:36"/>
    <x v="1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x v="121"/>
    <x v="0"/>
    <s v="film &amp; video/documentary"/>
    <n v="156"/>
    <x v="223"/>
    <x v="0"/>
    <x v="4"/>
    <d v="2014-05-30T09:10:35"/>
    <d v="2014-04-15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x v="1"/>
    <x v="0"/>
    <s v="film &amp; video/documentary"/>
    <n v="121"/>
    <x v="224"/>
    <x v="0"/>
    <x v="4"/>
    <d v="2009-08-10T14:26:00"/>
    <d v="2009-05-16T22:55:13"/>
    <x v="5"/>
    <x v="8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x v="122"/>
    <x v="0"/>
    <s v="film &amp; video/documentary"/>
    <n v="101"/>
    <x v="225"/>
    <x v="0"/>
    <x v="4"/>
    <d v="2010-02-22T17:00:00"/>
    <d v="2010-01-16T17:04:52"/>
    <x v="1"/>
    <x v="7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x v="91"/>
    <x v="0"/>
    <s v="film &amp; video/documentary"/>
    <n v="114"/>
    <x v="226"/>
    <x v="0"/>
    <x v="4"/>
    <d v="2011-05-31T23:59:00"/>
    <d v="2011-05-12T12:02:24"/>
    <x v="5"/>
    <x v="6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x v="123"/>
    <x v="0"/>
    <s v="film &amp; video/documentary"/>
    <n v="105"/>
    <x v="227"/>
    <x v="0"/>
    <x v="4"/>
    <d v="2012-01-21T12:43:00"/>
    <d v="2011-12-27T12:43:00"/>
    <x v="11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x v="124"/>
    <x v="0"/>
    <s v="film &amp; video/documentary"/>
    <n v="229"/>
    <x v="228"/>
    <x v="0"/>
    <x v="4"/>
    <d v="2013-09-19T13:08:48"/>
    <d v="2013-08-20T13:08:48"/>
    <x v="1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x v="125"/>
    <x v="0"/>
    <s v="film &amp; video/documentary"/>
    <n v="109"/>
    <x v="229"/>
    <x v="0"/>
    <x v="4"/>
    <d v="2013-03-25T13:35:24"/>
    <d v="2013-02-08T14:35:24"/>
    <x v="2"/>
    <x v="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x v="126"/>
    <x v="0"/>
    <s v="film &amp; video/documentary"/>
    <n v="176"/>
    <x v="230"/>
    <x v="0"/>
    <x v="4"/>
    <d v="2012-11-01T23:00:00"/>
    <d v="2012-10-02T01:40:18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x v="127"/>
    <x v="0"/>
    <s v="film &amp; video/documentary"/>
    <n v="103"/>
    <x v="231"/>
    <x v="0"/>
    <x v="4"/>
    <d v="2012-06-25T23:03:13"/>
    <d v="2012-05-21T23:03:13"/>
    <x v="5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x v="128"/>
    <x v="0"/>
    <s v="film &amp; video/documentary"/>
    <n v="105"/>
    <x v="232"/>
    <x v="0"/>
    <x v="4"/>
    <d v="2013-11-02T05:57:14"/>
    <d v="2013-10-03T05:57:14"/>
    <x v="9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x v="129"/>
    <x v="0"/>
    <s v="film &amp; video/documentary"/>
    <n v="107"/>
    <x v="233"/>
    <x v="0"/>
    <x v="4"/>
    <d v="2011-02-02T02:59:00"/>
    <d v="2010-12-14T03:51:37"/>
    <x v="11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x v="130"/>
    <x v="0"/>
    <s v="film &amp; video/documentary"/>
    <n v="120"/>
    <x v="234"/>
    <x v="0"/>
    <x v="4"/>
    <d v="2013-04-30T19:01:00"/>
    <d v="2013-04-12T13:27:26"/>
    <x v="6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x v="131"/>
    <x v="0"/>
    <s v="film &amp; video/documentary"/>
    <n v="102"/>
    <x v="235"/>
    <x v="0"/>
    <x v="4"/>
    <d v="2011-10-28T22:59:00"/>
    <d v="2011-09-26T14:16:39"/>
    <x v="8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x v="132"/>
    <x v="0"/>
    <s v="film &amp; video/documentary"/>
    <n v="101"/>
    <x v="236"/>
    <x v="0"/>
    <x v="4"/>
    <d v="2014-04-20T11:01:54"/>
    <d v="2014-03-21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x v="133"/>
    <x v="0"/>
    <s v="film &amp; video/documentary"/>
    <n v="100"/>
    <x v="101"/>
    <x v="0"/>
    <x v="4"/>
    <d v="2010-07-19T11:00:00"/>
    <d v="2010-06-13T21:01:34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x v="134"/>
    <x v="0"/>
    <s v="film &amp; video/documentary"/>
    <n v="133"/>
    <x v="237"/>
    <x v="0"/>
    <x v="4"/>
    <d v="2013-10-31T19:00:00"/>
    <d v="2013-09-01T19:06:49"/>
    <x v="8"/>
    <x v="4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x v="135"/>
    <x v="0"/>
    <s v="film &amp; video/documentary"/>
    <n v="119"/>
    <x v="238"/>
    <x v="0"/>
    <x v="4"/>
    <d v="2012-09-07T06:24:43"/>
    <d v="2012-08-13T06:24:43"/>
    <x v="10"/>
    <x v="5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x v="136"/>
    <x v="0"/>
    <s v="film &amp; video/documentary"/>
    <n v="101"/>
    <x v="239"/>
    <x v="0"/>
    <x v="4"/>
    <d v="2015-04-30T22:59:00"/>
    <d v="2015-03-26T12:28:21"/>
    <x v="7"/>
    <x v="0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x v="137"/>
    <x v="0"/>
    <s v="film &amp; video/documentary"/>
    <n v="109"/>
    <x v="240"/>
    <x v="0"/>
    <x v="4"/>
    <d v="2014-05-09T16:00:00"/>
    <d v="2014-03-11T06:07:28"/>
    <x v="7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x v="138"/>
    <x v="0"/>
    <s v="film &amp; video/documentary"/>
    <n v="179"/>
    <x v="241"/>
    <x v="0"/>
    <x v="4"/>
    <d v="2010-11-17T01:24:20"/>
    <d v="2010-10-18T00:24:20"/>
    <x v="9"/>
    <x v="7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x v="139"/>
    <x v="0"/>
    <s v="film &amp; video/documentary"/>
    <n v="102"/>
    <x v="242"/>
    <x v="0"/>
    <x v="4"/>
    <d v="2011-04-24T18:02:18"/>
    <d v="2011-03-24T18:02:18"/>
    <x v="7"/>
    <x v="6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x v="140"/>
    <x v="0"/>
    <s v="film &amp; video/documentary"/>
    <n v="119"/>
    <x v="243"/>
    <x v="0"/>
    <x v="4"/>
    <d v="2013-03-19T11:42:15"/>
    <d v="2013-02-07T12:42:15"/>
    <x v="2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x v="52"/>
    <x v="0"/>
    <s v="film &amp; video/documentary"/>
    <n v="100"/>
    <x v="244"/>
    <x v="0"/>
    <x v="4"/>
    <d v="2012-02-24T15:33:58"/>
    <d v="2012-01-25T15:33:58"/>
    <x v="1"/>
    <x v="5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x v="141"/>
    <x v="0"/>
    <s v="film &amp; video/documentary"/>
    <n v="137"/>
    <x v="245"/>
    <x v="0"/>
    <x v="4"/>
    <d v="2012-06-01T20:42:26"/>
    <d v="2012-05-02T20:42:26"/>
    <x v="5"/>
    <x v="5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x v="142"/>
    <x v="0"/>
    <s v="film &amp; video/documentary"/>
    <n v="232"/>
    <x v="246"/>
    <x v="0"/>
    <x v="4"/>
    <d v="2012-08-31T21:00:00"/>
    <d v="2012-07-23T21:16:37"/>
    <x v="3"/>
    <x v="5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x v="143"/>
    <x v="0"/>
    <s v="film &amp; video/documentary"/>
    <n v="130"/>
    <x v="247"/>
    <x v="0"/>
    <x v="4"/>
    <d v="2012-03-10T10:07:29"/>
    <d v="2012-02-09T10:07:29"/>
    <x v="2"/>
    <x v="5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x v="144"/>
    <x v="0"/>
    <s v="film &amp; video/documentary"/>
    <n v="293"/>
    <x v="248"/>
    <x v="0"/>
    <x v="4"/>
    <d v="2013-03-20T14:05:33"/>
    <d v="2013-02-28T15:05:33"/>
    <x v="2"/>
    <x v="4"/>
  </r>
  <r>
    <n v="307"/>
    <s v="Grammar Revolution"/>
    <s v="Why is grammar important?"/>
    <x v="29"/>
    <x v="244"/>
    <x v="0"/>
    <x v="0"/>
    <x v="0"/>
    <n v="1360276801"/>
    <n v="1357684801"/>
    <b v="1"/>
    <x v="145"/>
    <x v="0"/>
    <s v="film &amp; video/documentary"/>
    <n v="111"/>
    <x v="249"/>
    <x v="0"/>
    <x v="4"/>
    <d v="2013-02-07T17:40:01"/>
    <d v="2013-01-08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x v="91"/>
    <x v="0"/>
    <s v="film &amp; video/documentary"/>
    <n v="106"/>
    <x v="250"/>
    <x v="0"/>
    <x v="4"/>
    <d v="2011-03-10T11:40:10"/>
    <d v="2011-01-24T11:40:10"/>
    <x v="1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x v="146"/>
    <x v="0"/>
    <s v="film &amp; video/documentary"/>
    <n v="119"/>
    <x v="251"/>
    <x v="0"/>
    <x v="4"/>
    <d v="2012-09-03T13:02:14"/>
    <d v="2012-08-13T13:02:14"/>
    <x v="10"/>
    <x v="5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x v="17"/>
    <x v="0"/>
    <s v="film &amp; video/documentary"/>
    <n v="104"/>
    <x v="252"/>
    <x v="0"/>
    <x v="4"/>
    <d v="2011-10-19T21:00:00"/>
    <d v="2011-10-04T23:23:43"/>
    <x v="9"/>
    <x v="6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x v="3"/>
    <x v="0"/>
    <s v="film &amp; video/documentary"/>
    <n v="104"/>
    <x v="253"/>
    <x v="0"/>
    <x v="4"/>
    <d v="2012-01-01T02:59:00"/>
    <d v="2011-11-21T00:16:32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x v="96"/>
    <x v="0"/>
    <s v="film &amp; video/documentary"/>
    <n v="112"/>
    <x v="254"/>
    <x v="0"/>
    <x v="4"/>
    <d v="2013-04-14T16:03:52"/>
    <d v="2013-03-15T16:03:52"/>
    <x v="7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x v="147"/>
    <x v="0"/>
    <s v="film &amp; video/documentary"/>
    <n v="105"/>
    <x v="255"/>
    <x v="0"/>
    <x v="4"/>
    <d v="2010-08-11T10:59:00"/>
    <d v="2010-06-28T00:28:14"/>
    <x v="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x v="148"/>
    <x v="0"/>
    <s v="film &amp; video/documentary"/>
    <n v="385"/>
    <x v="256"/>
    <x v="0"/>
    <x v="4"/>
    <d v="2013-03-01T14:59:48"/>
    <d v="2013-01-30T14:59:48"/>
    <x v="1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x v="149"/>
    <x v="0"/>
    <s v="film &amp; video/documentary"/>
    <n v="101"/>
    <x v="257"/>
    <x v="0"/>
    <x v="4"/>
    <d v="2012-08-22T13:32:14"/>
    <d v="2012-07-23T13:32:14"/>
    <x v="3"/>
    <x v="5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x v="150"/>
    <x v="0"/>
    <s v="film &amp; video/documentary"/>
    <n v="114"/>
    <x v="258"/>
    <x v="0"/>
    <x v="4"/>
    <d v="2014-12-10T23:59:00"/>
    <d v="2014-11-07T17:09:57"/>
    <x v="4"/>
    <x v="3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x v="151"/>
    <x v="0"/>
    <s v="film &amp; video/documentary"/>
    <n v="101"/>
    <x v="259"/>
    <x v="0"/>
    <x v="4"/>
    <d v="2013-12-11T11:14:43"/>
    <d v="2013-11-11T11:14:43"/>
    <x v="4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x v="4"/>
    <x v="0"/>
    <s v="film &amp; video/documentary"/>
    <n v="283"/>
    <x v="260"/>
    <x v="0"/>
    <x v="4"/>
    <d v="2013-03-26T18:55:51"/>
    <d v="2013-02-24T19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x v="13"/>
    <x v="0"/>
    <s v="film &amp; video/documentary"/>
    <n v="113"/>
    <x v="261"/>
    <x v="0"/>
    <x v="4"/>
    <d v="2010-02-02T02:59:00"/>
    <d v="2009-11-06T15:07:09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x v="150"/>
    <x v="0"/>
    <s v="film &amp; video/documentary"/>
    <n v="107"/>
    <x v="262"/>
    <x v="0"/>
    <x v="4"/>
    <d v="2015-12-22T18:00:00"/>
    <d v="2015-11-23T08:13:53"/>
    <x v="4"/>
    <x v="0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x v="152"/>
    <x v="0"/>
    <s v="film &amp; video/documentary"/>
    <n v="103"/>
    <x v="263"/>
    <x v="0"/>
    <x v="4"/>
    <d v="2016-11-08T06:43:06"/>
    <d v="2016-10-04T05:43:06"/>
    <x v="9"/>
    <x v="2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x v="153"/>
    <x v="0"/>
    <s v="film &amp; video/documentary"/>
    <n v="108"/>
    <x v="264"/>
    <x v="0"/>
    <x v="4"/>
    <d v="2016-05-13T08:40:48"/>
    <d v="2016-04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x v="6"/>
    <x v="0"/>
    <s v="film &amp; video/documentary"/>
    <n v="123"/>
    <x v="265"/>
    <x v="0"/>
    <x v="4"/>
    <d v="2016-12-21T02:59:00"/>
    <d v="2016-11-23T02:42:46"/>
    <x v="4"/>
    <x v="2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x v="141"/>
    <x v="0"/>
    <s v="film &amp; video/documentary"/>
    <n v="102"/>
    <x v="266"/>
    <x v="0"/>
    <x v="4"/>
    <d v="2015-08-01T10:01:48"/>
    <d v="2015-06-29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x v="154"/>
    <x v="0"/>
    <s v="film &amp; video/documentary"/>
    <n v="104"/>
    <x v="267"/>
    <x v="0"/>
    <x v="4"/>
    <d v="2016-12-19T23:30:33"/>
    <d v="2016-11-14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x v="155"/>
    <x v="0"/>
    <s v="film &amp; video/documentary"/>
    <n v="113"/>
    <x v="268"/>
    <x v="0"/>
    <x v="4"/>
    <d v="2017-03-14T17:57:00"/>
    <d v="2017-02-09T02:33:26"/>
    <x v="2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x v="69"/>
    <x v="0"/>
    <s v="film &amp; video/documentary"/>
    <n v="136"/>
    <x v="269"/>
    <x v="0"/>
    <x v="4"/>
    <d v="2015-03-22T03:00:00"/>
    <d v="2015-02-23T00:38:49"/>
    <x v="2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x v="156"/>
    <x v="0"/>
    <s v="film &amp; video/documentary"/>
    <n v="104"/>
    <x v="270"/>
    <x v="0"/>
    <x v="4"/>
    <d v="2015-10-31T23:00:00"/>
    <d v="2015-10-01T17:43:08"/>
    <x v="9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x v="157"/>
    <x v="0"/>
    <s v="film &amp; video/documentary"/>
    <n v="106"/>
    <x v="271"/>
    <x v="0"/>
    <x v="4"/>
    <d v="2015-11-06T23:00:00"/>
    <d v="2015-10-14T06:12:07"/>
    <x v="9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x v="158"/>
    <x v="0"/>
    <s v="film &amp; video/documentary"/>
    <n v="102"/>
    <x v="272"/>
    <x v="0"/>
    <x v="4"/>
    <d v="2013-05-16T22:59:00"/>
    <d v="2013-04-15T07:22:43"/>
    <x v="6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x v="159"/>
    <x v="0"/>
    <s v="film &amp; video/documentary"/>
    <n v="107"/>
    <x v="273"/>
    <x v="0"/>
    <x v="4"/>
    <d v="2016-06-17T08:57:14"/>
    <d v="2016-05-17T08:57:14"/>
    <x v="5"/>
    <x v="2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x v="160"/>
    <x v="0"/>
    <s v="film &amp; video/documentary"/>
    <n v="113"/>
    <x v="274"/>
    <x v="0"/>
    <x v="4"/>
    <d v="2015-10-28T03:00:00"/>
    <d v="2015-09-16T11:19:37"/>
    <x v="8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x v="161"/>
    <x v="0"/>
    <s v="film &amp; video/documentary"/>
    <n v="125"/>
    <x v="275"/>
    <x v="0"/>
    <x v="4"/>
    <d v="2016-04-07T09:16:31"/>
    <d v="2016-03-08T10:16:31"/>
    <x v="7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x v="50"/>
    <x v="0"/>
    <s v="film &amp; video/documentary"/>
    <n v="101"/>
    <x v="276"/>
    <x v="0"/>
    <x v="4"/>
    <d v="2015-05-15T14:00:00"/>
    <d v="2015-04-07T11:22:37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x v="144"/>
    <x v="0"/>
    <s v="film &amp; video/documentary"/>
    <n v="103"/>
    <x v="277"/>
    <x v="0"/>
    <x v="4"/>
    <d v="2015-05-08T17:00:00"/>
    <d v="2015-04-07T12:41:55"/>
    <x v="6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x v="131"/>
    <x v="0"/>
    <s v="film &amp; video/documentary"/>
    <n v="117"/>
    <x v="278"/>
    <x v="0"/>
    <x v="4"/>
    <d v="2015-11-13T10:18:38"/>
    <d v="2015-10-14T09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x v="162"/>
    <x v="0"/>
    <s v="film &amp; video/documentary"/>
    <n v="101"/>
    <x v="279"/>
    <x v="0"/>
    <x v="4"/>
    <d v="2015-03-13T21:05:08"/>
    <d v="2015-02-11T22:05:08"/>
    <x v="2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x v="163"/>
    <x v="0"/>
    <s v="film &amp; video/documentary"/>
    <n v="110"/>
    <x v="280"/>
    <x v="0"/>
    <x v="4"/>
    <d v="2016-09-02T20:00:00"/>
    <d v="2016-07-08T13:08:10"/>
    <x v="3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x v="30"/>
    <x v="0"/>
    <s v="film &amp; video/documentary"/>
    <n v="108"/>
    <x v="281"/>
    <x v="0"/>
    <x v="4"/>
    <d v="2015-04-29T13:14:28"/>
    <d v="2015-03-30T13:14:28"/>
    <x v="7"/>
    <x v="0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x v="164"/>
    <x v="0"/>
    <s v="film &amp; video/documentary"/>
    <n v="125"/>
    <x v="282"/>
    <x v="0"/>
    <x v="4"/>
    <d v="2017-03-08T16:00:00"/>
    <d v="2017-02-06T11:03:27"/>
    <x v="2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x v="165"/>
    <x v="0"/>
    <s v="film &amp; video/documentary"/>
    <n v="107"/>
    <x v="283"/>
    <x v="0"/>
    <x v="4"/>
    <d v="2014-09-30T22:59:00"/>
    <d v="2014-09-12T16:06:38"/>
    <x v="8"/>
    <x v="3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x v="166"/>
    <x v="0"/>
    <s v="film &amp; video/documentary"/>
    <n v="100"/>
    <x v="284"/>
    <x v="0"/>
    <x v="4"/>
    <d v="2016-04-29T13:44:25"/>
    <d v="2016-03-30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x v="167"/>
    <x v="0"/>
    <s v="film &amp; video/documentary"/>
    <n v="102"/>
    <x v="285"/>
    <x v="0"/>
    <x v="4"/>
    <d v="2014-11-13T22:00:00"/>
    <d v="2014-10-14T12:42:25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x v="168"/>
    <x v="0"/>
    <s v="film &amp; video/documentary"/>
    <n v="102"/>
    <x v="286"/>
    <x v="0"/>
    <x v="4"/>
    <d v="2015-05-31T21:20:00"/>
    <d v="2015-04-17T18:18:14"/>
    <x v="6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x v="122"/>
    <x v="0"/>
    <s v="film &amp; video/documentary"/>
    <n v="123"/>
    <x v="287"/>
    <x v="0"/>
    <x v="4"/>
    <d v="2015-05-20T17:39:50"/>
    <d v="2015-04-20T17:39:50"/>
    <x v="6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x v="101"/>
    <x v="0"/>
    <s v="film &amp; video/documentary"/>
    <n v="170"/>
    <x v="288"/>
    <x v="0"/>
    <x v="4"/>
    <d v="2015-10-14T07:00:21"/>
    <d v="2015-09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x v="169"/>
    <x v="0"/>
    <s v="film &amp; video/documentary"/>
    <n v="112"/>
    <x v="289"/>
    <x v="0"/>
    <x v="4"/>
    <d v="2015-11-14T07:53:29"/>
    <d v="2015-10-15T06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x v="46"/>
    <x v="0"/>
    <s v="film &amp; video/documentary"/>
    <n v="103"/>
    <x v="290"/>
    <x v="0"/>
    <x v="4"/>
    <d v="2015-08-21T09:05:16"/>
    <d v="2015-07-22T09:05:16"/>
    <x v="3"/>
    <x v="0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x v="157"/>
    <x v="0"/>
    <s v="film &amp; video/documentary"/>
    <n v="107"/>
    <x v="291"/>
    <x v="0"/>
    <x v="4"/>
    <d v="2017-02-24T06:58:28"/>
    <d v="2017-01-25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x v="170"/>
    <x v="0"/>
    <s v="film &amp; video/documentary"/>
    <n v="115"/>
    <x v="292"/>
    <x v="0"/>
    <x v="4"/>
    <d v="2016-09-10T22:59:00"/>
    <d v="2016-08-03T20:35:09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x v="171"/>
    <x v="0"/>
    <s v="film &amp; video/documentary"/>
    <n v="127"/>
    <x v="293"/>
    <x v="0"/>
    <x v="4"/>
    <d v="2016-04-07T17:09:14"/>
    <d v="2016-02-27T18:09:14"/>
    <x v="2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x v="172"/>
    <x v="0"/>
    <s v="film &amp; video/documentary"/>
    <n v="117"/>
    <x v="294"/>
    <x v="0"/>
    <x v="4"/>
    <d v="2014-10-07T23:01:08"/>
    <d v="2014-09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x v="173"/>
    <x v="0"/>
    <s v="film &amp; video/documentary"/>
    <n v="109"/>
    <x v="295"/>
    <x v="0"/>
    <x v="4"/>
    <d v="2015-11-19T15:00:19"/>
    <d v="2015-10-20T14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x v="60"/>
    <x v="0"/>
    <s v="film &amp; video/documentary"/>
    <n v="104"/>
    <x v="296"/>
    <x v="0"/>
    <x v="4"/>
    <d v="2016-04-08T13:52:01"/>
    <d v="2016-03-09T14:52:01"/>
    <x v="7"/>
    <x v="2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x v="111"/>
    <x v="0"/>
    <s v="film &amp; video/documentary"/>
    <n v="116"/>
    <x v="297"/>
    <x v="0"/>
    <x v="4"/>
    <d v="2014-12-01T03:03:14"/>
    <d v="2014-10-31T02:03:14"/>
    <x v="9"/>
    <x v="3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x v="174"/>
    <x v="0"/>
    <s v="film &amp; video/documentary"/>
    <n v="103"/>
    <x v="298"/>
    <x v="0"/>
    <x v="4"/>
    <d v="2016-03-16T13:16:33"/>
    <d v="2016-02-15T14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x v="175"/>
    <x v="0"/>
    <s v="film &amp; video/documentary"/>
    <n v="174"/>
    <x v="299"/>
    <x v="0"/>
    <x v="4"/>
    <d v="2015-04-24T00:19:57"/>
    <d v="2015-03-15T00:19:57"/>
    <x v="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x v="176"/>
    <x v="0"/>
    <s v="film &amp; video/documentary"/>
    <n v="103"/>
    <x v="300"/>
    <x v="0"/>
    <x v="4"/>
    <d v="2016-06-15T10:00:00"/>
    <d v="2016-05-17T15:38:41"/>
    <x v="5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x v="177"/>
    <x v="0"/>
    <s v="film &amp; video/documentary"/>
    <n v="105"/>
    <x v="301"/>
    <x v="0"/>
    <x v="4"/>
    <d v="2014-11-14T00:12:00"/>
    <d v="2014-10-22T20:41:30"/>
    <x v="9"/>
    <x v="3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x v="45"/>
    <x v="0"/>
    <s v="film &amp; video/documentary"/>
    <n v="101"/>
    <x v="302"/>
    <x v="0"/>
    <x v="4"/>
    <d v="2015-07-22T22:11:00"/>
    <d v="2015-06-08T16:33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x v="178"/>
    <x v="0"/>
    <s v="film &amp; video/documentary"/>
    <n v="111"/>
    <x v="303"/>
    <x v="0"/>
    <x v="4"/>
    <d v="2014-11-22T20:01:46"/>
    <d v="2014-10-23T19:01:46"/>
    <x v="9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x v="48"/>
    <x v="0"/>
    <s v="film &amp; video/documentary"/>
    <n v="124"/>
    <x v="304"/>
    <x v="0"/>
    <x v="4"/>
    <d v="2014-08-07T19:00:00"/>
    <d v="2014-07-17T00:03:11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x v="55"/>
    <x v="0"/>
    <s v="film &amp; video/documentary"/>
    <n v="101"/>
    <x v="305"/>
    <x v="0"/>
    <x v="4"/>
    <d v="2010-05-02T14:22:00"/>
    <d v="2010-03-18T12:52:16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x v="116"/>
    <x v="0"/>
    <s v="film &amp; video/documentary"/>
    <n v="110"/>
    <x v="306"/>
    <x v="0"/>
    <x v="4"/>
    <d v="2014-06-20T22:59:00"/>
    <d v="2014-05-21T15:37:52"/>
    <x v="5"/>
    <x v="3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x v="71"/>
    <x v="0"/>
    <s v="film &amp; video/documentary"/>
    <n v="104"/>
    <x v="307"/>
    <x v="0"/>
    <x v="4"/>
    <d v="2014-02-28T09:33:19"/>
    <d v="2014-01-29T09:33:19"/>
    <x v="1"/>
    <x v="3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x v="179"/>
    <x v="0"/>
    <s v="film &amp; video/documentary"/>
    <n v="101"/>
    <x v="308"/>
    <x v="0"/>
    <x v="4"/>
    <d v="2012-05-20T14:01:58"/>
    <d v="2012-04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x v="46"/>
    <x v="0"/>
    <s v="film &amp; video/documentary"/>
    <n v="103"/>
    <x v="309"/>
    <x v="0"/>
    <x v="4"/>
    <d v="2013-04-30T23:59:00"/>
    <d v="2013-03-22T08:51:18"/>
    <x v="7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x v="180"/>
    <x v="0"/>
    <s v="film &amp; video/documentary"/>
    <n v="104"/>
    <x v="310"/>
    <x v="0"/>
    <x v="4"/>
    <d v="2015-03-15T08:32:02"/>
    <d v="2015-02-08T09:32:02"/>
    <x v="2"/>
    <x v="0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x v="157"/>
    <x v="0"/>
    <s v="film &amp; video/documentary"/>
    <n v="110"/>
    <x v="311"/>
    <x v="0"/>
    <x v="4"/>
    <d v="2012-01-15T08:14:29"/>
    <d v="2011-12-16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x v="68"/>
    <x v="0"/>
    <s v="film &amp; video/documentary"/>
    <n v="122"/>
    <x v="312"/>
    <x v="0"/>
    <x v="4"/>
    <d v="2017-01-06T14:05:00"/>
    <d v="2016-12-07T14:05:00"/>
    <x v="11"/>
    <x v="2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x v="181"/>
    <x v="0"/>
    <s v="film &amp; video/documentary"/>
    <n v="114"/>
    <x v="313"/>
    <x v="0"/>
    <x v="4"/>
    <d v="2013-02-01T13:25:39"/>
    <d v="2012-12-18T13:25:39"/>
    <x v="11"/>
    <x v="5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x v="82"/>
    <x v="0"/>
    <s v="film &amp; video/documentary"/>
    <n v="125"/>
    <x v="314"/>
    <x v="0"/>
    <x v="4"/>
    <d v="2016-04-05T11:00:00"/>
    <d v="2016-02-25T08:50:44"/>
    <x v="2"/>
    <x v="2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x v="30"/>
    <x v="0"/>
    <s v="film &amp; video/documentary"/>
    <n v="107"/>
    <x v="315"/>
    <x v="0"/>
    <x v="4"/>
    <d v="2012-07-18T16:53:18"/>
    <d v="2012-06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x v="49"/>
    <x v="0"/>
    <s v="film &amp; video/documentary"/>
    <n v="131"/>
    <x v="316"/>
    <x v="0"/>
    <x v="4"/>
    <d v="2011-09-16T16:20:31"/>
    <d v="2011-08-02T16:20:31"/>
    <x v="10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x v="25"/>
    <x v="0"/>
    <s v="film &amp; video/documentary"/>
    <n v="120"/>
    <x v="317"/>
    <x v="0"/>
    <x v="4"/>
    <d v="2014-03-01T12:18:00"/>
    <d v="2014-01-18T18:38:31"/>
    <x v="1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x v="53"/>
    <x v="0"/>
    <s v="film &amp; video/documentary"/>
    <n v="106"/>
    <x v="318"/>
    <x v="0"/>
    <x v="4"/>
    <d v="2016-08-25T05:51:56"/>
    <d v="2016-07-25T05:51:56"/>
    <x v="3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x v="182"/>
    <x v="0"/>
    <s v="film &amp; video/documentary"/>
    <n v="114"/>
    <x v="319"/>
    <x v="0"/>
    <x v="4"/>
    <d v="2015-11-14T02:01:00"/>
    <d v="2015-10-15T01:01:08"/>
    <x v="9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x v="183"/>
    <x v="0"/>
    <s v="film &amp; video/documentary"/>
    <n v="112"/>
    <x v="320"/>
    <x v="0"/>
    <x v="4"/>
    <d v="2016-01-25T18:52:00"/>
    <d v="2016-01-01T08:43:28"/>
    <x v="1"/>
    <x v="2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x v="184"/>
    <x v="0"/>
    <s v="film &amp; video/documentary"/>
    <n v="116"/>
    <x v="321"/>
    <x v="0"/>
    <x v="4"/>
    <d v="2012-05-03T11:31:12"/>
    <d v="2012-03-19T11:31:12"/>
    <x v="7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x v="72"/>
    <x v="0"/>
    <s v="film &amp; video/documentary"/>
    <n v="142"/>
    <x v="322"/>
    <x v="0"/>
    <x v="4"/>
    <d v="2016-01-23T12:16:32"/>
    <d v="2015-12-29T12:16:32"/>
    <x v="11"/>
    <x v="0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x v="140"/>
    <x v="0"/>
    <s v="film &amp; video/documentary"/>
    <n v="105"/>
    <x v="323"/>
    <x v="0"/>
    <x v="4"/>
    <d v="2012-07-30T00:00:00"/>
    <d v="2012-06-25T11:45:17"/>
    <x v="0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x v="19"/>
    <x v="0"/>
    <s v="film &amp; video/documentary"/>
    <n v="256"/>
    <x v="324"/>
    <x v="0"/>
    <x v="4"/>
    <d v="2012-09-06T12:01:40"/>
    <d v="2012-08-23T12:01:40"/>
    <x v="10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x v="53"/>
    <x v="0"/>
    <s v="film &amp; video/documentary"/>
    <n v="207"/>
    <x v="325"/>
    <x v="0"/>
    <x v="4"/>
    <d v="2014-05-18T21:49:19"/>
    <d v="2014-04-25T21:49:19"/>
    <x v="6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x v="185"/>
    <x v="0"/>
    <s v="film &amp; video/documentary"/>
    <n v="112"/>
    <x v="326"/>
    <x v="0"/>
    <x v="4"/>
    <d v="2015-01-06T13:45:47"/>
    <d v="2014-12-07T13:45:47"/>
    <x v="11"/>
    <x v="3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x v="186"/>
    <x v="0"/>
    <s v="film &amp; video/documentary"/>
    <n v="106"/>
    <x v="327"/>
    <x v="0"/>
    <x v="4"/>
    <d v="2014-11-21T10:01:41"/>
    <d v="2014-10-22T09:01:41"/>
    <x v="9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x v="62"/>
    <x v="0"/>
    <s v="film &amp; video/documentary"/>
    <n v="100"/>
    <x v="328"/>
    <x v="0"/>
    <x v="4"/>
    <d v="2015-08-10T17:49:51"/>
    <d v="2015-07-26T17:49:51"/>
    <x v="3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x v="187"/>
    <x v="0"/>
    <s v="film &amp; video/documentary"/>
    <n v="214"/>
    <x v="329"/>
    <x v="0"/>
    <x v="4"/>
    <d v="2015-08-15T01:00:00"/>
    <d v="2015-07-15T11:14:18"/>
    <x v="3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x v="26"/>
    <x v="0"/>
    <s v="film &amp; video/documentary"/>
    <n v="126"/>
    <x v="330"/>
    <x v="0"/>
    <x v="4"/>
    <d v="2016-07-27T20:49:40"/>
    <d v="2016-06-27T20:49:40"/>
    <x v="0"/>
    <x v="2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x v="188"/>
    <x v="0"/>
    <s v="film &amp; video/documentary"/>
    <n v="182"/>
    <x v="331"/>
    <x v="0"/>
    <x v="4"/>
    <d v="2014-03-07T17:59:00"/>
    <d v="2014-02-03T20:30:50"/>
    <x v="2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x v="25"/>
    <x v="0"/>
    <s v="film &amp; video/documentary"/>
    <n v="100"/>
    <x v="84"/>
    <x v="0"/>
    <x v="4"/>
    <d v="2015-05-07T19:52:52"/>
    <d v="2015-04-17T19:52:52"/>
    <x v="6"/>
    <x v="0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x v="189"/>
    <x v="0"/>
    <s v="film &amp; video/documentary"/>
    <n v="101"/>
    <x v="332"/>
    <x v="0"/>
    <x v="4"/>
    <d v="2011-12-17T19:59:00"/>
    <d v="2011-11-17T20:00:51"/>
    <x v="4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x v="190"/>
    <x v="0"/>
    <s v="film &amp; video/documentary"/>
    <n v="101"/>
    <x v="333"/>
    <x v="0"/>
    <x v="4"/>
    <d v="2011-09-07T22:00:00"/>
    <d v="2011-08-08T12:12:51"/>
    <x v="10"/>
    <x v="6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x v="191"/>
    <x v="0"/>
    <s v="film &amp; video/documentary"/>
    <n v="110"/>
    <x v="334"/>
    <x v="0"/>
    <x v="4"/>
    <d v="2013-10-10T12:00:52"/>
    <d v="2013-09-09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x v="133"/>
    <x v="0"/>
    <s v="film &amp; video/documentary"/>
    <n v="112"/>
    <x v="335"/>
    <x v="0"/>
    <x v="4"/>
    <d v="2016-04-17T13:38:02"/>
    <d v="2016-02-17T14:38:02"/>
    <x v="2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x v="192"/>
    <x v="0"/>
    <s v="film &amp; video/documentary"/>
    <n v="108"/>
    <x v="336"/>
    <x v="0"/>
    <x v="4"/>
    <d v="2012-04-27T16:32:00"/>
    <d v="2012-03-22T16:49:20"/>
    <x v="7"/>
    <x v="5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x v="193"/>
    <x v="0"/>
    <s v="film &amp; video/documentary"/>
    <n v="107"/>
    <x v="337"/>
    <x v="0"/>
    <x v="4"/>
    <d v="2012-07-07T08:33:26"/>
    <d v="2012-06-22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x v="194"/>
    <x v="0"/>
    <s v="film &amp; video/documentary"/>
    <n v="104"/>
    <x v="338"/>
    <x v="0"/>
    <x v="4"/>
    <d v="2010-08-31T22:44:00"/>
    <d v="2010-07-20T13:38:04"/>
    <x v="3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x v="85"/>
    <x v="0"/>
    <s v="film &amp; video/documentary"/>
    <n v="125"/>
    <x v="339"/>
    <x v="0"/>
    <x v="4"/>
    <d v="2015-04-29T14:02:06"/>
    <d v="2015-03-15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x v="195"/>
    <x v="0"/>
    <s v="film &amp; video/documentary"/>
    <n v="107"/>
    <x v="340"/>
    <x v="0"/>
    <x v="4"/>
    <d v="2016-12-14T07:00:00"/>
    <d v="2016-11-13T16:01:07"/>
    <x v="4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x v="95"/>
    <x v="0"/>
    <s v="film &amp; video/documentary"/>
    <n v="112"/>
    <x v="341"/>
    <x v="0"/>
    <x v="4"/>
    <d v="2014-05-16T22:30:00"/>
    <d v="2014-04-16T10:15:47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x v="196"/>
    <x v="0"/>
    <s v="film &amp; video/documentary"/>
    <n v="104"/>
    <x v="342"/>
    <x v="0"/>
    <x v="4"/>
    <d v="2011-08-07T15:12:50"/>
    <d v="2011-07-08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x v="68"/>
    <x v="0"/>
    <s v="film &amp; video/documentary"/>
    <n v="142"/>
    <x v="343"/>
    <x v="0"/>
    <x v="4"/>
    <d v="2015-11-05T08:56:57"/>
    <d v="2015-10-15T07:56:57"/>
    <x v="9"/>
    <x v="0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x v="16"/>
    <x v="0"/>
    <s v="film &amp; video/documentary"/>
    <n v="105"/>
    <x v="344"/>
    <x v="0"/>
    <x v="4"/>
    <d v="2011-08-10T02:08:00"/>
    <d v="2011-06-24T02:27:21"/>
    <x v="0"/>
    <x v="6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x v="197"/>
    <x v="0"/>
    <s v="film &amp; video/documentary"/>
    <n v="103"/>
    <x v="345"/>
    <x v="0"/>
    <x v="4"/>
    <d v="2014-02-05T18:04:00"/>
    <d v="2014-01-07T10:04:22"/>
    <x v="1"/>
    <x v="3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x v="165"/>
    <x v="0"/>
    <s v="film &amp; video/documentary"/>
    <n v="108"/>
    <x v="346"/>
    <x v="0"/>
    <x v="4"/>
    <d v="2014-03-05T21:02:19"/>
    <d v="2014-02-03T21:02:19"/>
    <x v="2"/>
    <x v="3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x v="2"/>
    <x v="0"/>
    <s v="film &amp; video/documentary"/>
    <n v="108"/>
    <x v="347"/>
    <x v="0"/>
    <x v="4"/>
    <d v="2011-05-09T00:59:00"/>
    <d v="2011-04-04T22:53:57"/>
    <x v="6"/>
    <x v="6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x v="19"/>
    <x v="0"/>
    <s v="film &amp; video/documentary"/>
    <n v="102"/>
    <x v="348"/>
    <x v="0"/>
    <x v="4"/>
    <d v="2011-11-19T16:54:10"/>
    <d v="2011-09-20T15:54:10"/>
    <x v="8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x v="44"/>
    <x v="0"/>
    <s v="film &amp; video/documentary"/>
    <n v="101"/>
    <x v="349"/>
    <x v="0"/>
    <x v="4"/>
    <d v="2013-11-05T13:39:50"/>
    <d v="2013-09-26T12:39:50"/>
    <x v="8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x v="41"/>
    <x v="0"/>
    <s v="film &amp; video/documentary"/>
    <n v="137"/>
    <x v="350"/>
    <x v="0"/>
    <x v="4"/>
    <d v="2016-07-22T15:42:24"/>
    <d v="2016-06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x v="63"/>
    <x v="0"/>
    <s v="film &amp; video/documentary"/>
    <n v="128"/>
    <x v="351"/>
    <x v="0"/>
    <x v="4"/>
    <d v="2015-06-18T18:33:17"/>
    <d v="2015-04-19T18:33:17"/>
    <x v="6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x v="198"/>
    <x v="0"/>
    <s v="film &amp; video/documentary"/>
    <n v="101"/>
    <x v="352"/>
    <x v="0"/>
    <x v="4"/>
    <d v="2013-12-22T00:00:00"/>
    <d v="2013-11-19T23:13:24"/>
    <x v="4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x v="165"/>
    <x v="0"/>
    <s v="film &amp; video/documentary"/>
    <n v="127"/>
    <x v="353"/>
    <x v="0"/>
    <x v="4"/>
    <d v="2012-07-25T12:49:38"/>
    <d v="2012-07-09T12:49:38"/>
    <x v="3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x v="199"/>
    <x v="0"/>
    <s v="film &amp; video/documentary"/>
    <n v="105"/>
    <x v="354"/>
    <x v="0"/>
    <x v="4"/>
    <d v="2012-07-19T16:03:31"/>
    <d v="2012-06-19T16:03:31"/>
    <x v="0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x v="200"/>
    <x v="0"/>
    <s v="film &amp; video/documentary"/>
    <n v="103"/>
    <x v="355"/>
    <x v="0"/>
    <x v="4"/>
    <d v="2013-10-11T20:31:05"/>
    <d v="2013-09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x v="64"/>
    <x v="0"/>
    <s v="film &amp; video/documentary"/>
    <n v="102"/>
    <x v="356"/>
    <x v="0"/>
    <x v="4"/>
    <d v="2014-10-17T07:00:00"/>
    <d v="2014-09-22T15:26:42"/>
    <x v="8"/>
    <x v="3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x v="20"/>
    <x v="0"/>
    <s v="film &amp; video/documentary"/>
    <n v="120"/>
    <x v="357"/>
    <x v="0"/>
    <x v="4"/>
    <d v="2014-02-08T04:30:31"/>
    <d v="2014-01-09T04:30:31"/>
    <x v="1"/>
    <x v="3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x v="47"/>
    <x v="0"/>
    <s v="film &amp; video/documentary"/>
    <n v="100"/>
    <x v="358"/>
    <x v="0"/>
    <x v="4"/>
    <d v="2013-04-07T23:33:00"/>
    <d v="2013-03-27T18:17:40"/>
    <x v="7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x v="201"/>
    <x v="0"/>
    <s v="film &amp; video/documentary"/>
    <n v="101"/>
    <x v="359"/>
    <x v="0"/>
    <x v="4"/>
    <d v="2015-07-23T01:46:37"/>
    <d v="2015-06-23T01:46:37"/>
    <x v="0"/>
    <x v="0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x v="196"/>
    <x v="0"/>
    <s v="film &amp; video/documentary"/>
    <n v="100"/>
    <x v="360"/>
    <x v="0"/>
    <x v="4"/>
    <d v="2013-06-29T15:13:07"/>
    <d v="2013-04-30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x v="83"/>
    <x v="1"/>
    <s v="film &amp; video/animation"/>
    <n v="0"/>
    <x v="361"/>
    <x v="0"/>
    <x v="5"/>
    <d v="2014-03-13T23:40:31"/>
    <d v="2014-02-12T00:40:31"/>
    <x v="2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x v="79"/>
    <x v="1"/>
    <s v="film &amp; video/animation"/>
    <n v="2"/>
    <x v="362"/>
    <x v="0"/>
    <x v="5"/>
    <d v="2015-08-21T06:47:36"/>
    <d v="2015-06-22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x v="8"/>
    <x v="1"/>
    <s v="film &amp; video/animation"/>
    <n v="1"/>
    <x v="363"/>
    <x v="0"/>
    <x v="5"/>
    <d v="2014-09-11T01:14:57"/>
    <d v="2014-08-12T01:14:57"/>
    <x v="10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x v="62"/>
    <x v="1"/>
    <s v="film &amp; video/animation"/>
    <n v="1"/>
    <x v="364"/>
    <x v="0"/>
    <x v="5"/>
    <d v="2013-06-05T17:13:50"/>
    <d v="2013-05-06T17:13:50"/>
    <x v="5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x v="81"/>
    <x v="1"/>
    <s v="film &amp; video/animation"/>
    <n v="7"/>
    <x v="365"/>
    <x v="0"/>
    <x v="5"/>
    <d v="2012-03-26T03:01:39"/>
    <d v="2012-01-26T04:01:39"/>
    <x v="1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x v="84"/>
    <x v="1"/>
    <s v="film &amp; video/animation"/>
    <n v="0"/>
    <x v="366"/>
    <x v="0"/>
    <x v="5"/>
    <d v="2015-11-27T16:40:04"/>
    <d v="2015-09-28T15:40:04"/>
    <x v="8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x v="22"/>
    <x v="1"/>
    <s v="film &amp; video/animation"/>
    <n v="1"/>
    <x v="367"/>
    <x v="0"/>
    <x v="5"/>
    <d v="2016-03-01T12:05:14"/>
    <d v="2016-01-31T12:05:14"/>
    <x v="1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x v="78"/>
    <x v="1"/>
    <s v="film &amp; video/animation"/>
    <n v="0"/>
    <x v="121"/>
    <x v="0"/>
    <x v="5"/>
    <d v="2015-10-22T13:59:00"/>
    <d v="2015-10-08T16:49:00"/>
    <x v="9"/>
    <x v="0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x v="62"/>
    <x v="1"/>
    <s v="film &amp; video/animation"/>
    <n v="6"/>
    <x v="368"/>
    <x v="0"/>
    <x v="5"/>
    <d v="2014-06-16T17:00:00"/>
    <d v="2014-05-19T13:24:05"/>
    <x v="5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x v="78"/>
    <x v="1"/>
    <s v="film &amp; video/animation"/>
    <n v="0"/>
    <x v="121"/>
    <x v="0"/>
    <x v="5"/>
    <d v="2009-11-26T23:59:00"/>
    <d v="2009-09-14T16:38:02"/>
    <x v="8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x v="81"/>
    <x v="1"/>
    <s v="film &amp; video/animation"/>
    <n v="2"/>
    <x v="369"/>
    <x v="0"/>
    <x v="5"/>
    <d v="2013-09-10T21:34:27"/>
    <d v="2013-08-26T21:34:27"/>
    <x v="10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x v="22"/>
    <x v="1"/>
    <s v="film &amp; video/animation"/>
    <n v="14"/>
    <x v="370"/>
    <x v="0"/>
    <x v="5"/>
    <d v="2016-07-05T15:54:43"/>
    <d v="2016-06-05T15:54:43"/>
    <x v="0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x v="22"/>
    <x v="1"/>
    <s v="film &amp; video/animation"/>
    <n v="10"/>
    <x v="371"/>
    <x v="0"/>
    <x v="5"/>
    <d v="2015-10-21T12:26:21"/>
    <d v="2015-08-22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x v="78"/>
    <x v="1"/>
    <s v="film &amp; video/animation"/>
    <n v="0"/>
    <x v="121"/>
    <x v="0"/>
    <x v="5"/>
    <d v="2015-10-11T10:07:02"/>
    <d v="2015-08-12T10:07:02"/>
    <x v="10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x v="84"/>
    <x v="1"/>
    <s v="film &amp; video/animation"/>
    <n v="5"/>
    <x v="372"/>
    <x v="0"/>
    <x v="5"/>
    <d v="2013-12-01T16:01:42"/>
    <d v="2013-10-29T15:01:42"/>
    <x v="9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x v="83"/>
    <x v="1"/>
    <s v="film &amp; video/animation"/>
    <n v="0"/>
    <x v="120"/>
    <x v="0"/>
    <x v="5"/>
    <d v="2013-09-13T12:56:20"/>
    <d v="2013-08-14T12:56:20"/>
    <x v="10"/>
    <x v="4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x v="78"/>
    <x v="1"/>
    <s v="film &amp; video/animation"/>
    <n v="0"/>
    <x v="121"/>
    <x v="0"/>
    <x v="5"/>
    <d v="2013-07-31T03:41:53"/>
    <d v="2013-07-01T03:41:53"/>
    <x v="3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x v="78"/>
    <x v="1"/>
    <s v="film &amp; video/animation"/>
    <n v="0"/>
    <x v="121"/>
    <x v="0"/>
    <x v="5"/>
    <d v="2016-10-08T02:38:46"/>
    <d v="2016-08-09T02:38:46"/>
    <x v="10"/>
    <x v="2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x v="202"/>
    <x v="1"/>
    <s v="film &amp; video/animation"/>
    <n v="9"/>
    <x v="373"/>
    <x v="0"/>
    <x v="5"/>
    <d v="2015-11-18T02:15:58"/>
    <d v="2015-10-19T01:15:58"/>
    <x v="9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x v="78"/>
    <x v="1"/>
    <s v="film &amp; video/animation"/>
    <n v="0"/>
    <x v="121"/>
    <x v="0"/>
    <x v="5"/>
    <d v="2014-10-17T13:16:58"/>
    <d v="2014-10-07T13:16:58"/>
    <x v="9"/>
    <x v="3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x v="29"/>
    <x v="1"/>
    <s v="film &amp; video/animation"/>
    <n v="0"/>
    <x v="144"/>
    <x v="0"/>
    <x v="5"/>
    <d v="2016-03-24T17:39:13"/>
    <d v="2016-02-23T18:39:13"/>
    <x v="2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x v="78"/>
    <x v="1"/>
    <s v="film &amp; video/animation"/>
    <n v="0"/>
    <x v="121"/>
    <x v="0"/>
    <x v="5"/>
    <d v="2013-11-02T14:03:16"/>
    <d v="2013-10-03T14:03:16"/>
    <x v="9"/>
    <x v="4"/>
  </r>
  <r>
    <n v="442"/>
    <s v="The Paranormal Idiot"/>
    <s v="Doomsday is here"/>
    <x v="73"/>
    <x v="368"/>
    <x v="2"/>
    <x v="0"/>
    <x v="0"/>
    <n v="1424380783"/>
    <n v="1421788783"/>
    <b v="0"/>
    <x v="57"/>
    <x v="1"/>
    <s v="film &amp; video/animation"/>
    <n v="39"/>
    <x v="374"/>
    <x v="0"/>
    <x v="5"/>
    <d v="2015-02-19T16:19:43"/>
    <d v="2015-01-20T16:19:43"/>
    <x v="1"/>
    <x v="0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x v="84"/>
    <x v="1"/>
    <s v="film &amp; video/animation"/>
    <n v="0"/>
    <x v="144"/>
    <x v="0"/>
    <x v="5"/>
    <d v="2014-02-09T19:21:41"/>
    <d v="2014-01-10T19:21:41"/>
    <x v="1"/>
    <x v="3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x v="29"/>
    <x v="1"/>
    <s v="film &amp; video/animation"/>
    <n v="5"/>
    <x v="73"/>
    <x v="0"/>
    <x v="5"/>
    <d v="2012-02-15T16:46:01"/>
    <d v="2011-12-17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x v="84"/>
    <x v="1"/>
    <s v="film &amp; video/animation"/>
    <n v="0"/>
    <x v="120"/>
    <x v="0"/>
    <x v="5"/>
    <d v="2015-05-21T03:02:55"/>
    <d v="2015-05-06T03:02:55"/>
    <x v="5"/>
    <x v="0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x v="38"/>
    <x v="1"/>
    <s v="film &amp; video/animation"/>
    <n v="7"/>
    <x v="375"/>
    <x v="0"/>
    <x v="5"/>
    <d v="2015-03-03T21:00:20"/>
    <d v="2015-02-01T21:00:20"/>
    <x v="2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x v="29"/>
    <x v="1"/>
    <s v="film &amp; video/animation"/>
    <n v="0"/>
    <x v="144"/>
    <x v="0"/>
    <x v="5"/>
    <d v="2013-03-23T07:19:23"/>
    <d v="2013-02-26T08:19:23"/>
    <x v="2"/>
    <x v="4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x v="80"/>
    <x v="1"/>
    <s v="film &amp; video/animation"/>
    <n v="3"/>
    <x v="376"/>
    <x v="0"/>
    <x v="5"/>
    <d v="2014-05-14T13:11:35"/>
    <d v="2014-04-24T13:11:35"/>
    <x v="6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x v="81"/>
    <x v="1"/>
    <s v="film &amp; video/animation"/>
    <n v="2"/>
    <x v="377"/>
    <x v="0"/>
    <x v="5"/>
    <d v="2013-10-17T08:38:05"/>
    <d v="2013-09-17T08:38:05"/>
    <x v="8"/>
    <x v="4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x v="63"/>
    <x v="1"/>
    <s v="film &amp; video/animation"/>
    <n v="1"/>
    <x v="378"/>
    <x v="0"/>
    <x v="5"/>
    <d v="2014-02-14T17:43:20"/>
    <d v="2014-01-15T17:43:20"/>
    <x v="1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x v="78"/>
    <x v="1"/>
    <s v="film &amp; video/animation"/>
    <n v="0"/>
    <x v="121"/>
    <x v="0"/>
    <x v="5"/>
    <d v="2014-01-25T12:09:51"/>
    <d v="2013-12-26T12:09:51"/>
    <x v="11"/>
    <x v="4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x v="8"/>
    <x v="1"/>
    <s v="film &amp; video/animation"/>
    <n v="64"/>
    <x v="379"/>
    <x v="0"/>
    <x v="5"/>
    <d v="2015-05-13T11:53:35"/>
    <d v="2015-04-13T11:53:35"/>
    <x v="6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x v="84"/>
    <x v="1"/>
    <s v="film &amp; video/animation"/>
    <n v="0"/>
    <x v="31"/>
    <x v="0"/>
    <x v="5"/>
    <d v="2015-02-19T14:47:59"/>
    <d v="2015-02-03T14:47:59"/>
    <x v="2"/>
    <x v="0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x v="81"/>
    <x v="1"/>
    <s v="film &amp; video/animation"/>
    <n v="1"/>
    <x v="380"/>
    <x v="0"/>
    <x v="5"/>
    <d v="2014-11-26T08:14:00"/>
    <d v="2014-10-26T12:12:51"/>
    <x v="9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x v="84"/>
    <x v="1"/>
    <s v="film &amp; video/animation"/>
    <n v="0"/>
    <x v="381"/>
    <x v="0"/>
    <x v="5"/>
    <d v="2012-04-16T19:31:00"/>
    <d v="2012-03-02T19:03:42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x v="83"/>
    <x v="1"/>
    <s v="film &amp; video/animation"/>
    <n v="1"/>
    <x v="382"/>
    <x v="0"/>
    <x v="5"/>
    <d v="2013-10-21T22:59:00"/>
    <d v="2013-09-30T11:40:01"/>
    <x v="8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x v="78"/>
    <x v="1"/>
    <s v="film &amp; video/animation"/>
    <n v="0"/>
    <x v="121"/>
    <x v="0"/>
    <x v="5"/>
    <d v="2014-08-16T13:25:12"/>
    <d v="2014-07-17T13:25:12"/>
    <x v="3"/>
    <x v="3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x v="72"/>
    <x v="1"/>
    <s v="film &amp; video/animation"/>
    <n v="8"/>
    <x v="383"/>
    <x v="0"/>
    <x v="5"/>
    <d v="2013-05-14T11:47:40"/>
    <d v="2013-04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x v="29"/>
    <x v="1"/>
    <s v="film &amp; video/animation"/>
    <n v="0"/>
    <x v="384"/>
    <x v="0"/>
    <x v="5"/>
    <d v="2011-11-13T11:22:07"/>
    <d v="2011-09-14T10:22:07"/>
    <x v="8"/>
    <x v="6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x v="84"/>
    <x v="1"/>
    <s v="film &amp; video/animation"/>
    <n v="0"/>
    <x v="385"/>
    <x v="0"/>
    <x v="5"/>
    <d v="2014-05-31T23:00:00"/>
    <d v="2014-04-30T08:01:15"/>
    <x v="6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x v="78"/>
    <x v="1"/>
    <s v="film &amp; video/animation"/>
    <n v="0"/>
    <x v="121"/>
    <x v="0"/>
    <x v="5"/>
    <d v="2013-06-02T15:19:27"/>
    <d v="2013-05-13T15:19:27"/>
    <x v="5"/>
    <x v="4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x v="78"/>
    <x v="1"/>
    <s v="film &amp; video/animation"/>
    <n v="0"/>
    <x v="121"/>
    <x v="0"/>
    <x v="5"/>
    <d v="2011-08-09T22:02:21"/>
    <d v="2011-06-10T22:02:21"/>
    <x v="0"/>
    <x v="6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x v="202"/>
    <x v="1"/>
    <s v="film &amp; video/animation"/>
    <n v="2"/>
    <x v="386"/>
    <x v="0"/>
    <x v="5"/>
    <d v="2011-09-24T12:02:33"/>
    <d v="2011-07-26T12:02:33"/>
    <x v="3"/>
    <x v="6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x v="29"/>
    <x v="1"/>
    <s v="film &amp; video/animation"/>
    <n v="0"/>
    <x v="120"/>
    <x v="0"/>
    <x v="5"/>
    <d v="2016-05-18T15:22:15"/>
    <d v="2016-04-28T15:22:15"/>
    <x v="6"/>
    <x v="2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x v="22"/>
    <x v="1"/>
    <s v="film &amp; video/animation"/>
    <n v="27"/>
    <x v="387"/>
    <x v="0"/>
    <x v="5"/>
    <d v="2014-06-26T21:52:54"/>
    <d v="2014-06-10T21:52:54"/>
    <x v="0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x v="81"/>
    <x v="1"/>
    <s v="film &amp; video/animation"/>
    <n v="1"/>
    <x v="388"/>
    <x v="0"/>
    <x v="5"/>
    <d v="2012-09-07T17:37:44"/>
    <d v="2012-08-08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x v="70"/>
    <x v="1"/>
    <s v="film &amp; video/animation"/>
    <n v="22"/>
    <x v="389"/>
    <x v="0"/>
    <x v="5"/>
    <d v="2012-09-28T11:18:54"/>
    <d v="2012-08-14T11:18:54"/>
    <x v="1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x v="78"/>
    <x v="1"/>
    <s v="film &amp; video/animation"/>
    <n v="0"/>
    <x v="121"/>
    <x v="0"/>
    <x v="5"/>
    <d v="2012-07-10T22:51:05"/>
    <d v="2012-05-11T23:01:23"/>
    <x v="5"/>
    <x v="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x v="78"/>
    <x v="1"/>
    <s v="film &amp; video/animation"/>
    <n v="0"/>
    <x v="121"/>
    <x v="0"/>
    <x v="5"/>
    <d v="2014-09-05T18:45:24"/>
    <d v="2014-07-07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x v="84"/>
    <x v="1"/>
    <s v="film &amp; video/animation"/>
    <n v="1"/>
    <x v="157"/>
    <x v="0"/>
    <x v="5"/>
    <d v="2014-01-15T23:00:00"/>
    <d v="2013-11-26T23:01:29"/>
    <x v="4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x v="203"/>
    <x v="1"/>
    <s v="film &amp; video/animation"/>
    <n v="12"/>
    <x v="390"/>
    <x v="0"/>
    <x v="5"/>
    <d v="2014-04-19T11:19:39"/>
    <d v="2014-03-05T12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x v="81"/>
    <x v="1"/>
    <s v="film &amp; video/animation"/>
    <n v="18"/>
    <x v="391"/>
    <x v="0"/>
    <x v="5"/>
    <d v="2014-08-23T17:08:38"/>
    <d v="2014-07-24T17:08:38"/>
    <x v="3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x v="25"/>
    <x v="1"/>
    <s v="film &amp; video/animation"/>
    <n v="3"/>
    <x v="392"/>
    <x v="0"/>
    <x v="5"/>
    <d v="2014-09-17T11:45:19"/>
    <d v="2014-08-18T11:45:19"/>
    <x v="10"/>
    <x v="3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x v="29"/>
    <x v="1"/>
    <s v="film &amp; video/animation"/>
    <n v="0"/>
    <x v="120"/>
    <x v="0"/>
    <x v="5"/>
    <d v="2017-02-17T02:53:49"/>
    <d v="2017-01-18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x v="78"/>
    <x v="1"/>
    <s v="film &amp; video/animation"/>
    <n v="0"/>
    <x v="121"/>
    <x v="0"/>
    <x v="5"/>
    <d v="2015-05-05T21:04:03"/>
    <d v="2015-04-05T21:04:03"/>
    <x v="6"/>
    <x v="0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x v="204"/>
    <x v="1"/>
    <s v="film &amp; video/animation"/>
    <n v="2"/>
    <x v="393"/>
    <x v="0"/>
    <x v="5"/>
    <d v="2014-06-02T22:59:00"/>
    <d v="2014-04-28T18:24:01"/>
    <x v="6"/>
    <x v="3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x v="78"/>
    <x v="1"/>
    <s v="film &amp; video/animation"/>
    <n v="0"/>
    <x v="121"/>
    <x v="0"/>
    <x v="5"/>
    <d v="2012-05-18T15:02:14"/>
    <d v="2012-03-19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x v="78"/>
    <x v="1"/>
    <s v="film &amp; video/animation"/>
    <n v="0"/>
    <x v="121"/>
    <x v="0"/>
    <x v="5"/>
    <d v="2015-04-01T15:51:49"/>
    <d v="2015-03-02T16:51:49"/>
    <x v="7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x v="165"/>
    <x v="1"/>
    <s v="film &amp; video/animation"/>
    <n v="33"/>
    <x v="394"/>
    <x v="0"/>
    <x v="5"/>
    <d v="2014-11-21T05:47:15"/>
    <d v="2014-09-22T04:47:15"/>
    <x v="8"/>
    <x v="3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x v="205"/>
    <x v="1"/>
    <s v="film &amp; video/animation"/>
    <n v="19"/>
    <x v="395"/>
    <x v="0"/>
    <x v="5"/>
    <d v="2013-08-09T07:00:15"/>
    <d v="2013-07-10T07:00:15"/>
    <x v="3"/>
    <x v="4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x v="64"/>
    <x v="1"/>
    <s v="film &amp; video/animation"/>
    <n v="6"/>
    <x v="396"/>
    <x v="0"/>
    <x v="5"/>
    <d v="2012-10-10T11:08:09"/>
    <d v="2012-09-10T11:08:09"/>
    <x v="8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x v="29"/>
    <x v="1"/>
    <s v="film &amp; video/animation"/>
    <n v="0"/>
    <x v="119"/>
    <x v="0"/>
    <x v="5"/>
    <d v="2016-04-14T09:34:00"/>
    <d v="2016-03-18T16:31:30"/>
    <x v="7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x v="206"/>
    <x v="1"/>
    <s v="film &amp; video/animation"/>
    <n v="50"/>
    <x v="397"/>
    <x v="0"/>
    <x v="5"/>
    <d v="2013-01-28T23:44:32"/>
    <d v="2012-11-29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x v="202"/>
    <x v="1"/>
    <s v="film &amp; video/animation"/>
    <n v="0"/>
    <x v="398"/>
    <x v="0"/>
    <x v="5"/>
    <d v="2015-11-05T18:32:52"/>
    <d v="2015-09-25T17:32:52"/>
    <x v="8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x v="207"/>
    <x v="1"/>
    <s v="film &amp; video/animation"/>
    <n v="22"/>
    <x v="399"/>
    <x v="0"/>
    <x v="5"/>
    <d v="2013-05-17T07:08:19"/>
    <d v="2013-04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x v="29"/>
    <x v="1"/>
    <s v="film &amp; video/animation"/>
    <n v="0"/>
    <x v="73"/>
    <x v="0"/>
    <x v="5"/>
    <d v="2014-06-01T17:37:19"/>
    <d v="2014-05-02T17:37:19"/>
    <x v="5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x v="78"/>
    <x v="1"/>
    <s v="film &amp; video/animation"/>
    <n v="0"/>
    <x v="121"/>
    <x v="0"/>
    <x v="5"/>
    <d v="2016-12-25T10:16:34"/>
    <d v="2016-10-26T09:16:34"/>
    <x v="9"/>
    <x v="2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x v="78"/>
    <x v="1"/>
    <s v="film &amp; video/animation"/>
    <n v="0"/>
    <x v="121"/>
    <x v="0"/>
    <x v="5"/>
    <d v="2017-01-08T20:18:20"/>
    <d v="2016-12-09T20:18:20"/>
    <x v="11"/>
    <x v="2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x v="83"/>
    <x v="1"/>
    <s v="film &amp; video/animation"/>
    <n v="0"/>
    <x v="400"/>
    <x v="0"/>
    <x v="5"/>
    <d v="2012-01-05T06:33:00"/>
    <d v="2011-12-05T06:33:36"/>
    <x v="11"/>
    <x v="6"/>
  </r>
  <r>
    <n v="490"/>
    <s v="PROJECT IS CANCELLED"/>
    <s v="Cancelled"/>
    <x v="28"/>
    <x v="117"/>
    <x v="2"/>
    <x v="0"/>
    <x v="0"/>
    <n v="1345677285"/>
    <n v="1343085285"/>
    <b v="0"/>
    <x v="78"/>
    <x v="1"/>
    <s v="film &amp; video/animation"/>
    <n v="0"/>
    <x v="121"/>
    <x v="0"/>
    <x v="5"/>
    <d v="2012-08-22T18:14:45"/>
    <d v="2012-07-23T18:14:45"/>
    <x v="3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x v="78"/>
    <x v="1"/>
    <s v="film &amp; video/animation"/>
    <n v="0"/>
    <x v="121"/>
    <x v="0"/>
    <x v="5"/>
    <d v="2016-01-27T18:34:59"/>
    <d v="2015-12-28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x v="78"/>
    <x v="1"/>
    <s v="film &amp; video/animation"/>
    <n v="0"/>
    <x v="121"/>
    <x v="0"/>
    <x v="5"/>
    <d v="2016-10-12T19:50:30"/>
    <d v="2016-08-13T19:50:30"/>
    <x v="10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x v="78"/>
    <x v="1"/>
    <s v="film &amp; video/animation"/>
    <n v="0"/>
    <x v="121"/>
    <x v="0"/>
    <x v="5"/>
    <d v="2015-05-20T12:25:38"/>
    <d v="2015-04-20T12:25:38"/>
    <x v="6"/>
    <x v="0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x v="83"/>
    <x v="1"/>
    <s v="film &amp; video/animation"/>
    <n v="0"/>
    <x v="401"/>
    <x v="0"/>
    <x v="5"/>
    <d v="2014-07-02T22:00:00"/>
    <d v="2014-06-09T14:56:05"/>
    <x v="0"/>
    <x v="3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x v="78"/>
    <x v="1"/>
    <s v="film &amp; video/animation"/>
    <n v="0"/>
    <x v="121"/>
    <x v="0"/>
    <x v="5"/>
    <d v="2015-07-16T14:51:45"/>
    <d v="2015-06-16T14:51:45"/>
    <x v="0"/>
    <x v="0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x v="29"/>
    <x v="1"/>
    <s v="film &amp; video/animation"/>
    <n v="0"/>
    <x v="120"/>
    <x v="0"/>
    <x v="5"/>
    <d v="2014-02-10T17:21:14"/>
    <d v="2013-12-12T17:21:14"/>
    <x v="11"/>
    <x v="4"/>
  </r>
  <r>
    <n v="497"/>
    <s v="Galaxy Probe Kids"/>
    <s v="live-action/animated series pilot."/>
    <x v="140"/>
    <x v="134"/>
    <x v="2"/>
    <x v="0"/>
    <x v="0"/>
    <n v="1419483600"/>
    <n v="1414889665"/>
    <b v="0"/>
    <x v="83"/>
    <x v="1"/>
    <s v="film &amp; video/animation"/>
    <n v="1"/>
    <x v="119"/>
    <x v="0"/>
    <x v="5"/>
    <d v="2014-12-25T00:00:00"/>
    <d v="2014-11-01T19:54:25"/>
    <x v="4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x v="19"/>
    <x v="1"/>
    <s v="film &amp; video/animation"/>
    <n v="5"/>
    <x v="402"/>
    <x v="0"/>
    <x v="5"/>
    <d v="2011-12-23T13:17:29"/>
    <d v="2011-11-11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x v="55"/>
    <x v="1"/>
    <s v="film &amp; video/animation"/>
    <n v="10"/>
    <x v="403"/>
    <x v="0"/>
    <x v="5"/>
    <d v="2009-10-12T15:59:00"/>
    <d v="2009-08-18T16:29:28"/>
    <x v="10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x v="80"/>
    <x v="1"/>
    <s v="film &amp; video/animation"/>
    <n v="3"/>
    <x v="404"/>
    <x v="0"/>
    <x v="5"/>
    <d v="2010-05-08T17:16:00"/>
    <d v="2010-03-10T16:15:51"/>
    <x v="7"/>
    <x v="7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x v="78"/>
    <x v="1"/>
    <s v="film &amp; video/animation"/>
    <n v="0"/>
    <x v="121"/>
    <x v="0"/>
    <x v="5"/>
    <d v="2011-07-09T00:37:31"/>
    <d v="2011-06-09T00:37:31"/>
    <x v="0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x v="80"/>
    <x v="1"/>
    <s v="film &amp; video/animation"/>
    <n v="1"/>
    <x v="405"/>
    <x v="0"/>
    <x v="5"/>
    <d v="2012-03-18T07:17:05"/>
    <d v="2012-02-17T08:17:05"/>
    <x v="2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x v="82"/>
    <x v="1"/>
    <s v="film &amp; video/animation"/>
    <n v="2"/>
    <x v="406"/>
    <x v="0"/>
    <x v="5"/>
    <d v="2015-01-17T07:38:23"/>
    <d v="2014-12-18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x v="81"/>
    <x v="1"/>
    <s v="film &amp; video/animation"/>
    <n v="1"/>
    <x v="407"/>
    <x v="0"/>
    <x v="5"/>
    <d v="2012-04-10T17:36:27"/>
    <d v="2012-02-10T18:36:27"/>
    <x v="2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x v="25"/>
    <x v="1"/>
    <s v="film &amp; video/animation"/>
    <n v="0"/>
    <x v="408"/>
    <x v="0"/>
    <x v="5"/>
    <d v="2015-12-24T21:21:26"/>
    <d v="2015-11-09T21:21:26"/>
    <x v="4"/>
    <x v="0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x v="29"/>
    <x v="1"/>
    <s v="film &amp; video/animation"/>
    <n v="0"/>
    <x v="409"/>
    <x v="0"/>
    <x v="5"/>
    <d v="2013-08-10T08:15:20"/>
    <d v="2013-07-11T08:15:20"/>
    <x v="3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x v="73"/>
    <x v="1"/>
    <s v="film &amp; video/animation"/>
    <n v="3"/>
    <x v="410"/>
    <x v="0"/>
    <x v="5"/>
    <d v="2012-10-19T18:00:57"/>
    <d v="2012-09-04T18:00:57"/>
    <x v="8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x v="83"/>
    <x v="1"/>
    <s v="film &amp; video/animation"/>
    <n v="1"/>
    <x v="44"/>
    <x v="0"/>
    <x v="5"/>
    <d v="2012-05-25T09:14:00"/>
    <d v="2012-03-26T19:35:01"/>
    <x v="7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x v="29"/>
    <x v="1"/>
    <s v="film &amp; video/animation"/>
    <n v="0"/>
    <x v="119"/>
    <x v="0"/>
    <x v="5"/>
    <d v="2015-06-28T10:09:30"/>
    <d v="2015-05-29T10:09:30"/>
    <x v="5"/>
    <x v="0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x v="78"/>
    <x v="1"/>
    <s v="film &amp; video/animation"/>
    <n v="0"/>
    <x v="121"/>
    <x v="0"/>
    <x v="5"/>
    <d v="2016-02-29T23:13:59"/>
    <d v="2016-01-30T23:13:59"/>
    <x v="1"/>
    <x v="2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x v="81"/>
    <x v="1"/>
    <s v="film &amp; video/animation"/>
    <n v="3"/>
    <x v="180"/>
    <x v="0"/>
    <x v="5"/>
    <d v="2013-04-06T01:16:22"/>
    <d v="2013-03-07T02:16:22"/>
    <x v="7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x v="84"/>
    <x v="1"/>
    <s v="film &amp; video/animation"/>
    <n v="0"/>
    <x v="148"/>
    <x v="0"/>
    <x v="5"/>
    <d v="2016-11-20T13:48:47"/>
    <d v="2016-10-06T12:48:47"/>
    <x v="9"/>
    <x v="2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x v="32"/>
    <x v="1"/>
    <s v="film &amp; video/animation"/>
    <n v="14"/>
    <x v="411"/>
    <x v="0"/>
    <x v="5"/>
    <d v="2016-08-15T02:00:00"/>
    <d v="2016-07-01T10:41:45"/>
    <x v="3"/>
    <x v="2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x v="83"/>
    <x v="1"/>
    <s v="film &amp; video/animation"/>
    <n v="3"/>
    <x v="412"/>
    <x v="0"/>
    <x v="5"/>
    <d v="2014-08-09T09:44:07"/>
    <d v="2014-07-10T09:44:07"/>
    <x v="3"/>
    <x v="3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x v="69"/>
    <x v="1"/>
    <s v="film &amp; video/animation"/>
    <n v="25"/>
    <x v="413"/>
    <x v="0"/>
    <x v="5"/>
    <d v="2015-12-29T06:46:41"/>
    <d v="2015-11-19T06:46:41"/>
    <x v="4"/>
    <x v="0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x v="78"/>
    <x v="1"/>
    <s v="film &amp; video/animation"/>
    <n v="0"/>
    <x v="121"/>
    <x v="0"/>
    <x v="5"/>
    <d v="2015-05-27T13:41:20"/>
    <d v="2015-03-28T13:41:20"/>
    <x v="7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x v="83"/>
    <x v="1"/>
    <s v="film &amp; video/animation"/>
    <n v="1"/>
    <x v="414"/>
    <x v="0"/>
    <x v="5"/>
    <d v="2017-02-02T09:46:01"/>
    <d v="2017-01-03T09:46:01"/>
    <x v="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x v="78"/>
    <x v="1"/>
    <s v="film &amp; video/animation"/>
    <n v="0"/>
    <x v="121"/>
    <x v="0"/>
    <x v="5"/>
    <d v="2015-09-06T09:46:00"/>
    <d v="2015-08-07T09:47:04"/>
    <x v="1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x v="16"/>
    <x v="1"/>
    <s v="film &amp; video/animation"/>
    <n v="23"/>
    <x v="415"/>
    <x v="0"/>
    <x v="5"/>
    <d v="2012-12-05T04:23:41"/>
    <d v="2012-11-05T04:23:41"/>
    <x v="4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x v="69"/>
    <x v="0"/>
    <s v="theater/plays"/>
    <n v="102"/>
    <x v="416"/>
    <x v="1"/>
    <x v="6"/>
    <d v="2015-12-10T11:51:01"/>
    <d v="2015-11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x v="66"/>
    <x v="0"/>
    <s v="theater/plays"/>
    <n v="105"/>
    <x v="417"/>
    <x v="1"/>
    <x v="6"/>
    <d v="2016-10-31T23:59:00"/>
    <d v="2016-10-02T21:13:39"/>
    <x v="9"/>
    <x v="2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x v="162"/>
    <x v="0"/>
    <s v="theater/plays"/>
    <n v="115"/>
    <x v="418"/>
    <x v="1"/>
    <x v="6"/>
    <d v="2016-03-20T18:58:45"/>
    <d v="2016-02-29T19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x v="87"/>
    <x v="0"/>
    <s v="theater/plays"/>
    <n v="121"/>
    <x v="419"/>
    <x v="1"/>
    <x v="6"/>
    <d v="2015-09-20T22:11:16"/>
    <d v="2015-08-21T22:11:16"/>
    <x v="10"/>
    <x v="0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x v="208"/>
    <x v="0"/>
    <s v="theater/plays"/>
    <n v="109"/>
    <x v="420"/>
    <x v="1"/>
    <x v="6"/>
    <d v="2016-06-01T12:12:49"/>
    <d v="2016-05-02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x v="8"/>
    <x v="0"/>
    <s v="theater/plays"/>
    <n v="100"/>
    <x v="421"/>
    <x v="1"/>
    <x v="6"/>
    <d v="2014-09-13T04:37:21"/>
    <d v="2014-07-30T04:37:21"/>
    <x v="3"/>
    <x v="3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x v="23"/>
    <x v="0"/>
    <s v="theater/plays"/>
    <n v="114"/>
    <x v="422"/>
    <x v="1"/>
    <x v="6"/>
    <d v="2015-08-07T12:00:00"/>
    <d v="2015-07-07T09:12:24"/>
    <x v="3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x v="150"/>
    <x v="0"/>
    <s v="theater/plays"/>
    <n v="101"/>
    <x v="423"/>
    <x v="1"/>
    <x v="6"/>
    <d v="2017-02-17T11:05:00"/>
    <d v="2017-01-17T23:56:06"/>
    <x v="1"/>
    <x v="1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x v="209"/>
    <x v="0"/>
    <s v="theater/plays"/>
    <n v="116"/>
    <x v="424"/>
    <x v="1"/>
    <x v="6"/>
    <d v="2015-06-21T16:20:00"/>
    <d v="2015-05-31T17:05:07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x v="59"/>
    <x v="0"/>
    <s v="theater/plays"/>
    <n v="130"/>
    <x v="425"/>
    <x v="1"/>
    <x v="6"/>
    <d v="2017-01-11T00:00:00"/>
    <d v="2016-12-20T19:44:54"/>
    <x v="11"/>
    <x v="2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x v="60"/>
    <x v="0"/>
    <s v="theater/plays"/>
    <n v="108"/>
    <x v="426"/>
    <x v="1"/>
    <x v="6"/>
    <d v="2015-06-23T21:00:00"/>
    <d v="2015-06-02T09:11:08"/>
    <x v="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x v="162"/>
    <x v="0"/>
    <s v="theater/plays"/>
    <n v="100"/>
    <x v="427"/>
    <x v="1"/>
    <x v="6"/>
    <d v="2016-12-17T01:59:00"/>
    <d v="2016-11-01T20:33:49"/>
    <x v="4"/>
    <x v="2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x v="210"/>
    <x v="0"/>
    <s v="theater/plays"/>
    <n v="123"/>
    <x v="428"/>
    <x v="1"/>
    <x v="6"/>
    <d v="2016-05-12T19:10:08"/>
    <d v="2016-04-12T19:10:08"/>
    <x v="6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x v="57"/>
    <x v="0"/>
    <s v="theater/plays"/>
    <n v="100"/>
    <x v="429"/>
    <x v="1"/>
    <x v="6"/>
    <d v="2016-05-16T05:26:05"/>
    <d v="2016-04-22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x v="53"/>
    <x v="0"/>
    <s v="theater/plays"/>
    <n v="105"/>
    <x v="430"/>
    <x v="1"/>
    <x v="6"/>
    <d v="2015-11-01T18:00:00"/>
    <d v="2015-09-23T14:27:50"/>
    <x v="8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x v="211"/>
    <x v="0"/>
    <s v="theater/plays"/>
    <n v="103"/>
    <x v="431"/>
    <x v="1"/>
    <x v="6"/>
    <d v="2017-01-06T08:05:05"/>
    <d v="2016-12-07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x v="70"/>
    <x v="0"/>
    <s v="theater/plays"/>
    <n v="118"/>
    <x v="432"/>
    <x v="1"/>
    <x v="6"/>
    <d v="2015-08-03T13:00:00"/>
    <d v="2015-06-24T03:16:4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x v="211"/>
    <x v="0"/>
    <s v="theater/plays"/>
    <n v="121"/>
    <x v="433"/>
    <x v="1"/>
    <x v="6"/>
    <d v="2015-11-04T14:26:31"/>
    <d v="2015-10-05T13:26:31"/>
    <x v="9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x v="65"/>
    <x v="0"/>
    <s v="theater/plays"/>
    <n v="302"/>
    <x v="434"/>
    <x v="1"/>
    <x v="6"/>
    <d v="2016-05-13T14:04:23"/>
    <d v="2016-04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x v="9"/>
    <x v="0"/>
    <s v="theater/plays"/>
    <n v="101"/>
    <x v="435"/>
    <x v="1"/>
    <x v="6"/>
    <d v="2016-07-04T20:11:47"/>
    <d v="2016-06-13T20:11:47"/>
    <x v="0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x v="29"/>
    <x v="1"/>
    <s v="technology/web"/>
    <n v="0"/>
    <x v="120"/>
    <x v="2"/>
    <x v="7"/>
    <d v="2015-02-04T14:36:46"/>
    <d v="2015-01-05T14:36:46"/>
    <x v="1"/>
    <x v="0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x v="29"/>
    <x v="1"/>
    <s v="technology/web"/>
    <n v="1"/>
    <x v="384"/>
    <x v="2"/>
    <x v="7"/>
    <d v="2015-10-28T20:07:14"/>
    <d v="2015-09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x v="29"/>
    <x v="1"/>
    <s v="technology/web"/>
    <n v="0"/>
    <x v="120"/>
    <x v="2"/>
    <x v="7"/>
    <d v="2016-05-03T11:41:56"/>
    <d v="2016-03-04T12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x v="84"/>
    <x v="1"/>
    <s v="technology/web"/>
    <n v="0"/>
    <x v="436"/>
    <x v="2"/>
    <x v="7"/>
    <d v="2014-10-31T21:12:42"/>
    <d v="2014-10-0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x v="84"/>
    <x v="1"/>
    <s v="technology/web"/>
    <n v="1"/>
    <x v="366"/>
    <x v="2"/>
    <x v="7"/>
    <d v="2016-07-04T10:46:00"/>
    <d v="2016-06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x v="69"/>
    <x v="1"/>
    <s v="technology/web"/>
    <n v="27"/>
    <x v="437"/>
    <x v="2"/>
    <x v="7"/>
    <d v="2015-11-15T10:13:09"/>
    <d v="2015-10-06T09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x v="84"/>
    <x v="1"/>
    <s v="technology/web"/>
    <n v="0"/>
    <x v="438"/>
    <x v="2"/>
    <x v="7"/>
    <d v="2015-10-17T11:01:55"/>
    <d v="2015-09-02T11:01:55"/>
    <x v="8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x v="78"/>
    <x v="1"/>
    <s v="technology/web"/>
    <n v="0"/>
    <x v="121"/>
    <x v="2"/>
    <x v="7"/>
    <d v="2016-02-10T11:42:44"/>
    <d v="2016-01-11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x v="29"/>
    <x v="1"/>
    <s v="technology/web"/>
    <n v="0"/>
    <x v="377"/>
    <x v="2"/>
    <x v="7"/>
    <d v="2015-10-29T16:40:48"/>
    <d v="2015-09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x v="22"/>
    <x v="1"/>
    <s v="technology/web"/>
    <n v="3"/>
    <x v="439"/>
    <x v="2"/>
    <x v="7"/>
    <d v="2015-07-08T10:17:02"/>
    <d v="2015-06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x v="80"/>
    <x v="1"/>
    <s v="technology/web"/>
    <n v="1"/>
    <x v="440"/>
    <x v="2"/>
    <x v="7"/>
    <d v="2017-01-31T00:00:00"/>
    <d v="2017-01-18T11:17:25"/>
    <x v="1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x v="33"/>
    <x v="1"/>
    <s v="technology/web"/>
    <n v="5"/>
    <x v="441"/>
    <x v="2"/>
    <x v="7"/>
    <d v="2015-08-01T12:53:00"/>
    <d v="2015-06-18T01:37:04"/>
    <x v="0"/>
    <x v="0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x v="78"/>
    <x v="1"/>
    <s v="technology/web"/>
    <n v="0"/>
    <x v="121"/>
    <x v="2"/>
    <x v="7"/>
    <d v="2016-01-09T09:48:16"/>
    <d v="2015-11-10T09:48:16"/>
    <x v="4"/>
    <x v="0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x v="79"/>
    <x v="1"/>
    <s v="technology/web"/>
    <n v="0"/>
    <x v="442"/>
    <x v="2"/>
    <x v="7"/>
    <d v="2014-11-14T13:16:31"/>
    <d v="2014-10-15T12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x v="19"/>
    <x v="1"/>
    <s v="technology/web"/>
    <n v="37"/>
    <x v="443"/>
    <x v="2"/>
    <x v="7"/>
    <d v="2014-10-19T11:26:12"/>
    <d v="2014-09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x v="78"/>
    <x v="1"/>
    <s v="technology/web"/>
    <n v="0"/>
    <x v="121"/>
    <x v="2"/>
    <x v="7"/>
    <d v="2016-06-12T03:29:03"/>
    <d v="2016-05-13T03:29:03"/>
    <x v="5"/>
    <x v="2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x v="29"/>
    <x v="1"/>
    <s v="technology/web"/>
    <n v="3"/>
    <x v="444"/>
    <x v="2"/>
    <x v="7"/>
    <d v="2016-01-06T15:38:37"/>
    <d v="2015-12-07T15:38:37"/>
    <x v="11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x v="9"/>
    <x v="1"/>
    <s v="technology/web"/>
    <n v="1"/>
    <x v="445"/>
    <x v="2"/>
    <x v="7"/>
    <d v="2016-12-02T18:36:43"/>
    <d v="2016-11-02T17:36:43"/>
    <x v="4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x v="78"/>
    <x v="1"/>
    <s v="technology/web"/>
    <n v="0"/>
    <x v="121"/>
    <x v="2"/>
    <x v="7"/>
    <d v="2015-03-24T15:11:45"/>
    <d v="2015-02-22T16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x v="29"/>
    <x v="1"/>
    <s v="technology/web"/>
    <n v="0"/>
    <x v="73"/>
    <x v="2"/>
    <x v="7"/>
    <d v="2015-12-13T01:47:40"/>
    <d v="2015-11-13T01:47:40"/>
    <x v="4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x v="83"/>
    <x v="1"/>
    <s v="technology/web"/>
    <n v="0"/>
    <x v="143"/>
    <x v="2"/>
    <x v="7"/>
    <d v="2014-12-17T13:30:45"/>
    <d v="2014-11-17T13:30:45"/>
    <x v="4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x v="84"/>
    <x v="1"/>
    <s v="technology/web"/>
    <n v="0"/>
    <x v="446"/>
    <x v="2"/>
    <x v="7"/>
    <d v="2015-10-26T10:48:33"/>
    <d v="2015-09-21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x v="78"/>
    <x v="1"/>
    <s v="technology/web"/>
    <n v="0"/>
    <x v="121"/>
    <x v="2"/>
    <x v="7"/>
    <d v="2016-12-18T04:20:15"/>
    <d v="2016-11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x v="84"/>
    <x v="1"/>
    <s v="technology/web"/>
    <n v="0"/>
    <x v="447"/>
    <x v="2"/>
    <x v="7"/>
    <d v="2015-02-16T20:40:47"/>
    <d v="2015-01-17T20:40:47"/>
    <x v="1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x v="29"/>
    <x v="1"/>
    <s v="technology/web"/>
    <n v="0"/>
    <x v="120"/>
    <x v="2"/>
    <x v="7"/>
    <d v="2016-03-12T17:37:55"/>
    <d v="2016-02-11T17:37:55"/>
    <x v="2"/>
    <x v="2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x v="78"/>
    <x v="1"/>
    <s v="technology/web"/>
    <n v="0"/>
    <x v="121"/>
    <x v="2"/>
    <x v="7"/>
    <d v="2015-07-10T13:50:49"/>
    <d v="2015-06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x v="29"/>
    <x v="1"/>
    <s v="technology/web"/>
    <n v="0"/>
    <x v="120"/>
    <x v="2"/>
    <x v="7"/>
    <d v="2016-07-14T11:25:33"/>
    <d v="2016-06-14T11:25:33"/>
    <x v="0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x v="78"/>
    <x v="1"/>
    <s v="technology/web"/>
    <n v="0"/>
    <x v="121"/>
    <x v="2"/>
    <x v="7"/>
    <d v="2015-01-01T15:13:14"/>
    <d v="2014-12-02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x v="81"/>
    <x v="1"/>
    <s v="technology/web"/>
    <n v="1"/>
    <x v="448"/>
    <x v="2"/>
    <x v="7"/>
    <d v="2016-01-16T06:00:00"/>
    <d v="2015-12-10T17:07:03"/>
    <x v="11"/>
    <x v="0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x v="29"/>
    <x v="1"/>
    <s v="technology/web"/>
    <n v="1"/>
    <x v="135"/>
    <x v="2"/>
    <x v="7"/>
    <d v="2016-01-01T15:20:12"/>
    <d v="2015-12-02T15:20:12"/>
    <x v="11"/>
    <x v="0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x v="29"/>
    <x v="1"/>
    <s v="technology/web"/>
    <n v="0"/>
    <x v="449"/>
    <x v="2"/>
    <x v="7"/>
    <d v="2016-02-18T14:09:29"/>
    <d v="2016-01-19T14:09:29"/>
    <x v="1"/>
    <x v="2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x v="84"/>
    <x v="1"/>
    <s v="technology/web"/>
    <n v="0"/>
    <x v="450"/>
    <x v="2"/>
    <x v="7"/>
    <d v="2015-07-26T22:59:00"/>
    <d v="2015-07-07T14:35:23"/>
    <x v="3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x v="78"/>
    <x v="1"/>
    <s v="technology/web"/>
    <n v="0"/>
    <x v="121"/>
    <x v="2"/>
    <x v="7"/>
    <d v="2015-11-04T13:11:28"/>
    <d v="2015-10-05T12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x v="82"/>
    <x v="1"/>
    <s v="technology/web"/>
    <n v="0"/>
    <x v="451"/>
    <x v="2"/>
    <x v="7"/>
    <d v="2015-01-17T20:12:00"/>
    <d v="2014-11-19T20:12:11"/>
    <x v="4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x v="80"/>
    <x v="1"/>
    <s v="technology/web"/>
    <n v="1"/>
    <x v="135"/>
    <x v="2"/>
    <x v="7"/>
    <d v="2016-10-19T05:38:27"/>
    <d v="2016-09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x v="80"/>
    <x v="1"/>
    <s v="technology/web"/>
    <n v="0"/>
    <x v="452"/>
    <x v="2"/>
    <x v="7"/>
    <d v="2015-06-13T11:37:23"/>
    <d v="2015-05-14T11:37:23"/>
    <x v="5"/>
    <x v="0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x v="29"/>
    <x v="1"/>
    <s v="technology/web"/>
    <n v="0"/>
    <x v="120"/>
    <x v="2"/>
    <x v="7"/>
    <d v="2015-03-28T05:19:12"/>
    <d v="2015-01-27T06:19:12"/>
    <x v="1"/>
    <x v="0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x v="29"/>
    <x v="1"/>
    <s v="technology/web"/>
    <n v="0"/>
    <x v="119"/>
    <x v="2"/>
    <x v="7"/>
    <d v="2016-05-20T09:08:22"/>
    <d v="2016-03-21T09:08:22"/>
    <x v="7"/>
    <x v="2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x v="63"/>
    <x v="1"/>
    <s v="technology/web"/>
    <n v="0"/>
    <x v="453"/>
    <x v="2"/>
    <x v="7"/>
    <d v="2015-09-07T08:53:13"/>
    <d v="2015-08-14T08:53:13"/>
    <x v="10"/>
    <x v="0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x v="81"/>
    <x v="1"/>
    <s v="technology/web"/>
    <n v="1"/>
    <x v="436"/>
    <x v="2"/>
    <x v="7"/>
    <d v="2014-12-25T15:27:03"/>
    <d v="2014-11-25T15:27:03"/>
    <x v="4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x v="29"/>
    <x v="1"/>
    <s v="technology/web"/>
    <n v="0"/>
    <x v="120"/>
    <x v="2"/>
    <x v="7"/>
    <d v="2016-09-22T16:47:47"/>
    <d v="2016-08-23T16:47:47"/>
    <x v="10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x v="78"/>
    <x v="1"/>
    <s v="technology/web"/>
    <n v="0"/>
    <x v="121"/>
    <x v="2"/>
    <x v="7"/>
    <d v="2015-08-01T19:18:24"/>
    <d v="2015-07-02T19:18:24"/>
    <x v="3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x v="78"/>
    <x v="1"/>
    <s v="technology/web"/>
    <n v="0"/>
    <x v="121"/>
    <x v="2"/>
    <x v="7"/>
    <d v="2015-03-15T13:00:00"/>
    <d v="2015-02-20T12:45:19"/>
    <x v="2"/>
    <x v="0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x v="29"/>
    <x v="1"/>
    <s v="technology/web"/>
    <n v="0"/>
    <x v="120"/>
    <x v="2"/>
    <x v="7"/>
    <d v="2015-03-19T16:31:27"/>
    <d v="2015-02-17T17:31:27"/>
    <x v="2"/>
    <x v="0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x v="84"/>
    <x v="1"/>
    <s v="technology/web"/>
    <n v="1"/>
    <x v="144"/>
    <x v="2"/>
    <x v="7"/>
    <d v="2015-03-16T11:11:56"/>
    <d v="2015-02-14T12:11:56"/>
    <x v="2"/>
    <x v="0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x v="78"/>
    <x v="1"/>
    <s v="technology/web"/>
    <n v="0"/>
    <x v="121"/>
    <x v="2"/>
    <x v="7"/>
    <d v="2015-11-30T19:00:00"/>
    <d v="2015-10-06T04:22:57"/>
    <x v="9"/>
    <x v="0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x v="80"/>
    <x v="1"/>
    <s v="technology/web"/>
    <n v="1"/>
    <x v="454"/>
    <x v="2"/>
    <x v="7"/>
    <d v="2015-02-15T15:30:07"/>
    <d v="2015-01-16T15:30:07"/>
    <x v="1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x v="63"/>
    <x v="1"/>
    <s v="technology/web"/>
    <n v="9"/>
    <x v="455"/>
    <x v="2"/>
    <x v="7"/>
    <d v="2015-04-16T13:10:33"/>
    <d v="2015-03-17T13:10:33"/>
    <x v="7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x v="84"/>
    <x v="1"/>
    <s v="technology/web"/>
    <n v="3"/>
    <x v="456"/>
    <x v="2"/>
    <x v="7"/>
    <d v="2016-11-17T14:28:06"/>
    <d v="2016-09-18T13:28:06"/>
    <x v="8"/>
    <x v="2"/>
  </r>
  <r>
    <n v="589"/>
    <s v="Get Neighborly"/>
    <s v="Services closer than you think..."/>
    <x v="51"/>
    <x v="116"/>
    <x v="2"/>
    <x v="0"/>
    <x v="0"/>
    <n v="1436366699"/>
    <n v="1435070699"/>
    <b v="0"/>
    <x v="29"/>
    <x v="1"/>
    <s v="technology/web"/>
    <n v="0"/>
    <x v="120"/>
    <x v="2"/>
    <x v="7"/>
    <d v="2015-07-08T09:44:59"/>
    <d v="2015-06-23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x v="82"/>
    <x v="1"/>
    <s v="technology/web"/>
    <n v="4"/>
    <x v="457"/>
    <x v="2"/>
    <x v="7"/>
    <d v="2016-02-08T08:01:00"/>
    <d v="2016-01-08T08:18:51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x v="84"/>
    <x v="1"/>
    <s v="technology/web"/>
    <n v="0"/>
    <x v="458"/>
    <x v="2"/>
    <x v="7"/>
    <d v="2015-07-22T08:02:10"/>
    <d v="2015-06-22T08:02:10"/>
    <x v="0"/>
    <x v="0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x v="29"/>
    <x v="1"/>
    <s v="technology/web"/>
    <n v="3"/>
    <x v="409"/>
    <x v="2"/>
    <x v="7"/>
    <d v="2014-12-03T00:34:20"/>
    <d v="2014-11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x v="63"/>
    <x v="1"/>
    <s v="technology/web"/>
    <n v="23"/>
    <x v="459"/>
    <x v="2"/>
    <x v="7"/>
    <d v="2015-04-06T10:15:45"/>
    <d v="2015-03-07T11:15:45"/>
    <x v="7"/>
    <x v="0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x v="84"/>
    <x v="1"/>
    <s v="technology/web"/>
    <n v="0"/>
    <x v="31"/>
    <x v="2"/>
    <x v="7"/>
    <d v="2016-04-16T13:43:26"/>
    <d v="2016-03-17T13:43:26"/>
    <x v="7"/>
    <x v="2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x v="22"/>
    <x v="1"/>
    <s v="technology/web"/>
    <n v="0"/>
    <x v="460"/>
    <x v="2"/>
    <x v="7"/>
    <d v="2015-05-03T20:40:38"/>
    <d v="2015-03-19T20:40:38"/>
    <x v="7"/>
    <x v="0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x v="84"/>
    <x v="1"/>
    <s v="technology/web"/>
    <n v="0"/>
    <x v="366"/>
    <x v="2"/>
    <x v="7"/>
    <d v="2016-11-02T16:31:32"/>
    <d v="2016-10-03T16:31:32"/>
    <x v="9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x v="84"/>
    <x v="1"/>
    <s v="technology/web"/>
    <n v="0"/>
    <x v="119"/>
    <x v="2"/>
    <x v="7"/>
    <d v="2016-07-31T11:00:00"/>
    <d v="2016-06-24T11:55:35"/>
    <x v="0"/>
    <x v="2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x v="63"/>
    <x v="1"/>
    <s v="technology/web"/>
    <n v="34"/>
    <x v="461"/>
    <x v="2"/>
    <x v="7"/>
    <d v="2014-12-04T19:03:01"/>
    <d v="2014-11-04T19:03:01"/>
    <x v="4"/>
    <x v="3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x v="84"/>
    <x v="1"/>
    <s v="technology/web"/>
    <n v="0"/>
    <x v="462"/>
    <x v="2"/>
    <x v="7"/>
    <d v="2015-03-08T10:16:00"/>
    <d v="2015-02-12T14:30:02"/>
    <x v="2"/>
    <x v="0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x v="29"/>
    <x v="1"/>
    <s v="technology/web"/>
    <n v="2"/>
    <x v="101"/>
    <x v="2"/>
    <x v="7"/>
    <d v="2015-05-09T14:09:22"/>
    <d v="2015-03-10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x v="79"/>
    <x v="1"/>
    <s v="technology/web"/>
    <n v="1"/>
    <x v="463"/>
    <x v="2"/>
    <x v="7"/>
    <d v="2014-12-26T15:35:39"/>
    <d v="2014-11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x v="78"/>
    <x v="1"/>
    <s v="technology/web"/>
    <n v="0"/>
    <x v="121"/>
    <x v="2"/>
    <x v="7"/>
    <d v="2015-06-18T14:03:35"/>
    <d v="2015-05-19T14:03:35"/>
    <x v="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x v="62"/>
    <x v="1"/>
    <s v="technology/web"/>
    <n v="4"/>
    <x v="464"/>
    <x v="2"/>
    <x v="7"/>
    <d v="2014-08-14T10:20:23"/>
    <d v="2014-07-15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x v="78"/>
    <x v="1"/>
    <s v="technology/web"/>
    <n v="0"/>
    <x v="121"/>
    <x v="2"/>
    <x v="7"/>
    <d v="2014-08-27T19:50:56"/>
    <d v="2014-07-28T19:50:56"/>
    <x v="3"/>
    <x v="3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x v="22"/>
    <x v="1"/>
    <s v="technology/web"/>
    <n v="3"/>
    <x v="465"/>
    <x v="2"/>
    <x v="7"/>
    <d v="2015-08-23T03:35:08"/>
    <d v="2015-07-09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x v="29"/>
    <x v="1"/>
    <s v="technology/web"/>
    <n v="0"/>
    <x v="119"/>
    <x v="2"/>
    <x v="7"/>
    <d v="2015-05-24T10:00:00"/>
    <d v="2015-04-08T10:36:49"/>
    <x v="6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x v="78"/>
    <x v="1"/>
    <s v="technology/web"/>
    <n v="0"/>
    <x v="121"/>
    <x v="2"/>
    <x v="7"/>
    <d v="2015-11-22T15:48:56"/>
    <d v="2015-10-23T14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x v="81"/>
    <x v="1"/>
    <s v="technology/web"/>
    <n v="1"/>
    <x v="466"/>
    <x v="2"/>
    <x v="7"/>
    <d v="2015-06-15T17:06:20"/>
    <d v="2015-05-16T17:06:20"/>
    <x v="5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x v="29"/>
    <x v="1"/>
    <s v="technology/web"/>
    <n v="1"/>
    <x v="144"/>
    <x v="2"/>
    <x v="7"/>
    <d v="2015-11-28T20:49:04"/>
    <d v="2015-10-29T19:49:04"/>
    <x v="9"/>
    <x v="0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x v="78"/>
    <x v="1"/>
    <s v="technology/web"/>
    <n v="0"/>
    <x v="121"/>
    <x v="2"/>
    <x v="7"/>
    <d v="2015-04-22T14:56:26"/>
    <d v="2015-03-23T14:56:26"/>
    <x v="7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x v="78"/>
    <x v="1"/>
    <s v="technology/web"/>
    <n v="0"/>
    <x v="121"/>
    <x v="2"/>
    <x v="7"/>
    <d v="2016-01-19T08:27:17"/>
    <d v="2015-11-20T08:27:17"/>
    <x v="4"/>
    <x v="0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x v="78"/>
    <x v="1"/>
    <s v="technology/web"/>
    <n v="0"/>
    <x v="121"/>
    <x v="2"/>
    <x v="7"/>
    <d v="2016-09-01T19:45:46"/>
    <d v="2016-08-02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x v="212"/>
    <x v="1"/>
    <s v="technology/web"/>
    <n v="21"/>
    <x v="467"/>
    <x v="2"/>
    <x v="7"/>
    <d v="2015-09-30T23:59:00"/>
    <d v="2015-08-31T06:55:20"/>
    <x v="1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x v="78"/>
    <x v="1"/>
    <s v="technology/web"/>
    <n v="0"/>
    <x v="121"/>
    <x v="2"/>
    <x v="7"/>
    <d v="2016-06-23T20:29:00"/>
    <d v="2016-05-24T20:29:00"/>
    <x v="5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x v="78"/>
    <x v="1"/>
    <s v="technology/web"/>
    <n v="0"/>
    <x v="121"/>
    <x v="2"/>
    <x v="7"/>
    <d v="2015-09-24T21:55:59"/>
    <d v="2015-08-25T21:55:59"/>
    <x v="10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x v="78"/>
    <x v="1"/>
    <s v="technology/web"/>
    <n v="0"/>
    <x v="121"/>
    <x v="2"/>
    <x v="7"/>
    <d v="2017-02-25T04:01:47"/>
    <d v="2017-01-26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x v="83"/>
    <x v="1"/>
    <s v="technology/web"/>
    <n v="3"/>
    <x v="135"/>
    <x v="2"/>
    <x v="7"/>
    <d v="2015-05-08T03:14:03"/>
    <d v="2015-03-24T03:14:03"/>
    <x v="7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x v="78"/>
    <x v="1"/>
    <s v="technology/web"/>
    <n v="0"/>
    <x v="121"/>
    <x v="2"/>
    <x v="7"/>
    <d v="2015-12-09T14:26:43"/>
    <d v="2015-11-09T14:26:43"/>
    <x v="4"/>
    <x v="0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x v="29"/>
    <x v="1"/>
    <s v="technology/web"/>
    <n v="0"/>
    <x v="120"/>
    <x v="2"/>
    <x v="7"/>
    <d v="2014-11-25T11:36:30"/>
    <d v="2014-09-26T10:36:30"/>
    <x v="8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x v="29"/>
    <x v="1"/>
    <s v="technology/web"/>
    <n v="1"/>
    <x v="468"/>
    <x v="2"/>
    <x v="7"/>
    <d v="2014-08-25T12:12:18"/>
    <d v="2014-07-11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x v="83"/>
    <x v="1"/>
    <s v="technology/web"/>
    <n v="1"/>
    <x v="469"/>
    <x v="2"/>
    <x v="7"/>
    <d v="2016-07-07T18:42:17"/>
    <d v="2016-06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x v="82"/>
    <x v="1"/>
    <s v="technology/web"/>
    <n v="6"/>
    <x v="470"/>
    <x v="2"/>
    <x v="7"/>
    <d v="2016-07-01T13:35:38"/>
    <d v="2016-06-1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x v="78"/>
    <x v="1"/>
    <s v="technology/web"/>
    <n v="0"/>
    <x v="121"/>
    <x v="2"/>
    <x v="7"/>
    <d v="2015-05-27T19:13:17"/>
    <d v="2015-04-27T19:13:17"/>
    <x v="6"/>
    <x v="0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x v="78"/>
    <x v="1"/>
    <s v="technology/web"/>
    <n v="0"/>
    <x v="121"/>
    <x v="2"/>
    <x v="7"/>
    <d v="2015-05-14T18:44:01"/>
    <d v="2015-04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x v="78"/>
    <x v="1"/>
    <s v="technology/web"/>
    <n v="0"/>
    <x v="121"/>
    <x v="2"/>
    <x v="7"/>
    <d v="2017-03-26T15:29:37"/>
    <d v="2017-02-24T16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x v="70"/>
    <x v="1"/>
    <s v="technology/web"/>
    <n v="17"/>
    <x v="471"/>
    <x v="2"/>
    <x v="7"/>
    <d v="2015-08-15T08:22:00"/>
    <d v="2015-07-13T08:25:39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x v="29"/>
    <x v="1"/>
    <s v="technology/web"/>
    <n v="0"/>
    <x v="472"/>
    <x v="2"/>
    <x v="7"/>
    <d v="2016-03-14T18:00:00"/>
    <d v="2016-01-15T02:21:51"/>
    <x v="1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x v="78"/>
    <x v="1"/>
    <s v="technology/web"/>
    <n v="0"/>
    <x v="121"/>
    <x v="2"/>
    <x v="7"/>
    <d v="2014-07-13T11:37:37"/>
    <d v="2014-06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x v="83"/>
    <x v="1"/>
    <s v="technology/web"/>
    <n v="0"/>
    <x v="473"/>
    <x v="2"/>
    <x v="7"/>
    <d v="2016-05-14T10:18:28"/>
    <d v="2016-04-14T10:18:28"/>
    <x v="6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x v="29"/>
    <x v="1"/>
    <s v="technology/web"/>
    <n v="0"/>
    <x v="119"/>
    <x v="2"/>
    <x v="7"/>
    <d v="2015-09-06T00:10:00"/>
    <d v="2015-08-07T09:52:01"/>
    <x v="10"/>
    <x v="0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x v="82"/>
    <x v="1"/>
    <s v="technology/web"/>
    <n v="1"/>
    <x v="474"/>
    <x v="2"/>
    <x v="7"/>
    <d v="2016-05-28T13:32:09"/>
    <d v="2016-04-29T13:32:09"/>
    <x v="6"/>
    <x v="2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x v="78"/>
    <x v="1"/>
    <s v="technology/web"/>
    <n v="0"/>
    <x v="121"/>
    <x v="2"/>
    <x v="7"/>
    <d v="2015-11-25T11:49:25"/>
    <d v="2015-10-26T10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x v="20"/>
    <x v="1"/>
    <s v="technology/web"/>
    <n v="12"/>
    <x v="475"/>
    <x v="2"/>
    <x v="7"/>
    <d v="2016-06-17T18:00:00"/>
    <d v="2016-05-17T02:11:02"/>
    <x v="5"/>
    <x v="2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x v="29"/>
    <x v="1"/>
    <s v="technology/web"/>
    <n v="0"/>
    <x v="120"/>
    <x v="2"/>
    <x v="7"/>
    <d v="2015-02-26T17:17:09"/>
    <d v="2015-01-27T17:17:09"/>
    <x v="1"/>
    <x v="0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x v="29"/>
    <x v="1"/>
    <s v="technology/web"/>
    <n v="0"/>
    <x v="453"/>
    <x v="2"/>
    <x v="7"/>
    <d v="2015-04-11T21:12:42"/>
    <d v="2015-03-12T21:12:42"/>
    <x v="7"/>
    <x v="0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x v="29"/>
    <x v="1"/>
    <s v="technology/web"/>
    <n v="0"/>
    <x v="143"/>
    <x v="2"/>
    <x v="7"/>
    <d v="2015-06-06T05:47:00"/>
    <d v="2015-05-07T05:55:5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x v="78"/>
    <x v="1"/>
    <s v="technology/web"/>
    <n v="0"/>
    <x v="121"/>
    <x v="2"/>
    <x v="7"/>
    <d v="2017-02-25T18:04:00"/>
    <d v="2017-01-27T18:05:18"/>
    <x v="1"/>
    <x v="1"/>
  </r>
  <r>
    <n v="638"/>
    <s v="W (Canceled)"/>
    <s v="O0"/>
    <x v="61"/>
    <x v="461"/>
    <x v="1"/>
    <x v="12"/>
    <x v="3"/>
    <n v="1490447662"/>
    <n v="1485267262"/>
    <b v="0"/>
    <x v="79"/>
    <x v="1"/>
    <s v="technology/web"/>
    <n v="0"/>
    <x v="366"/>
    <x v="2"/>
    <x v="7"/>
    <d v="2017-03-25T08:14:22"/>
    <d v="2017-01-24T09:14:22"/>
    <x v="1"/>
    <x v="1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x v="29"/>
    <x v="1"/>
    <s v="technology/web"/>
    <n v="0"/>
    <x v="120"/>
    <x v="2"/>
    <x v="7"/>
    <d v="2014-10-13T08:59:55"/>
    <d v="2014-08-14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x v="84"/>
    <x v="0"/>
    <s v="technology/wearables"/>
    <n v="144"/>
    <x v="476"/>
    <x v="2"/>
    <x v="8"/>
    <d v="2016-11-24T18:00:00"/>
    <d v="2016-11-09T05:05:15"/>
    <x v="4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x v="213"/>
    <x v="0"/>
    <s v="technology/wearables"/>
    <n v="119"/>
    <x v="477"/>
    <x v="2"/>
    <x v="8"/>
    <d v="2015-08-13T08:40:48"/>
    <d v="2015-07-14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x v="214"/>
    <x v="0"/>
    <s v="technology/wearables"/>
    <n v="1460"/>
    <x v="478"/>
    <x v="2"/>
    <x v="8"/>
    <d v="2015-08-19T10:37:54"/>
    <d v="2015-07-14T10:37:54"/>
    <x v="3"/>
    <x v="0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x v="215"/>
    <x v="0"/>
    <s v="technology/wearables"/>
    <n v="106"/>
    <x v="479"/>
    <x v="2"/>
    <x v="8"/>
    <d v="2015-05-31T10:24:35"/>
    <d v="2015-04-06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x v="216"/>
    <x v="0"/>
    <s v="technology/wearables"/>
    <n v="300"/>
    <x v="480"/>
    <x v="2"/>
    <x v="8"/>
    <d v="2014-10-28T20:00:00"/>
    <d v="2014-09-16T10:58:59"/>
    <x v="8"/>
    <x v="3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x v="186"/>
    <x v="0"/>
    <s v="technology/wearables"/>
    <n v="279"/>
    <x v="481"/>
    <x v="2"/>
    <x v="8"/>
    <d v="2016-08-11T19:37:54"/>
    <d v="2016-07-12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x v="74"/>
    <x v="0"/>
    <s v="technology/wearables"/>
    <n v="132"/>
    <x v="482"/>
    <x v="2"/>
    <x v="8"/>
    <d v="2014-08-11T15:27:47"/>
    <d v="2014-07-12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x v="57"/>
    <x v="0"/>
    <s v="technology/wearables"/>
    <n v="107"/>
    <x v="483"/>
    <x v="2"/>
    <x v="8"/>
    <d v="2016-03-17T12:25:49"/>
    <d v="2016-02-16T13:25:49"/>
    <x v="2"/>
    <x v="2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x v="74"/>
    <x v="0"/>
    <s v="technology/wearables"/>
    <n v="127"/>
    <x v="484"/>
    <x v="2"/>
    <x v="8"/>
    <d v="2014-10-14T11:38:28"/>
    <d v="2014-09-09T11:38:28"/>
    <x v="8"/>
    <x v="3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x v="141"/>
    <x v="0"/>
    <s v="technology/wearables"/>
    <n v="140"/>
    <x v="485"/>
    <x v="2"/>
    <x v="8"/>
    <d v="2014-09-16T16:53:33"/>
    <d v="2014-08-26T16:53:33"/>
    <x v="10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x v="53"/>
    <x v="0"/>
    <s v="technology/wearables"/>
    <n v="112"/>
    <x v="486"/>
    <x v="2"/>
    <x v="8"/>
    <d v="2014-12-18T20:53:04"/>
    <d v="2014-10-19T19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x v="217"/>
    <x v="0"/>
    <s v="technology/wearables"/>
    <n v="101"/>
    <x v="487"/>
    <x v="2"/>
    <x v="8"/>
    <d v="2014-12-12T19:25:11"/>
    <d v="2014-11-12T19:25:11"/>
    <x v="4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x v="33"/>
    <x v="0"/>
    <s v="technology/wearables"/>
    <n v="100"/>
    <x v="488"/>
    <x v="2"/>
    <x v="8"/>
    <d v="2016-12-01T12:34:10"/>
    <d v="2016-11-01T11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x v="218"/>
    <x v="0"/>
    <s v="technology/wearables"/>
    <n v="141"/>
    <x v="489"/>
    <x v="2"/>
    <x v="8"/>
    <d v="2015-08-20T09:50:40"/>
    <d v="2015-07-14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x v="219"/>
    <x v="0"/>
    <s v="technology/wearables"/>
    <n v="267"/>
    <x v="490"/>
    <x v="2"/>
    <x v="8"/>
    <d v="2015-07-08T17:58:33"/>
    <d v="2015-06-08T17:58:33"/>
    <x v="0"/>
    <x v="0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x v="220"/>
    <x v="0"/>
    <s v="technology/wearables"/>
    <n v="147"/>
    <x v="491"/>
    <x v="2"/>
    <x v="8"/>
    <d v="2015-03-12T16:58:32"/>
    <d v="2015-02-10T17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x v="45"/>
    <x v="0"/>
    <s v="technology/wearables"/>
    <n v="214"/>
    <x v="492"/>
    <x v="2"/>
    <x v="8"/>
    <d v="2016-04-17T13:18:39"/>
    <d v="2016-02-17T14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x v="221"/>
    <x v="0"/>
    <s v="technology/wearables"/>
    <n v="126"/>
    <x v="493"/>
    <x v="2"/>
    <x v="8"/>
    <d v="2015-12-23T15:17:52"/>
    <d v="2015-11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x v="222"/>
    <x v="0"/>
    <s v="technology/wearables"/>
    <n v="104"/>
    <x v="494"/>
    <x v="2"/>
    <x v="8"/>
    <d v="2015-07-26T13:00:00"/>
    <d v="2015-06-23T22:51:29"/>
    <x v="0"/>
    <x v="0"/>
  </r>
  <r>
    <n v="659"/>
    <s v="Lulu Watch Designs - Apple Watch"/>
    <s v="Sync up your lifestyle"/>
    <x v="9"/>
    <x v="481"/>
    <x v="0"/>
    <x v="0"/>
    <x v="0"/>
    <n v="1440339295"/>
    <n v="1437747295"/>
    <b v="0"/>
    <x v="64"/>
    <x v="0"/>
    <s v="technology/wearables"/>
    <n v="101"/>
    <x v="495"/>
    <x v="2"/>
    <x v="8"/>
    <d v="2015-08-23T09:14:55"/>
    <d v="2015-07-24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x v="59"/>
    <x v="1"/>
    <s v="technology/wearables"/>
    <n v="3"/>
    <x v="496"/>
    <x v="2"/>
    <x v="8"/>
    <d v="2014-11-09T13:47:59"/>
    <d v="2014-10-10T12:47:59"/>
    <x v="9"/>
    <x v="3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x v="82"/>
    <x v="1"/>
    <s v="technology/wearables"/>
    <n v="1"/>
    <x v="497"/>
    <x v="2"/>
    <x v="8"/>
    <d v="2016-10-23T10:29:19"/>
    <d v="2016-09-23T10:29:19"/>
    <x v="8"/>
    <x v="2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x v="80"/>
    <x v="1"/>
    <s v="technology/wearables"/>
    <n v="0"/>
    <x v="498"/>
    <x v="2"/>
    <x v="8"/>
    <d v="2015-01-16T05:30:47"/>
    <d v="2014-12-17T05:30:47"/>
    <x v="11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x v="63"/>
    <x v="1"/>
    <s v="technology/wearables"/>
    <n v="0"/>
    <x v="101"/>
    <x v="2"/>
    <x v="8"/>
    <d v="2015-07-18T15:14:16"/>
    <d v="2015-06-18T15:14:16"/>
    <x v="0"/>
    <x v="0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x v="60"/>
    <x v="1"/>
    <s v="technology/wearables"/>
    <n v="8"/>
    <x v="499"/>
    <x v="2"/>
    <x v="8"/>
    <d v="2015-04-13T10:59:35"/>
    <d v="2015-03-14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x v="8"/>
    <x v="1"/>
    <s v="technology/wearables"/>
    <n v="19"/>
    <x v="500"/>
    <x v="2"/>
    <x v="8"/>
    <d v="2017-01-13T12:04:21"/>
    <d v="2016-11-14T12:04:21"/>
    <x v="4"/>
    <x v="2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x v="80"/>
    <x v="1"/>
    <s v="technology/wearables"/>
    <n v="0"/>
    <x v="453"/>
    <x v="2"/>
    <x v="8"/>
    <d v="2014-08-17T14:58:18"/>
    <d v="2014-07-18T14:58:18"/>
    <x v="3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x v="33"/>
    <x v="1"/>
    <s v="technology/wearables"/>
    <n v="10"/>
    <x v="501"/>
    <x v="2"/>
    <x v="8"/>
    <d v="2016-10-29T03:57:43"/>
    <d v="2016-09-1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x v="20"/>
    <x v="1"/>
    <s v="technology/wearables"/>
    <n v="5"/>
    <x v="502"/>
    <x v="2"/>
    <x v="8"/>
    <d v="2015-05-11T14:57:02"/>
    <d v="2015-03-27T14:57:02"/>
    <x v="7"/>
    <x v="0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x v="33"/>
    <x v="1"/>
    <s v="technology/wearables"/>
    <n v="22"/>
    <x v="503"/>
    <x v="2"/>
    <x v="8"/>
    <d v="2016-07-06T10:00:58"/>
    <d v="2016-06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x v="223"/>
    <x v="1"/>
    <s v="technology/wearables"/>
    <n v="29"/>
    <x v="504"/>
    <x v="2"/>
    <x v="8"/>
    <d v="2016-06-19T03:10:00"/>
    <d v="2016-05-16T12:02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x v="41"/>
    <x v="1"/>
    <s v="technology/wearables"/>
    <n v="39"/>
    <x v="505"/>
    <x v="2"/>
    <x v="8"/>
    <d v="2015-01-13T23:00:00"/>
    <d v="2014-12-11T11:37:32"/>
    <x v="11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x v="224"/>
    <x v="1"/>
    <s v="technology/wearables"/>
    <n v="22"/>
    <x v="506"/>
    <x v="2"/>
    <x v="8"/>
    <d v="2014-12-31T23:59:00"/>
    <d v="2014-12-01T00:16:04"/>
    <x v="11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x v="83"/>
    <x v="1"/>
    <s v="technology/wearables"/>
    <n v="0"/>
    <x v="414"/>
    <x v="2"/>
    <x v="8"/>
    <d v="2014-09-01T15:10:17"/>
    <d v="2014-07-18T15:10:17"/>
    <x v="3"/>
    <x v="3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x v="84"/>
    <x v="1"/>
    <s v="technology/wearables"/>
    <n v="0"/>
    <x v="507"/>
    <x v="2"/>
    <x v="8"/>
    <d v="2014-08-11T21:47:07"/>
    <d v="2014-06-12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x v="55"/>
    <x v="1"/>
    <s v="technology/wearables"/>
    <n v="15"/>
    <x v="508"/>
    <x v="2"/>
    <x v="8"/>
    <d v="2015-01-01T01:59:00"/>
    <d v="2014-12-02T17:20:04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x v="54"/>
    <x v="1"/>
    <s v="technology/wearables"/>
    <n v="1"/>
    <x v="509"/>
    <x v="2"/>
    <x v="8"/>
    <d v="2015-02-07T13:26:21"/>
    <d v="2015-01-08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x v="93"/>
    <x v="1"/>
    <s v="technology/wearables"/>
    <n v="26"/>
    <x v="510"/>
    <x v="2"/>
    <x v="8"/>
    <d v="2016-06-28T04:41:35"/>
    <d v="2016-05-14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x v="57"/>
    <x v="1"/>
    <s v="technology/wearables"/>
    <n v="4"/>
    <x v="511"/>
    <x v="2"/>
    <x v="8"/>
    <d v="2016-05-21T04:02:18"/>
    <d v="2016-04-21T04:02:18"/>
    <x v="6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x v="225"/>
    <x v="1"/>
    <s v="technology/wearables"/>
    <n v="15"/>
    <x v="512"/>
    <x v="2"/>
    <x v="8"/>
    <d v="2016-09-03T11:41:49"/>
    <d v="2016-07-05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x v="135"/>
    <x v="1"/>
    <s v="technology/wearables"/>
    <n v="26"/>
    <x v="513"/>
    <x v="2"/>
    <x v="8"/>
    <d v="2014-09-17T07:02:11"/>
    <d v="2014-08-13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x v="29"/>
    <x v="1"/>
    <s v="technology/wearables"/>
    <n v="0"/>
    <x v="120"/>
    <x v="2"/>
    <x v="8"/>
    <d v="2016-10-26T14:20:04"/>
    <d v="2016-09-26T14:20:04"/>
    <x v="8"/>
    <x v="2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x v="80"/>
    <x v="1"/>
    <s v="technology/wearables"/>
    <n v="0"/>
    <x v="514"/>
    <x v="2"/>
    <x v="8"/>
    <d v="2017-03-14T12:22:02"/>
    <d v="2017-02-12T13:22:02"/>
    <x v="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x v="83"/>
    <x v="1"/>
    <s v="technology/wearables"/>
    <n v="1"/>
    <x v="515"/>
    <x v="2"/>
    <x v="8"/>
    <d v="2016-10-31T16:36:04"/>
    <d v="2016-09-21T16:36:04"/>
    <x v="8"/>
    <x v="2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x v="125"/>
    <x v="1"/>
    <s v="technology/wearables"/>
    <n v="7"/>
    <x v="516"/>
    <x v="2"/>
    <x v="8"/>
    <d v="2014-07-24T22:00:00"/>
    <d v="2014-06-19T06:21:31"/>
    <x v="0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x v="73"/>
    <x v="1"/>
    <s v="technology/wearables"/>
    <n v="28"/>
    <x v="517"/>
    <x v="2"/>
    <x v="8"/>
    <d v="2015-01-12T15:47:52"/>
    <d v="2014-11-28T15:47:52"/>
    <x v="4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x v="78"/>
    <x v="1"/>
    <s v="technology/wearables"/>
    <n v="0"/>
    <x v="121"/>
    <x v="2"/>
    <x v="8"/>
    <d v="2015-08-03T11:09:30"/>
    <d v="2015-07-04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x v="79"/>
    <x v="1"/>
    <s v="technology/wearables"/>
    <n v="4"/>
    <x v="518"/>
    <x v="2"/>
    <x v="8"/>
    <d v="2017-02-05T13:00:53"/>
    <d v="2016-12-07T13:00:53"/>
    <x v="11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x v="17"/>
    <x v="1"/>
    <s v="technology/wearables"/>
    <n v="73"/>
    <x v="519"/>
    <x v="2"/>
    <x v="8"/>
    <d v="2015-10-14T21:30:53"/>
    <d v="2015-09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x v="226"/>
    <x v="1"/>
    <s v="technology/wearables"/>
    <n v="58"/>
    <x v="520"/>
    <x v="2"/>
    <x v="8"/>
    <d v="2016-12-07T23:59:00"/>
    <d v="2016-11-01T11:01:37"/>
    <x v="4"/>
    <x v="2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x v="69"/>
    <x v="1"/>
    <s v="technology/wearables"/>
    <n v="12"/>
    <x v="521"/>
    <x v="2"/>
    <x v="8"/>
    <d v="2016-09-09T01:00:00"/>
    <d v="2016-07-28T10:14:01"/>
    <x v="3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x v="73"/>
    <x v="1"/>
    <s v="technology/wearables"/>
    <n v="1"/>
    <x v="438"/>
    <x v="2"/>
    <x v="8"/>
    <d v="2015-06-30T19:40:46"/>
    <d v="2015-06-02T19:40:46"/>
    <x v="0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x v="227"/>
    <x v="1"/>
    <s v="technology/wearables"/>
    <n v="7"/>
    <x v="522"/>
    <x v="2"/>
    <x v="8"/>
    <d v="2016-12-22T04:01:03"/>
    <d v="2016-11-22T04:01:03"/>
    <x v="4"/>
    <x v="2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x v="228"/>
    <x v="1"/>
    <s v="technology/wearables"/>
    <n v="35"/>
    <x v="523"/>
    <x v="2"/>
    <x v="8"/>
    <d v="2015-04-30T14:23:47"/>
    <d v="2015-03-31T14:23:47"/>
    <x v="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x v="63"/>
    <x v="1"/>
    <s v="technology/wearables"/>
    <n v="0"/>
    <x v="524"/>
    <x v="2"/>
    <x v="8"/>
    <d v="2017-02-01T10:55:59"/>
    <d v="2017-01-02T10:55:59"/>
    <x v="1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x v="63"/>
    <x v="1"/>
    <s v="technology/wearables"/>
    <n v="1"/>
    <x v="525"/>
    <x v="2"/>
    <x v="8"/>
    <d v="2014-10-31T07:30:20"/>
    <d v="2014-10-01T07:30:20"/>
    <x v="9"/>
    <x v="3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x v="29"/>
    <x v="1"/>
    <s v="technology/wearables"/>
    <n v="0"/>
    <x v="120"/>
    <x v="2"/>
    <x v="8"/>
    <d v="2014-07-25T17:15:02"/>
    <d v="2014-06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x v="229"/>
    <x v="1"/>
    <s v="technology/wearables"/>
    <n v="46"/>
    <x v="526"/>
    <x v="2"/>
    <x v="8"/>
    <d v="2016-02-03T07:33:09"/>
    <d v="2016-01-19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x v="60"/>
    <x v="1"/>
    <s v="technology/wearables"/>
    <n v="15"/>
    <x v="527"/>
    <x v="2"/>
    <x v="8"/>
    <d v="2014-09-17T21:00:00"/>
    <d v="2014-08-15T17:20:45"/>
    <x v="10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x v="230"/>
    <x v="1"/>
    <s v="technology/wearables"/>
    <n v="82"/>
    <x v="528"/>
    <x v="2"/>
    <x v="8"/>
    <d v="2013-11-22T11:00:00"/>
    <d v="2013-10-16T06:39:08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x v="162"/>
    <x v="1"/>
    <s v="technology/wearables"/>
    <n v="3"/>
    <x v="31"/>
    <x v="2"/>
    <x v="8"/>
    <d v="2017-01-10T11:31:21"/>
    <d v="2016-12-11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x v="64"/>
    <x v="1"/>
    <s v="technology/wearables"/>
    <n v="27"/>
    <x v="529"/>
    <x v="2"/>
    <x v="8"/>
    <d v="2014-07-23T10:54:40"/>
    <d v="2014-06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x v="77"/>
    <x v="1"/>
    <s v="technology/wearables"/>
    <n v="31"/>
    <x v="530"/>
    <x v="2"/>
    <x v="8"/>
    <d v="2016-11-24T13:26:27"/>
    <d v="2016-10-25T12:26:27"/>
    <x v="9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x v="63"/>
    <x v="1"/>
    <s v="technology/wearables"/>
    <n v="6"/>
    <x v="531"/>
    <x v="2"/>
    <x v="8"/>
    <d v="2017-01-31T18:32:00"/>
    <d v="2016-12-07T17:49:09"/>
    <x v="11"/>
    <x v="2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x v="80"/>
    <x v="1"/>
    <s v="technology/wearables"/>
    <n v="1"/>
    <x v="532"/>
    <x v="2"/>
    <x v="8"/>
    <d v="2017-02-19T23:37:48"/>
    <d v="2016-12-21T23:37:48"/>
    <x v="11"/>
    <x v="2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x v="81"/>
    <x v="1"/>
    <s v="technology/wearables"/>
    <n v="1"/>
    <x v="533"/>
    <x v="2"/>
    <x v="8"/>
    <d v="2017-01-21T06:47:58"/>
    <d v="2016-12-22T06:47:58"/>
    <x v="11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x v="78"/>
    <x v="1"/>
    <s v="technology/wearables"/>
    <n v="0"/>
    <x v="121"/>
    <x v="2"/>
    <x v="8"/>
    <d v="2016-12-14T13:39:00"/>
    <d v="2016-11-02T18:53:03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x v="231"/>
    <x v="1"/>
    <s v="technology/wearables"/>
    <n v="79"/>
    <x v="534"/>
    <x v="2"/>
    <x v="8"/>
    <d v="2017-01-01T10:55:27"/>
    <d v="2016-11-22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x v="232"/>
    <x v="1"/>
    <s v="technology/wearables"/>
    <n v="22"/>
    <x v="535"/>
    <x v="2"/>
    <x v="8"/>
    <d v="2014-09-13T08:56:40"/>
    <d v="2014-07-15T08:56:40"/>
    <x v="3"/>
    <x v="3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x v="84"/>
    <x v="1"/>
    <s v="technology/wearables"/>
    <n v="0"/>
    <x v="458"/>
    <x v="2"/>
    <x v="8"/>
    <d v="2014-12-04T19:59:19"/>
    <d v="2014-11-04T19:59:19"/>
    <x v="4"/>
    <x v="3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x v="78"/>
    <x v="1"/>
    <s v="technology/wearables"/>
    <n v="0"/>
    <x v="121"/>
    <x v="2"/>
    <x v="8"/>
    <d v="2014-08-19T19:44:00"/>
    <d v="2014-07-17T18:38:22"/>
    <x v="3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x v="233"/>
    <x v="1"/>
    <s v="technology/wearables"/>
    <n v="34"/>
    <x v="536"/>
    <x v="2"/>
    <x v="8"/>
    <d v="2016-12-14T07:01:08"/>
    <d v="2016-11-04T06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x v="80"/>
    <x v="1"/>
    <s v="technology/wearables"/>
    <n v="0"/>
    <x v="537"/>
    <x v="2"/>
    <x v="8"/>
    <d v="2016-02-14T11:20:32"/>
    <d v="2016-01-15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x v="29"/>
    <x v="1"/>
    <s v="technology/wearables"/>
    <n v="1"/>
    <x v="538"/>
    <x v="2"/>
    <x v="8"/>
    <d v="2016-06-05T07:42:12"/>
    <d v="2016-05-06T07:42:12"/>
    <x v="5"/>
    <x v="2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x v="33"/>
    <x v="1"/>
    <s v="technology/wearables"/>
    <n v="15"/>
    <x v="539"/>
    <x v="2"/>
    <x v="8"/>
    <d v="2017-02-28T13:54:42"/>
    <d v="2016-12-30T13:54:42"/>
    <x v="11"/>
    <x v="2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x v="8"/>
    <x v="1"/>
    <s v="technology/wearables"/>
    <n v="5"/>
    <x v="540"/>
    <x v="2"/>
    <x v="8"/>
    <d v="2015-11-04T22:10:40"/>
    <d v="2015-09-25T21:10:40"/>
    <x v="8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x v="38"/>
    <x v="1"/>
    <s v="technology/wearables"/>
    <n v="10"/>
    <x v="541"/>
    <x v="2"/>
    <x v="8"/>
    <d v="2014-11-30T19:00:00"/>
    <d v="2014-10-28T10:48:27"/>
    <x v="9"/>
    <x v="3"/>
  </r>
  <r>
    <n v="717"/>
    <s v="cool air belt"/>
    <s v="Cool air flowing under clothing keeps you cool."/>
    <x v="57"/>
    <x v="527"/>
    <x v="2"/>
    <x v="0"/>
    <x v="0"/>
    <n v="1409949002"/>
    <n v="1407357002"/>
    <b v="0"/>
    <x v="80"/>
    <x v="1"/>
    <s v="technology/wearables"/>
    <n v="0"/>
    <x v="542"/>
    <x v="2"/>
    <x v="8"/>
    <d v="2014-09-05T15:30:02"/>
    <d v="2014-08-06T15:30:02"/>
    <x v="10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x v="80"/>
    <x v="1"/>
    <s v="technology/wearables"/>
    <n v="1"/>
    <x v="381"/>
    <x v="2"/>
    <x v="8"/>
    <d v="2017-02-18T00:59:00"/>
    <d v="2017-01-17T15:17:2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x v="73"/>
    <x v="1"/>
    <s v="technology/wearables"/>
    <n v="1"/>
    <x v="543"/>
    <x v="2"/>
    <x v="8"/>
    <d v="2016-02-22T19:57:56"/>
    <d v="2016-02-08T19:57:56"/>
    <x v="2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x v="14"/>
    <x v="0"/>
    <s v="publishing/nonfiction"/>
    <n v="144"/>
    <x v="544"/>
    <x v="3"/>
    <x v="9"/>
    <d v="2012-01-29T10:34:51"/>
    <d v="2012-01-01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x v="46"/>
    <x v="0"/>
    <s v="publishing/nonfiction"/>
    <n v="122"/>
    <x v="545"/>
    <x v="3"/>
    <x v="9"/>
    <d v="2014-08-01T08:43:27"/>
    <d v="2014-06-17T08:43:27"/>
    <x v="0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x v="234"/>
    <x v="0"/>
    <s v="publishing/nonfiction"/>
    <n v="132"/>
    <x v="546"/>
    <x v="3"/>
    <x v="9"/>
    <d v="2012-04-08T13:19:38"/>
    <d v="2012-03-09T14:19:38"/>
    <x v="7"/>
    <x v="5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x v="61"/>
    <x v="0"/>
    <s v="publishing/nonfiction"/>
    <n v="109"/>
    <x v="547"/>
    <x v="3"/>
    <x v="9"/>
    <d v="2015-07-29T22:59:00"/>
    <d v="2015-06-29T14:35:4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x v="235"/>
    <x v="0"/>
    <s v="publishing/nonfiction"/>
    <n v="105"/>
    <x v="548"/>
    <x v="3"/>
    <x v="9"/>
    <d v="2011-06-30T10:19:23"/>
    <d v="2011-05-31T10:19:23"/>
    <x v="5"/>
    <x v="6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x v="205"/>
    <x v="0"/>
    <s v="publishing/nonfiction"/>
    <n v="100"/>
    <x v="549"/>
    <x v="3"/>
    <x v="9"/>
    <d v="2015-12-13T10:01:52"/>
    <d v="2015-11-13T10:01:52"/>
    <x v="4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x v="2"/>
    <x v="0"/>
    <s v="publishing/nonfiction"/>
    <n v="101"/>
    <x v="550"/>
    <x v="3"/>
    <x v="9"/>
    <d v="2013-04-11T20:01:27"/>
    <d v="2013-03-12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x v="184"/>
    <x v="0"/>
    <s v="publishing/nonfiction"/>
    <n v="156"/>
    <x v="551"/>
    <x v="3"/>
    <x v="9"/>
    <d v="2013-01-14T16:20:00"/>
    <d v="2012-12-03T19:29:09"/>
    <x v="11"/>
    <x v="5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x v="208"/>
    <x v="0"/>
    <s v="publishing/nonfiction"/>
    <n v="106"/>
    <x v="552"/>
    <x v="3"/>
    <x v="9"/>
    <d v="2011-08-21T15:05:57"/>
    <d v="2011-07-07T15:05:57"/>
    <x v="3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x v="148"/>
    <x v="0"/>
    <s v="publishing/nonfiction"/>
    <n v="131"/>
    <x v="553"/>
    <x v="3"/>
    <x v="9"/>
    <d v="2012-09-18T23:27:41"/>
    <d v="2012-07-20T23:27:41"/>
    <x v="3"/>
    <x v="5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x v="236"/>
    <x v="0"/>
    <s v="publishing/nonfiction"/>
    <n v="132"/>
    <x v="554"/>
    <x v="3"/>
    <x v="9"/>
    <d v="2011-12-07T12:53:11"/>
    <d v="2011-11-07T12:53:11"/>
    <x v="4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x v="26"/>
    <x v="0"/>
    <s v="publishing/nonfiction"/>
    <n v="126"/>
    <x v="555"/>
    <x v="3"/>
    <x v="9"/>
    <d v="2012-01-22T01:00:00"/>
    <d v="2011-12-02T14:05:47"/>
    <x v="11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x v="62"/>
    <x v="0"/>
    <s v="publishing/nonfiction"/>
    <n v="160"/>
    <x v="556"/>
    <x v="3"/>
    <x v="9"/>
    <d v="2013-09-29T05:11:01"/>
    <d v="2013-07-31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x v="39"/>
    <x v="0"/>
    <s v="publishing/nonfiction"/>
    <n v="120"/>
    <x v="557"/>
    <x v="3"/>
    <x v="9"/>
    <d v="2013-12-20T05:04:52"/>
    <d v="2013-11-20T05:04:52"/>
    <x v="4"/>
    <x v="4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x v="7"/>
    <x v="0"/>
    <s v="publishing/nonfiction"/>
    <n v="126"/>
    <x v="558"/>
    <x v="3"/>
    <x v="9"/>
    <d v="2015-05-09T00:00:00"/>
    <d v="2015-04-07T22:57:00"/>
    <x v="6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x v="194"/>
    <x v="0"/>
    <s v="publishing/nonfiction"/>
    <n v="114"/>
    <x v="559"/>
    <x v="3"/>
    <x v="9"/>
    <d v="2014-12-03T19:39:00"/>
    <d v="2014-11-02T19:42:26"/>
    <x v="4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x v="52"/>
    <x v="0"/>
    <s v="publishing/nonfiction"/>
    <n v="315"/>
    <x v="560"/>
    <x v="3"/>
    <x v="9"/>
    <d v="2013-11-20T23:59:00"/>
    <d v="2013-11-01T12:37:20"/>
    <x v="4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x v="52"/>
    <x v="0"/>
    <s v="publishing/nonfiction"/>
    <n v="122"/>
    <x v="98"/>
    <x v="3"/>
    <x v="9"/>
    <d v="2014-02-14T15:00:00"/>
    <d v="2014-01-28T01:36:27"/>
    <x v="1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x v="14"/>
    <x v="0"/>
    <s v="publishing/nonfiction"/>
    <n v="107"/>
    <x v="561"/>
    <x v="3"/>
    <x v="9"/>
    <d v="2014-11-30T23:59:00"/>
    <d v="2014-10-31T09:29:54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x v="237"/>
    <x v="0"/>
    <s v="publishing/nonfiction"/>
    <n v="158"/>
    <x v="562"/>
    <x v="3"/>
    <x v="9"/>
    <d v="2014-08-11T07:03:49"/>
    <d v="2014-07-09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x v="10"/>
    <x v="0"/>
    <s v="publishing/nonfiction"/>
    <n v="107"/>
    <x v="563"/>
    <x v="3"/>
    <x v="9"/>
    <d v="2015-06-20T22:31:22"/>
    <d v="2015-06-06T22:31:22"/>
    <x v="0"/>
    <x v="0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x v="225"/>
    <x v="0"/>
    <s v="publishing/nonfiction"/>
    <n v="102"/>
    <x v="564"/>
    <x v="3"/>
    <x v="9"/>
    <d v="2013-06-11T10:33:26"/>
    <d v="2013-05-07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x v="23"/>
    <x v="0"/>
    <s v="publishing/nonfiction"/>
    <n v="111"/>
    <x v="565"/>
    <x v="3"/>
    <x v="9"/>
    <d v="2014-03-21T16:01:52"/>
    <d v="2014-02-19T17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x v="41"/>
    <x v="0"/>
    <s v="publishing/nonfiction"/>
    <n v="148"/>
    <x v="566"/>
    <x v="3"/>
    <x v="9"/>
    <d v="2012-04-16T16:00:00"/>
    <d v="2012-03-22T12:01:25"/>
    <x v="7"/>
    <x v="5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x v="95"/>
    <x v="0"/>
    <s v="publishing/nonfiction"/>
    <n v="102"/>
    <x v="567"/>
    <x v="3"/>
    <x v="9"/>
    <d v="2012-12-13T17:58:23"/>
    <d v="2012-11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x v="142"/>
    <x v="0"/>
    <s v="publishing/nonfiction"/>
    <n v="179"/>
    <x v="568"/>
    <x v="3"/>
    <x v="9"/>
    <d v="2013-05-03T08:44:05"/>
    <d v="2013-04-03T08:44:05"/>
    <x v="6"/>
    <x v="4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x v="174"/>
    <x v="0"/>
    <s v="publishing/nonfiction"/>
    <n v="111"/>
    <x v="569"/>
    <x v="3"/>
    <x v="9"/>
    <d v="2012-09-22T22:59:00"/>
    <d v="2012-09-04T20:01:49"/>
    <x v="8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x v="165"/>
    <x v="0"/>
    <s v="publishing/nonfiction"/>
    <n v="100"/>
    <x v="570"/>
    <x v="3"/>
    <x v="9"/>
    <d v="2015-01-15T05:54:00"/>
    <d v="2014-12-15T08:10:19"/>
    <x v="11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x v="34"/>
    <x v="0"/>
    <s v="publishing/nonfiction"/>
    <n v="100"/>
    <x v="571"/>
    <x v="3"/>
    <x v="9"/>
    <d v="2014-08-10T15:19:26"/>
    <d v="2014-07-11T15:19:26"/>
    <x v="3"/>
    <x v="3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x v="238"/>
    <x v="0"/>
    <s v="publishing/nonfiction"/>
    <n v="106"/>
    <x v="572"/>
    <x v="3"/>
    <x v="9"/>
    <d v="2017-01-28T17:35:30"/>
    <d v="2016-12-29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x v="211"/>
    <x v="0"/>
    <s v="publishing/nonfiction"/>
    <n v="103"/>
    <x v="573"/>
    <x v="3"/>
    <x v="9"/>
    <d v="2013-02-24T16:04:32"/>
    <d v="2013-01-25T16:04:32"/>
    <x v="1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x v="95"/>
    <x v="0"/>
    <s v="publishing/nonfiction"/>
    <n v="119"/>
    <x v="574"/>
    <x v="3"/>
    <x v="9"/>
    <d v="2011-08-04T10:07:55"/>
    <d v="2011-06-19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x v="217"/>
    <x v="0"/>
    <s v="publishing/nonfiction"/>
    <n v="112"/>
    <x v="575"/>
    <x v="3"/>
    <x v="9"/>
    <d v="2016-10-16T06:00:00"/>
    <d v="2016-09-26T05:06:57"/>
    <x v="8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x v="55"/>
    <x v="0"/>
    <s v="publishing/nonfiction"/>
    <n v="128"/>
    <x v="576"/>
    <x v="3"/>
    <x v="9"/>
    <d v="2015-02-14T09:09:51"/>
    <d v="2015-01-15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x v="72"/>
    <x v="0"/>
    <s v="publishing/nonfiction"/>
    <n v="104"/>
    <x v="577"/>
    <x v="3"/>
    <x v="9"/>
    <d v="2013-01-05T12:58:41"/>
    <d v="2012-12-06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x v="32"/>
    <x v="0"/>
    <s v="publishing/nonfiction"/>
    <n v="102"/>
    <x v="578"/>
    <x v="3"/>
    <x v="9"/>
    <d v="2013-05-19T19:41:00"/>
    <d v="2013-04-19T09:31:17"/>
    <x v="6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x v="19"/>
    <x v="0"/>
    <s v="publishing/nonfiction"/>
    <n v="118"/>
    <x v="579"/>
    <x v="3"/>
    <x v="9"/>
    <d v="2011-04-18T12:24:19"/>
    <d v="2011-02-16T13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x v="59"/>
    <x v="0"/>
    <s v="publishing/nonfiction"/>
    <n v="238"/>
    <x v="580"/>
    <x v="3"/>
    <x v="9"/>
    <d v="2012-12-05T20:18:34"/>
    <d v="2012-11-21T20:18:34"/>
    <x v="4"/>
    <x v="5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x v="10"/>
    <x v="0"/>
    <s v="publishing/nonfiction"/>
    <n v="102"/>
    <x v="581"/>
    <x v="3"/>
    <x v="9"/>
    <d v="2010-10-08T15:04:28"/>
    <d v="2010-09-08T15:04:28"/>
    <x v="8"/>
    <x v="7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x v="221"/>
    <x v="0"/>
    <s v="publishing/nonfiction"/>
    <n v="102"/>
    <x v="582"/>
    <x v="3"/>
    <x v="9"/>
    <d v="2014-07-09T02:55:39"/>
    <d v="2014-05-30T02:55:39"/>
    <x v="5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x v="78"/>
    <x v="1"/>
    <s v="publishing/fiction"/>
    <n v="0"/>
    <x v="121"/>
    <x v="3"/>
    <x v="10"/>
    <d v="2016-11-26T14:20:13"/>
    <d v="2016-10-27T13:20:13"/>
    <x v="9"/>
    <x v="2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x v="79"/>
    <x v="1"/>
    <s v="publishing/fiction"/>
    <n v="5"/>
    <x v="583"/>
    <x v="3"/>
    <x v="10"/>
    <d v="2014-02-02T13:02:06"/>
    <d v="2014-01-03T13:02:06"/>
    <x v="1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x v="78"/>
    <x v="1"/>
    <s v="publishing/fiction"/>
    <n v="0"/>
    <x v="121"/>
    <x v="3"/>
    <x v="10"/>
    <d v="2016-12-04T01:00:00"/>
    <d v="2016-11-16T15:36:10"/>
    <x v="4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x v="29"/>
    <x v="1"/>
    <s v="publishing/fiction"/>
    <n v="0"/>
    <x v="144"/>
    <x v="3"/>
    <x v="10"/>
    <d v="2013-08-15T05:43:28"/>
    <d v="2013-07-16T05:43:28"/>
    <x v="3"/>
    <x v="4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x v="78"/>
    <x v="1"/>
    <s v="publishing/fiction"/>
    <n v="0"/>
    <x v="121"/>
    <x v="3"/>
    <x v="10"/>
    <d v="2015-09-09T23:09:21"/>
    <d v="2015-08-10T23:09:21"/>
    <x v="10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x v="34"/>
    <x v="1"/>
    <s v="publishing/fiction"/>
    <n v="36"/>
    <x v="584"/>
    <x v="3"/>
    <x v="10"/>
    <d v="2014-10-19T08:01:24"/>
    <d v="2014-09-19T08:01:24"/>
    <x v="8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x v="78"/>
    <x v="1"/>
    <s v="publishing/fiction"/>
    <n v="0"/>
    <x v="121"/>
    <x v="3"/>
    <x v="10"/>
    <d v="2015-02-16T13:48:03"/>
    <d v="2015-01-17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x v="83"/>
    <x v="1"/>
    <s v="publishing/fiction"/>
    <n v="4"/>
    <x v="585"/>
    <x v="3"/>
    <x v="10"/>
    <d v="2015-05-20T22:26:50"/>
    <d v="2015-04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x v="78"/>
    <x v="1"/>
    <s v="publishing/fiction"/>
    <n v="0"/>
    <x v="121"/>
    <x v="3"/>
    <x v="10"/>
    <d v="2013-12-15T23:58:10"/>
    <d v="2013-11-15T23:58:10"/>
    <x v="4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x v="47"/>
    <x v="1"/>
    <s v="publishing/fiction"/>
    <n v="41"/>
    <x v="586"/>
    <x v="3"/>
    <x v="10"/>
    <d v="2013-12-26T18:54:54"/>
    <d v="2013-11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x v="78"/>
    <x v="1"/>
    <s v="publishing/fiction"/>
    <n v="0"/>
    <x v="121"/>
    <x v="3"/>
    <x v="10"/>
    <d v="2013-02-24T18:59:29"/>
    <d v="2013-01-15T18:59:29"/>
    <x v="1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x v="29"/>
    <x v="1"/>
    <s v="publishing/fiction"/>
    <n v="0"/>
    <x v="119"/>
    <x v="3"/>
    <x v="10"/>
    <d v="2016-01-30T14:46:42"/>
    <d v="2015-12-11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x v="29"/>
    <x v="1"/>
    <s v="publishing/fiction"/>
    <n v="3"/>
    <x v="73"/>
    <x v="3"/>
    <x v="10"/>
    <d v="2009-10-31T22:59:00"/>
    <d v="2009-09-11T20:21:59"/>
    <x v="8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x v="84"/>
    <x v="1"/>
    <s v="publishing/fiction"/>
    <n v="1"/>
    <x v="587"/>
    <x v="3"/>
    <x v="10"/>
    <d v="2015-05-10T18:01:00"/>
    <d v="2015-04-06T12:39:45"/>
    <x v="6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x v="82"/>
    <x v="1"/>
    <s v="publishing/fiction"/>
    <n v="70"/>
    <x v="498"/>
    <x v="3"/>
    <x v="10"/>
    <d v="2014-02-23T13:43:38"/>
    <d v="2014-01-24T13:43:38"/>
    <x v="1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x v="81"/>
    <x v="1"/>
    <s v="publishing/fiction"/>
    <n v="2"/>
    <x v="447"/>
    <x v="3"/>
    <x v="10"/>
    <d v="2011-12-15T20:26:35"/>
    <d v="2011-11-15T20:26:35"/>
    <x v="4"/>
    <x v="6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x v="7"/>
    <x v="1"/>
    <s v="publishing/fiction"/>
    <n v="51"/>
    <x v="588"/>
    <x v="3"/>
    <x v="10"/>
    <d v="2015-10-11T00:00:00"/>
    <d v="2015-09-03T11:27:25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x v="83"/>
    <x v="1"/>
    <s v="publishing/fiction"/>
    <n v="1"/>
    <x v="589"/>
    <x v="3"/>
    <x v="10"/>
    <d v="2013-07-31T18:32:57"/>
    <d v="2013-07-01T18:32:57"/>
    <x v="3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x v="29"/>
    <x v="1"/>
    <s v="publishing/fiction"/>
    <n v="0"/>
    <x v="453"/>
    <x v="3"/>
    <x v="10"/>
    <d v="2014-04-30T11:51:20"/>
    <d v="2014-03-31T11:51:20"/>
    <x v="7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x v="79"/>
    <x v="1"/>
    <s v="publishing/fiction"/>
    <n v="3"/>
    <x v="590"/>
    <x v="3"/>
    <x v="10"/>
    <d v="2010-10-14T23:00:00"/>
    <d v="2010-09-15T11:25:05"/>
    <x v="8"/>
    <x v="7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x v="74"/>
    <x v="0"/>
    <s v="music/rock"/>
    <n v="104"/>
    <x v="591"/>
    <x v="4"/>
    <x v="11"/>
    <d v="2011-05-03T11:10:25"/>
    <d v="2011-04-03T11:10:25"/>
    <x v="6"/>
    <x v="6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x v="20"/>
    <x v="0"/>
    <s v="music/rock"/>
    <n v="133"/>
    <x v="592"/>
    <x v="4"/>
    <x v="11"/>
    <d v="2013-06-07T19:01:14"/>
    <d v="2013-05-08T19:01:14"/>
    <x v="5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x v="25"/>
    <x v="0"/>
    <s v="music/rock"/>
    <n v="100"/>
    <x v="73"/>
    <x v="4"/>
    <x v="11"/>
    <d v="2012-08-25T13:11:42"/>
    <d v="2012-07-26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x v="2"/>
    <x v="0"/>
    <s v="music/rock"/>
    <n v="148"/>
    <x v="593"/>
    <x v="4"/>
    <x v="11"/>
    <d v="2012-04-27T17:00:00"/>
    <d v="2012-03-19T13:34:09"/>
    <x v="7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x v="73"/>
    <x v="0"/>
    <s v="music/rock"/>
    <n v="103"/>
    <x v="594"/>
    <x v="4"/>
    <x v="11"/>
    <d v="2014-03-16T21:35:19"/>
    <d v="2014-02-04T22:35:19"/>
    <x v="2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x v="60"/>
    <x v="0"/>
    <s v="music/rock"/>
    <n v="181"/>
    <x v="595"/>
    <x v="4"/>
    <x v="11"/>
    <d v="2013-02-28T09:15:15"/>
    <d v="2013-01-29T09:15:15"/>
    <x v="1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x v="34"/>
    <x v="0"/>
    <s v="music/rock"/>
    <n v="143"/>
    <x v="596"/>
    <x v="4"/>
    <x v="11"/>
    <d v="2012-05-11T10:47:00"/>
    <d v="2012-03-14T20:20:34"/>
    <x v="7"/>
    <x v="5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x v="57"/>
    <x v="0"/>
    <s v="music/rock"/>
    <n v="114"/>
    <x v="597"/>
    <x v="4"/>
    <x v="11"/>
    <d v="2013-11-01T10:03:46"/>
    <d v="2013-10-02T10:03:46"/>
    <x v="9"/>
    <x v="4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x v="69"/>
    <x v="0"/>
    <s v="music/rock"/>
    <n v="204"/>
    <x v="598"/>
    <x v="4"/>
    <x v="11"/>
    <d v="2012-07-06T22:59:00"/>
    <d v="2012-05-29T19:09:48"/>
    <x v="5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x v="25"/>
    <x v="0"/>
    <s v="music/rock"/>
    <n v="109"/>
    <x v="599"/>
    <x v="4"/>
    <x v="11"/>
    <d v="2013-01-21T02:59:00"/>
    <d v="2013-01-02T23:28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x v="239"/>
    <x v="0"/>
    <s v="music/rock"/>
    <n v="144"/>
    <x v="600"/>
    <x v="4"/>
    <x v="11"/>
    <d v="2013-01-31T20:08:59"/>
    <d v="2013-01-0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x v="130"/>
    <x v="0"/>
    <s v="music/rock"/>
    <n v="104"/>
    <x v="601"/>
    <x v="4"/>
    <x v="11"/>
    <d v="2013-11-13T00:59:00"/>
    <d v="2013-10-10T13:44:06"/>
    <x v="9"/>
    <x v="4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x v="65"/>
    <x v="0"/>
    <s v="music/rock"/>
    <n v="100"/>
    <x v="602"/>
    <x v="4"/>
    <x v="11"/>
    <d v="2013-11-07T16:58:03"/>
    <d v="2013-10-08T15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x v="58"/>
    <x v="0"/>
    <s v="music/rock"/>
    <n v="103"/>
    <x v="603"/>
    <x v="4"/>
    <x v="11"/>
    <d v="2013-07-02T23:59:00"/>
    <d v="2013-06-17T12:47:24"/>
    <x v="0"/>
    <x v="4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x v="28"/>
    <x v="0"/>
    <s v="music/rock"/>
    <n v="105"/>
    <x v="604"/>
    <x v="4"/>
    <x v="11"/>
    <d v="2011-09-05T12:06:00"/>
    <d v="2011-07-11T21:45:37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x v="192"/>
    <x v="0"/>
    <s v="music/rock"/>
    <n v="112"/>
    <x v="605"/>
    <x v="4"/>
    <x v="11"/>
    <d v="2012-04-06T23:59:00"/>
    <d v="2012-02-24T09:42:46"/>
    <x v="2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x v="240"/>
    <x v="0"/>
    <s v="music/rock"/>
    <n v="101"/>
    <x v="606"/>
    <x v="4"/>
    <x v="11"/>
    <d v="2013-09-15T16:10:00"/>
    <d v="2013-08-16T16:11:25"/>
    <x v="10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x v="26"/>
    <x v="0"/>
    <s v="music/rock"/>
    <n v="108"/>
    <x v="607"/>
    <x v="4"/>
    <x v="11"/>
    <d v="2012-04-28T23:00:00"/>
    <d v="2012-03-28T18:51:28"/>
    <x v="7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x v="45"/>
    <x v="0"/>
    <s v="music/rock"/>
    <n v="115"/>
    <x v="608"/>
    <x v="4"/>
    <x v="11"/>
    <d v="2014-09-30T09:09:47"/>
    <d v="2014-08-31T09:09:47"/>
    <x v="10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x v="33"/>
    <x v="0"/>
    <s v="music/rock"/>
    <n v="100"/>
    <x v="609"/>
    <x v="4"/>
    <x v="11"/>
    <d v="2012-04-27T11:00:46"/>
    <d v="2012-03-28T11:00:46"/>
    <x v="7"/>
    <x v="5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x v="66"/>
    <x v="0"/>
    <s v="music/rock"/>
    <n v="152"/>
    <x v="610"/>
    <x v="4"/>
    <x v="11"/>
    <d v="2014-09-11T05:24:14"/>
    <d v="2014-08-12T05:24:14"/>
    <x v="10"/>
    <x v="3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x v="13"/>
    <x v="0"/>
    <s v="music/rock"/>
    <n v="112"/>
    <x v="611"/>
    <x v="4"/>
    <x v="11"/>
    <d v="2011-07-01T14:05:20"/>
    <d v="2011-06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x v="11"/>
    <x v="0"/>
    <s v="music/rock"/>
    <n v="101"/>
    <x v="612"/>
    <x v="4"/>
    <x v="11"/>
    <d v="2012-09-16T23:05:00"/>
    <d v="2012-08-01T19:32:04"/>
    <x v="1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x v="44"/>
    <x v="0"/>
    <s v="music/rock"/>
    <n v="123"/>
    <x v="613"/>
    <x v="4"/>
    <x v="11"/>
    <d v="2011-05-28T20:00:00"/>
    <d v="2011-05-02T17:47:58"/>
    <x v="5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x v="59"/>
    <x v="0"/>
    <s v="music/rock"/>
    <n v="100"/>
    <x v="614"/>
    <x v="4"/>
    <x v="11"/>
    <d v="2011-07-22T22:59:00"/>
    <d v="2011-07-05T21:32:06"/>
    <x v="3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x v="241"/>
    <x v="0"/>
    <s v="music/rock"/>
    <n v="105"/>
    <x v="615"/>
    <x v="4"/>
    <x v="11"/>
    <d v="2011-07-16T18:00:00"/>
    <d v="2011-05-27T14:45:12"/>
    <x v="5"/>
    <x v="6"/>
  </r>
  <r>
    <n v="806"/>
    <s v="Golden Animals NEW Album!"/>
    <s v="Help Golden Animals finish their NEW Album!"/>
    <x v="6"/>
    <x v="603"/>
    <x v="0"/>
    <x v="0"/>
    <x v="0"/>
    <n v="1315413339"/>
    <n v="1312821339"/>
    <b v="0"/>
    <x v="26"/>
    <x v="0"/>
    <s v="music/rock"/>
    <n v="104"/>
    <x v="616"/>
    <x v="4"/>
    <x v="11"/>
    <d v="2011-09-07T11:35:39"/>
    <d v="2011-08-08T11:35:39"/>
    <x v="10"/>
    <x v="6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x v="7"/>
    <x v="0"/>
    <s v="music/rock"/>
    <n v="105"/>
    <x v="617"/>
    <x v="4"/>
    <x v="11"/>
    <d v="2017-02-28T21:00:00"/>
    <d v="2017-01-24T10:05:11"/>
    <x v="1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x v="68"/>
    <x v="0"/>
    <s v="music/rock"/>
    <n v="100"/>
    <x v="618"/>
    <x v="4"/>
    <x v="11"/>
    <d v="2014-12-21T23:59:00"/>
    <d v="2014-11-18T21:24:46"/>
    <x v="4"/>
    <x v="3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x v="47"/>
    <x v="0"/>
    <s v="music/rock"/>
    <n v="104"/>
    <x v="619"/>
    <x v="4"/>
    <x v="11"/>
    <d v="2014-01-19T15:00:30"/>
    <d v="2013-12-20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x v="74"/>
    <x v="0"/>
    <s v="music/rock"/>
    <n v="105"/>
    <x v="615"/>
    <x v="4"/>
    <x v="11"/>
    <d v="2012-08-31T20:21:02"/>
    <d v="2012-08-01T20:21:02"/>
    <x v="10"/>
    <x v="5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x v="8"/>
    <x v="0"/>
    <s v="music/rock"/>
    <n v="104"/>
    <x v="64"/>
    <x v="4"/>
    <x v="11"/>
    <d v="2013-07-10T11:52:00"/>
    <d v="2013-06-18T10:26:42"/>
    <x v="0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x v="51"/>
    <x v="0"/>
    <s v="music/rock"/>
    <n v="152"/>
    <x v="620"/>
    <x v="4"/>
    <x v="11"/>
    <d v="2013-03-01T08:58:00"/>
    <d v="2013-01-07T19:25:52"/>
    <x v="1"/>
    <x v="4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x v="93"/>
    <x v="0"/>
    <s v="music/rock"/>
    <n v="160"/>
    <x v="621"/>
    <x v="4"/>
    <x v="11"/>
    <d v="2012-07-20T18:02:45"/>
    <d v="2012-06-20T18:02:45"/>
    <x v="0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x v="33"/>
    <x v="0"/>
    <s v="music/rock"/>
    <n v="127"/>
    <x v="622"/>
    <x v="4"/>
    <x v="11"/>
    <d v="2011-05-31T13:04:00"/>
    <d v="2011-05-16T12:50:01"/>
    <x v="5"/>
    <x v="6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x v="68"/>
    <x v="0"/>
    <s v="music/rock"/>
    <n v="107"/>
    <x v="623"/>
    <x v="4"/>
    <x v="11"/>
    <d v="2014-11-01T17:01:43"/>
    <d v="2014-10-02T17:01:43"/>
    <x v="9"/>
    <x v="3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x v="242"/>
    <x v="0"/>
    <s v="music/rock"/>
    <n v="115"/>
    <x v="624"/>
    <x v="4"/>
    <x v="11"/>
    <d v="2013-04-09T01:30:00"/>
    <d v="2013-03-08T15:54:03"/>
    <x v="7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x v="23"/>
    <x v="0"/>
    <s v="music/rock"/>
    <n v="137"/>
    <x v="625"/>
    <x v="4"/>
    <x v="11"/>
    <d v="2012-03-10T23:59:00"/>
    <d v="2012-01-17T09:23:31"/>
    <x v="1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x v="10"/>
    <x v="0"/>
    <s v="music/rock"/>
    <n v="156"/>
    <x v="626"/>
    <x v="4"/>
    <x v="11"/>
    <d v="2012-08-07T12:01:00"/>
    <d v="2012-07-30T16:11:21"/>
    <x v="3"/>
    <x v="5"/>
  </r>
  <r>
    <n v="819"/>
    <s v="Winter Tour"/>
    <s v="We are touring the Southeast in support of our new EP"/>
    <x v="44"/>
    <x v="140"/>
    <x v="0"/>
    <x v="0"/>
    <x v="0"/>
    <n v="1387601040"/>
    <n v="1386806254"/>
    <b v="0"/>
    <x v="25"/>
    <x v="0"/>
    <s v="music/rock"/>
    <n v="109"/>
    <x v="627"/>
    <x v="4"/>
    <x v="11"/>
    <d v="2013-12-20T23:44:00"/>
    <d v="2013-12-11T18:57:34"/>
    <x v="11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x v="44"/>
    <x v="0"/>
    <s v="music/rock"/>
    <n v="134"/>
    <x v="628"/>
    <x v="4"/>
    <x v="11"/>
    <d v="2014-06-09T00:00:00"/>
    <d v="2014-05-09T15:12:22"/>
    <x v="5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x v="76"/>
    <x v="0"/>
    <s v="music/rock"/>
    <n v="100"/>
    <x v="629"/>
    <x v="4"/>
    <x v="11"/>
    <d v="2015-05-03T23:01:00"/>
    <d v="2015-03-30T17:07:45"/>
    <x v="7"/>
    <x v="0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x v="50"/>
    <x v="0"/>
    <s v="music/rock"/>
    <n v="119"/>
    <x v="630"/>
    <x v="4"/>
    <x v="11"/>
    <d v="2012-10-05T17:44:10"/>
    <d v="2012-09-05T17:44:10"/>
    <x v="8"/>
    <x v="5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x v="51"/>
    <x v="0"/>
    <s v="music/rock"/>
    <n v="180"/>
    <x v="631"/>
    <x v="4"/>
    <x v="11"/>
    <d v="2015-03-22T17:20:52"/>
    <d v="2015-02-20T18:20:52"/>
    <x v="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x v="241"/>
    <x v="0"/>
    <s v="music/rock"/>
    <n v="134"/>
    <x v="632"/>
    <x v="4"/>
    <x v="11"/>
    <d v="2010-04-18T01:59:00"/>
    <d v="2010-03-13T00:48:38"/>
    <x v="7"/>
    <x v="7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x v="221"/>
    <x v="0"/>
    <s v="music/rock"/>
    <n v="100"/>
    <x v="633"/>
    <x v="4"/>
    <x v="11"/>
    <d v="2012-10-29T02:21:24"/>
    <d v="2012-10-04T02:21:24"/>
    <x v="9"/>
    <x v="5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x v="72"/>
    <x v="0"/>
    <s v="music/rock"/>
    <n v="101"/>
    <x v="634"/>
    <x v="4"/>
    <x v="11"/>
    <d v="2012-03-25T18:55:30"/>
    <d v="2012-03-04T19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x v="202"/>
    <x v="0"/>
    <s v="music/rock"/>
    <n v="103"/>
    <x v="635"/>
    <x v="4"/>
    <x v="11"/>
    <d v="2012-02-14T14:49:00"/>
    <d v="2012-01-19T06:21:47"/>
    <x v="1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x v="44"/>
    <x v="0"/>
    <s v="music/rock"/>
    <n v="107"/>
    <x v="636"/>
    <x v="4"/>
    <x v="11"/>
    <d v="2012-06-25T11:24:00"/>
    <d v="2012-06-12T20:13:02"/>
    <x v="0"/>
    <x v="5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x v="38"/>
    <x v="0"/>
    <s v="music/rock"/>
    <n v="104"/>
    <x v="151"/>
    <x v="4"/>
    <x v="11"/>
    <d v="2016-07-13T14:14:00"/>
    <d v="2016-05-14T14:14:00"/>
    <x v="5"/>
    <x v="2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x v="58"/>
    <x v="0"/>
    <s v="music/rock"/>
    <n v="108"/>
    <x v="637"/>
    <x v="4"/>
    <x v="11"/>
    <d v="2013-03-22T06:37:05"/>
    <d v="2013-02-20T07:37:05"/>
    <x v="2"/>
    <x v="4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x v="9"/>
    <x v="0"/>
    <s v="music/rock"/>
    <n v="233"/>
    <x v="638"/>
    <x v="4"/>
    <x v="11"/>
    <d v="2012-04-27T10:31:34"/>
    <d v="2012-03-28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x v="243"/>
    <x v="0"/>
    <s v="music/rock"/>
    <n v="101"/>
    <x v="639"/>
    <x v="4"/>
    <x v="11"/>
    <d v="2012-01-21T03:13:00"/>
    <d v="2011-11-22T11:12:15"/>
    <x v="4"/>
    <x v="6"/>
  </r>
  <r>
    <n v="833"/>
    <s v="Ragman Rolls"/>
    <s v="This is an American rock album."/>
    <x v="12"/>
    <x v="627"/>
    <x v="0"/>
    <x v="0"/>
    <x v="0"/>
    <n v="1397941475"/>
    <n v="1395349475"/>
    <b v="0"/>
    <x v="14"/>
    <x v="0"/>
    <s v="music/rock"/>
    <n v="102"/>
    <x v="640"/>
    <x v="4"/>
    <x v="11"/>
    <d v="2014-04-19T16:04:35"/>
    <d v="2014-03-20T16:04:35"/>
    <x v="7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x v="11"/>
    <x v="0"/>
    <s v="music/rock"/>
    <n v="131"/>
    <x v="641"/>
    <x v="4"/>
    <x v="11"/>
    <d v="2013-06-30T22:59:00"/>
    <d v="2013-05-28T14:44:52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x v="244"/>
    <x v="0"/>
    <s v="music/rock"/>
    <n v="117"/>
    <x v="642"/>
    <x v="4"/>
    <x v="11"/>
    <d v="2012-05-18T22:00:00"/>
    <d v="2012-04-06T05:59:18"/>
    <x v="6"/>
    <x v="5"/>
  </r>
  <r>
    <n v="836"/>
    <s v="DESMADRE Full Album + Press Kit"/>
    <s v="An album you can bring home to mom."/>
    <x v="10"/>
    <x v="630"/>
    <x v="0"/>
    <x v="0"/>
    <x v="0"/>
    <n v="1381108918"/>
    <n v="1378516918"/>
    <b v="0"/>
    <x v="67"/>
    <x v="0"/>
    <s v="music/rock"/>
    <n v="101"/>
    <x v="643"/>
    <x v="4"/>
    <x v="11"/>
    <d v="2013-10-06T20:21:58"/>
    <d v="2013-09-06T20:21:58"/>
    <x v="8"/>
    <x v="4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x v="95"/>
    <x v="0"/>
    <s v="music/rock"/>
    <n v="122"/>
    <x v="644"/>
    <x v="4"/>
    <x v="11"/>
    <d v="2014-05-01T18:57:42"/>
    <d v="2014-04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x v="42"/>
    <x v="0"/>
    <s v="music/rock"/>
    <n v="145"/>
    <x v="645"/>
    <x v="4"/>
    <x v="11"/>
    <d v="2012-01-17T16:33:05"/>
    <d v="2011-12-18T16:33:05"/>
    <x v="11"/>
    <x v="6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x v="93"/>
    <x v="0"/>
    <s v="music/rock"/>
    <n v="117"/>
    <x v="646"/>
    <x v="4"/>
    <x v="11"/>
    <d v="2012-09-22T13:19:16"/>
    <d v="2012-08-23T13:19:16"/>
    <x v="10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x v="245"/>
    <x v="0"/>
    <s v="music/metal"/>
    <n v="120"/>
    <x v="647"/>
    <x v="4"/>
    <x v="12"/>
    <d v="2016-09-24T00:26:27"/>
    <d v="2016-08-25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x v="225"/>
    <x v="0"/>
    <s v="music/metal"/>
    <n v="101"/>
    <x v="648"/>
    <x v="4"/>
    <x v="12"/>
    <d v="2014-11-10T16:07:43"/>
    <d v="2014-10-11T15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x v="70"/>
    <x v="0"/>
    <s v="music/metal"/>
    <n v="104"/>
    <x v="649"/>
    <x v="4"/>
    <x v="12"/>
    <d v="2013-10-13T22:59:00"/>
    <d v="2013-09-09T09:13:03"/>
    <x v="8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x v="246"/>
    <x v="0"/>
    <s v="music/metal"/>
    <n v="267"/>
    <x v="650"/>
    <x v="4"/>
    <x v="12"/>
    <d v="2016-12-08T03:00:00"/>
    <d v="2016-11-21T01:11:20"/>
    <x v="4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x v="180"/>
    <x v="0"/>
    <s v="music/metal"/>
    <n v="194"/>
    <x v="651"/>
    <x v="4"/>
    <x v="12"/>
    <d v="2014-10-31T23:59:00"/>
    <d v="2014-09-23T11:25:52"/>
    <x v="8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x v="247"/>
    <x v="0"/>
    <s v="music/metal"/>
    <n v="120"/>
    <x v="652"/>
    <x v="4"/>
    <x v="12"/>
    <d v="2016-09-04T22:59:00"/>
    <d v="2016-07-26T23:56:36"/>
    <x v="3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x v="5"/>
    <x v="0"/>
    <s v="music/metal"/>
    <n v="122"/>
    <x v="653"/>
    <x v="4"/>
    <x v="12"/>
    <d v="2014-03-10T09:00:00"/>
    <d v="2014-02-24T04:24:15"/>
    <x v="2"/>
    <x v="3"/>
  </r>
  <r>
    <n v="847"/>
    <s v="CENTROPYMUSIC"/>
    <s v="MUSIC WITH MEANING!  MUSIC THAT MATTERS!!!"/>
    <x v="185"/>
    <x v="115"/>
    <x v="0"/>
    <x v="0"/>
    <x v="0"/>
    <n v="1436555376"/>
    <n v="1433963376"/>
    <b v="0"/>
    <x v="29"/>
    <x v="0"/>
    <s v="music/metal"/>
    <n v="100"/>
    <x v="119"/>
    <x v="4"/>
    <x v="12"/>
    <d v="2015-07-10T14:09:36"/>
    <d v="2015-06-10T14:09:36"/>
    <x v="0"/>
    <x v="0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x v="38"/>
    <x v="0"/>
    <s v="music/metal"/>
    <n v="100"/>
    <x v="654"/>
    <x v="4"/>
    <x v="12"/>
    <d v="2015-04-14T14:00:33"/>
    <d v="2015-03-15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x v="248"/>
    <x v="0"/>
    <s v="music/metal"/>
    <n v="120"/>
    <x v="655"/>
    <x v="4"/>
    <x v="12"/>
    <d v="2015-03-15T21:34:24"/>
    <d v="2015-02-15T22:34:24"/>
    <x v="2"/>
    <x v="0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x v="182"/>
    <x v="0"/>
    <s v="music/metal"/>
    <n v="155"/>
    <x v="656"/>
    <x v="4"/>
    <x v="12"/>
    <d v="2016-04-24T23:59:00"/>
    <d v="2016-03-23T14:51:57"/>
    <x v="7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x v="16"/>
    <x v="0"/>
    <s v="music/metal"/>
    <n v="130"/>
    <x v="657"/>
    <x v="4"/>
    <x v="12"/>
    <d v="2016-07-31T14:45:00"/>
    <d v="2016-06-01T16:07:33"/>
    <x v="0"/>
    <x v="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x v="95"/>
    <x v="0"/>
    <s v="music/metal"/>
    <n v="105"/>
    <x v="658"/>
    <x v="4"/>
    <x v="12"/>
    <d v="2016-10-24T16:00:00"/>
    <d v="2016-10-13T14:19:55"/>
    <x v="9"/>
    <x v="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x v="73"/>
    <x v="0"/>
    <s v="music/metal"/>
    <n v="100"/>
    <x v="180"/>
    <x v="4"/>
    <x v="12"/>
    <d v="2015-02-16T14:58:29"/>
    <d v="2015-01-17T14:58:29"/>
    <x v="1"/>
    <x v="0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x v="249"/>
    <x v="0"/>
    <s v="music/metal"/>
    <n v="118"/>
    <x v="659"/>
    <x v="4"/>
    <x v="12"/>
    <d v="2016-12-28T00:05:46"/>
    <d v="2016-11-28T00:05:46"/>
    <x v="4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x v="5"/>
    <x v="0"/>
    <s v="music/metal"/>
    <n v="103"/>
    <x v="660"/>
    <x v="4"/>
    <x v="12"/>
    <d v="2016-07-23T22:00:17"/>
    <d v="2016-06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x v="33"/>
    <x v="0"/>
    <s v="music/metal"/>
    <n v="218"/>
    <x v="661"/>
    <x v="4"/>
    <x v="12"/>
    <d v="2016-10-25T14:00:00"/>
    <d v="2016-08-27T02:29:16"/>
    <x v="10"/>
    <x v="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x v="54"/>
    <x v="0"/>
    <s v="music/metal"/>
    <n v="100"/>
    <x v="73"/>
    <x v="4"/>
    <x v="12"/>
    <d v="2015-11-25T09:57:11"/>
    <d v="2015-10-14T08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x v="88"/>
    <x v="0"/>
    <s v="music/metal"/>
    <n v="144"/>
    <x v="662"/>
    <x v="4"/>
    <x v="12"/>
    <d v="2015-04-15T17:59:00"/>
    <d v="2015-03-16T12:53:38"/>
    <x v="7"/>
    <x v="0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x v="15"/>
    <x v="0"/>
    <s v="music/metal"/>
    <n v="105"/>
    <x v="663"/>
    <x v="4"/>
    <x v="12"/>
    <d v="2015-06-03T19:00:00"/>
    <d v="2015-05-04T14:41:08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x v="53"/>
    <x v="1"/>
    <s v="music/jazz"/>
    <n v="18"/>
    <x v="664"/>
    <x v="4"/>
    <x v="13"/>
    <d v="2013-11-22T07:35:13"/>
    <d v="2013-10-23T06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x v="84"/>
    <x v="1"/>
    <s v="music/jazz"/>
    <n v="2"/>
    <x v="476"/>
    <x v="4"/>
    <x v="13"/>
    <d v="2016-09-16T18:10:04"/>
    <d v="2016-08-17T18:10:04"/>
    <x v="10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x v="80"/>
    <x v="1"/>
    <s v="music/jazz"/>
    <n v="0"/>
    <x v="665"/>
    <x v="4"/>
    <x v="13"/>
    <d v="2013-11-11T09:19:08"/>
    <d v="2013-10-12T08:19:08"/>
    <x v="9"/>
    <x v="4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x v="81"/>
    <x v="1"/>
    <s v="music/jazz"/>
    <n v="5"/>
    <x v="666"/>
    <x v="4"/>
    <x v="13"/>
    <d v="2012-02-11T21:49:26"/>
    <d v="2012-01-12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x v="1"/>
    <x v="1"/>
    <s v="music/jazz"/>
    <n v="42"/>
    <x v="667"/>
    <x v="4"/>
    <x v="13"/>
    <d v="2013-10-16T04:59:00"/>
    <d v="2013-09-23T21:33:58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x v="84"/>
    <x v="1"/>
    <s v="music/jazz"/>
    <n v="2"/>
    <x v="381"/>
    <x v="4"/>
    <x v="13"/>
    <d v="2013-01-16T13:33:17"/>
    <d v="2012-11-17T13:33:17"/>
    <x v="4"/>
    <x v="5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x v="202"/>
    <x v="1"/>
    <s v="music/jazz"/>
    <n v="18"/>
    <x v="668"/>
    <x v="4"/>
    <x v="13"/>
    <d v="2015-02-28T10:10:00"/>
    <d v="2015-01-21T10:18:38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x v="202"/>
    <x v="1"/>
    <s v="music/jazz"/>
    <n v="24"/>
    <x v="669"/>
    <x v="4"/>
    <x v="13"/>
    <d v="2009-11-30T23:59:00"/>
    <d v="2009-10-01T21:31:46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x v="29"/>
    <x v="1"/>
    <s v="music/jazz"/>
    <n v="0"/>
    <x v="73"/>
    <x v="4"/>
    <x v="13"/>
    <d v="2014-01-06T19:39:58"/>
    <d v="2013-12-07T19:39:58"/>
    <x v="11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x v="83"/>
    <x v="1"/>
    <s v="music/jazz"/>
    <n v="12"/>
    <x v="670"/>
    <x v="4"/>
    <x v="13"/>
    <d v="2013-04-08T14:17:37"/>
    <d v="2013-03-09T15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x v="81"/>
    <x v="1"/>
    <s v="music/jazz"/>
    <n v="0"/>
    <x v="671"/>
    <x v="4"/>
    <x v="13"/>
    <d v="2013-08-31T19:32:03"/>
    <d v="2013-08-0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x v="8"/>
    <x v="1"/>
    <s v="music/jazz"/>
    <n v="5"/>
    <x v="672"/>
    <x v="4"/>
    <x v="13"/>
    <d v="2013-11-29T09:28:15"/>
    <d v="2013-10-30T08:28:15"/>
    <x v="9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x v="84"/>
    <x v="1"/>
    <s v="music/jazz"/>
    <n v="1"/>
    <x v="151"/>
    <x v="4"/>
    <x v="13"/>
    <d v="2011-03-10T14:48:47"/>
    <d v="2011-01-24T14:48:47"/>
    <x v="1"/>
    <x v="6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x v="81"/>
    <x v="1"/>
    <s v="music/jazz"/>
    <n v="1"/>
    <x v="377"/>
    <x v="4"/>
    <x v="13"/>
    <d v="2012-11-11T00:00:40"/>
    <d v="2012-10-01T23:00:40"/>
    <x v="9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x v="64"/>
    <x v="1"/>
    <s v="music/jazz"/>
    <n v="24"/>
    <x v="673"/>
    <x v="4"/>
    <x v="13"/>
    <d v="2013-05-04T09:00:34"/>
    <d v="2013-04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x v="78"/>
    <x v="1"/>
    <s v="music/jazz"/>
    <n v="0"/>
    <x v="121"/>
    <x v="4"/>
    <x v="13"/>
    <d v="2015-09-21T12:22:11"/>
    <d v="2015-09-01T12:22:11"/>
    <x v="8"/>
    <x v="0"/>
  </r>
  <r>
    <n v="876"/>
    <s v="Sound Of Dobells"/>
    <s v="What was the greatest record shop ever?  DOBELLS!"/>
    <x v="189"/>
    <x v="656"/>
    <x v="2"/>
    <x v="1"/>
    <x v="1"/>
    <n v="1359978927"/>
    <n v="1357127727"/>
    <b v="0"/>
    <x v="43"/>
    <x v="1"/>
    <s v="music/jazz"/>
    <n v="41"/>
    <x v="674"/>
    <x v="4"/>
    <x v="13"/>
    <d v="2013-02-04T06:55:27"/>
    <d v="2013-01-02T06:55:27"/>
    <x v="1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x v="60"/>
    <x v="1"/>
    <s v="music/jazz"/>
    <n v="68"/>
    <x v="675"/>
    <x v="4"/>
    <x v="13"/>
    <d v="2013-12-19T13:56:00"/>
    <d v="2013-11-19T13:56:00"/>
    <x v="4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x v="84"/>
    <x v="1"/>
    <s v="music/jazz"/>
    <n v="1"/>
    <x v="151"/>
    <x v="4"/>
    <x v="13"/>
    <d v="2010-12-23T00:35:24"/>
    <d v="2010-11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x v="209"/>
    <x v="1"/>
    <s v="music/jazz"/>
    <n v="31"/>
    <x v="676"/>
    <x v="4"/>
    <x v="13"/>
    <d v="2012-05-29T14:55:05"/>
    <d v="2012-05-08T14:55:05"/>
    <x v="5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x v="22"/>
    <x v="1"/>
    <s v="music/indie rock"/>
    <n v="3"/>
    <x v="677"/>
    <x v="4"/>
    <x v="14"/>
    <d v="2012-10-30T02:42:18"/>
    <d v="2012-09-27T02:42:18"/>
    <x v="8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x v="29"/>
    <x v="1"/>
    <s v="music/indie rock"/>
    <n v="1"/>
    <x v="180"/>
    <x v="4"/>
    <x v="14"/>
    <d v="2012-01-14T01:01:26"/>
    <d v="2011-11-30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x v="25"/>
    <x v="1"/>
    <s v="music/indie rock"/>
    <n v="20"/>
    <x v="678"/>
    <x v="4"/>
    <x v="14"/>
    <d v="2011-09-06T15:39:10"/>
    <d v="2011-08-04T15:39:10"/>
    <x v="10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x v="54"/>
    <x v="1"/>
    <s v="music/indie rock"/>
    <n v="40"/>
    <x v="679"/>
    <x v="4"/>
    <x v="14"/>
    <d v="2016-03-02T17:27:15"/>
    <d v="2016-01-02T17:27:15"/>
    <x v="1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x v="84"/>
    <x v="1"/>
    <s v="music/indie rock"/>
    <n v="1"/>
    <x v="119"/>
    <x v="4"/>
    <x v="14"/>
    <d v="2012-05-11T21:31:00"/>
    <d v="2012-03-13T14:15:46"/>
    <x v="7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x v="64"/>
    <x v="1"/>
    <s v="music/indie rock"/>
    <n v="75"/>
    <x v="680"/>
    <x v="4"/>
    <x v="14"/>
    <d v="2016-12-30T17:35:11"/>
    <d v="2016-12-09T17:35:11"/>
    <x v="11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x v="63"/>
    <x v="1"/>
    <s v="music/indie rock"/>
    <n v="41"/>
    <x v="681"/>
    <x v="4"/>
    <x v="14"/>
    <d v="2016-09-15T15:53:33"/>
    <d v="2016-08-21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x v="78"/>
    <x v="1"/>
    <s v="music/indie rock"/>
    <n v="0"/>
    <x v="121"/>
    <x v="4"/>
    <x v="14"/>
    <d v="2012-05-27T18:00:55"/>
    <d v="2012-04-27T18:00:55"/>
    <x v="6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x v="80"/>
    <x v="1"/>
    <s v="music/indie rock"/>
    <n v="7"/>
    <x v="666"/>
    <x v="4"/>
    <x v="14"/>
    <d v="2011-09-01T01:00:00"/>
    <d v="2011-07-27T13:04:45"/>
    <x v="3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x v="58"/>
    <x v="1"/>
    <s v="music/indie rock"/>
    <n v="9"/>
    <x v="682"/>
    <x v="4"/>
    <x v="14"/>
    <d v="2014-10-05T13:49:03"/>
    <d v="2014-09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x v="80"/>
    <x v="1"/>
    <s v="music/indie rock"/>
    <n v="4"/>
    <x v="683"/>
    <x v="4"/>
    <x v="14"/>
    <d v="2013-11-21T12:46:19"/>
    <d v="2013-10-22T11:46:19"/>
    <x v="9"/>
    <x v="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x v="82"/>
    <x v="1"/>
    <s v="music/indie rock"/>
    <n v="3"/>
    <x v="684"/>
    <x v="4"/>
    <x v="14"/>
    <d v="2014-08-20T19:45:30"/>
    <d v="2014-07-21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x v="57"/>
    <x v="1"/>
    <s v="music/indie rock"/>
    <n v="41"/>
    <x v="685"/>
    <x v="4"/>
    <x v="14"/>
    <d v="2010-07-31T23:00:00"/>
    <d v="2010-05-05T23:48:03"/>
    <x v="5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x v="81"/>
    <x v="1"/>
    <s v="music/indie rock"/>
    <n v="10"/>
    <x v="379"/>
    <x v="4"/>
    <x v="14"/>
    <d v="2015-04-01T15:32:43"/>
    <d v="2015-03-02T16:32:43"/>
    <x v="7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x v="28"/>
    <x v="1"/>
    <s v="music/indie rock"/>
    <n v="39"/>
    <x v="686"/>
    <x v="4"/>
    <x v="14"/>
    <d v="2016-06-05T18:33:30"/>
    <d v="2016-05-06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x v="63"/>
    <x v="1"/>
    <s v="music/indie rock"/>
    <n v="2"/>
    <x v="687"/>
    <x v="4"/>
    <x v="14"/>
    <d v="2010-10-24T22:03:49"/>
    <d v="2010-09-09T22:03:49"/>
    <x v="8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x v="250"/>
    <x v="1"/>
    <s v="music/indie rock"/>
    <n v="40"/>
    <x v="688"/>
    <x v="4"/>
    <x v="14"/>
    <d v="2015-08-27T23:00:00"/>
    <d v="2015-08-02T15:57:06"/>
    <x v="1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x v="78"/>
    <x v="1"/>
    <s v="music/indie rock"/>
    <n v="0"/>
    <x v="121"/>
    <x v="4"/>
    <x v="14"/>
    <d v="2012-11-28T12:31:48"/>
    <d v="2012-10-29T11:31:48"/>
    <x v="9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x v="84"/>
    <x v="1"/>
    <s v="music/indie rock"/>
    <n v="3"/>
    <x v="436"/>
    <x v="4"/>
    <x v="14"/>
    <d v="2012-01-15T13:11:50"/>
    <d v="2011-12-01T13:11:50"/>
    <x v="11"/>
    <x v="6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x v="22"/>
    <x v="1"/>
    <s v="music/indie rock"/>
    <n v="37"/>
    <x v="436"/>
    <x v="4"/>
    <x v="14"/>
    <d v="2011-05-27T21:22:42"/>
    <d v="2011-04-12T21:22:42"/>
    <x v="6"/>
    <x v="6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x v="84"/>
    <x v="1"/>
    <s v="music/jazz"/>
    <n v="0"/>
    <x v="689"/>
    <x v="4"/>
    <x v="13"/>
    <d v="2016-03-30T14:23:22"/>
    <d v="2016-02-29T15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x v="78"/>
    <x v="1"/>
    <s v="music/jazz"/>
    <n v="0"/>
    <x v="121"/>
    <x v="4"/>
    <x v="13"/>
    <d v="2010-06-08T14:11:00"/>
    <d v="2010-04-23T14:28:34"/>
    <x v="6"/>
    <x v="7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x v="83"/>
    <x v="1"/>
    <s v="music/jazz"/>
    <n v="0"/>
    <x v="180"/>
    <x v="4"/>
    <x v="13"/>
    <d v="2014-08-30T10:30:00"/>
    <d v="2014-07-09T18:10:22"/>
    <x v="3"/>
    <x v="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x v="80"/>
    <x v="1"/>
    <s v="music/jazz"/>
    <n v="3"/>
    <x v="379"/>
    <x v="4"/>
    <x v="13"/>
    <d v="2012-09-22T21:25:00"/>
    <d v="2012-08-28T14:06:20"/>
    <x v="10"/>
    <x v="5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x v="83"/>
    <x v="1"/>
    <s v="music/jazz"/>
    <n v="0"/>
    <x v="690"/>
    <x v="4"/>
    <x v="13"/>
    <d v="2016-01-02T20:55:37"/>
    <d v="2015-12-03T20:55:37"/>
    <x v="11"/>
    <x v="0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x v="79"/>
    <x v="1"/>
    <s v="music/jazz"/>
    <n v="3"/>
    <x v="691"/>
    <x v="4"/>
    <x v="13"/>
    <d v="2011-01-24T00:45:26"/>
    <d v="2010-11-25T00:45:26"/>
    <x v="4"/>
    <x v="7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x v="78"/>
    <x v="1"/>
    <s v="music/jazz"/>
    <n v="0"/>
    <x v="121"/>
    <x v="4"/>
    <x v="13"/>
    <d v="2014-03-12T22:33:10"/>
    <d v="2014-02-10T23:33:10"/>
    <x v="2"/>
    <x v="3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x v="78"/>
    <x v="1"/>
    <s v="music/jazz"/>
    <n v="0"/>
    <x v="121"/>
    <x v="4"/>
    <x v="13"/>
    <d v="2011-09-10T23:37:03"/>
    <d v="2011-08-11T23:37:03"/>
    <x v="10"/>
    <x v="6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x v="78"/>
    <x v="1"/>
    <s v="music/jazz"/>
    <n v="0"/>
    <x v="121"/>
    <x v="4"/>
    <x v="13"/>
    <d v="2010-07-26T23:59:00"/>
    <d v="2010-06-11T14:14:15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x v="22"/>
    <x v="1"/>
    <s v="music/jazz"/>
    <n v="3"/>
    <x v="178"/>
    <x v="4"/>
    <x v="13"/>
    <d v="2012-07-22T23:00:00"/>
    <d v="2012-06-21T11:34:00"/>
    <x v="0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x v="81"/>
    <x v="1"/>
    <s v="music/jazz"/>
    <n v="22"/>
    <x v="692"/>
    <x v="4"/>
    <x v="13"/>
    <d v="2017-03-03T08:05:19"/>
    <d v="2017-01-02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x v="78"/>
    <x v="1"/>
    <s v="music/jazz"/>
    <n v="0"/>
    <x v="121"/>
    <x v="4"/>
    <x v="13"/>
    <d v="2014-01-23T19:07:25"/>
    <d v="2014-01-02T19:07:25"/>
    <x v="1"/>
    <x v="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x v="84"/>
    <x v="1"/>
    <s v="music/jazz"/>
    <n v="1"/>
    <x v="2"/>
    <x v="4"/>
    <x v="13"/>
    <d v="2012-12-10T22:37:27"/>
    <d v="2012-10-11T21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x v="54"/>
    <x v="1"/>
    <s v="music/jazz"/>
    <n v="7"/>
    <x v="693"/>
    <x v="4"/>
    <x v="13"/>
    <d v="2012-05-04T22:20:19"/>
    <d v="2012-04-04T22:20:19"/>
    <x v="6"/>
    <x v="5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x v="78"/>
    <x v="1"/>
    <s v="music/jazz"/>
    <n v="0"/>
    <x v="121"/>
    <x v="4"/>
    <x v="13"/>
    <d v="2012-08-25T13:19:07"/>
    <d v="2012-07-26T13:19:07"/>
    <x v="3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x v="82"/>
    <x v="1"/>
    <s v="music/jazz"/>
    <n v="6"/>
    <x v="694"/>
    <x v="4"/>
    <x v="13"/>
    <d v="2012-02-29T23:59:00"/>
    <d v="2012-01-29T11:18:34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x v="78"/>
    <x v="1"/>
    <s v="music/jazz"/>
    <n v="0"/>
    <x v="121"/>
    <x v="4"/>
    <x v="13"/>
    <d v="2010-10-22T00:00:00"/>
    <d v="2010-09-13T15:28:54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x v="29"/>
    <x v="1"/>
    <s v="music/jazz"/>
    <n v="1"/>
    <x v="180"/>
    <x v="4"/>
    <x v="13"/>
    <d v="2014-07-13T21:30:00"/>
    <d v="2014-06-12T17:38:5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x v="73"/>
    <x v="1"/>
    <s v="music/jazz"/>
    <n v="5"/>
    <x v="695"/>
    <x v="4"/>
    <x v="13"/>
    <d v="2014-12-01T17:59:21"/>
    <d v="2014-11-01T16:59:21"/>
    <x v="4"/>
    <x v="3"/>
  </r>
  <r>
    <n v="919"/>
    <s v="Jazz CD:  Out of The Blue"/>
    <s v="Cool jazz with a New Orleans flavor."/>
    <x v="22"/>
    <x v="173"/>
    <x v="2"/>
    <x v="0"/>
    <x v="0"/>
    <n v="1355930645"/>
    <n v="1352906645"/>
    <b v="0"/>
    <x v="29"/>
    <x v="1"/>
    <s v="music/jazz"/>
    <n v="1"/>
    <x v="101"/>
    <x v="4"/>
    <x v="13"/>
    <d v="2012-12-19T10:24:05"/>
    <d v="2012-11-14T10:24:05"/>
    <x v="4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x v="78"/>
    <x v="1"/>
    <s v="music/jazz"/>
    <n v="0"/>
    <x v="121"/>
    <x v="4"/>
    <x v="13"/>
    <d v="2013-11-14T12:07:02"/>
    <d v="2013-10-15T11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x v="9"/>
    <x v="1"/>
    <s v="music/jazz"/>
    <n v="31"/>
    <x v="696"/>
    <x v="4"/>
    <x v="13"/>
    <d v="2011-12-12T00:06:16"/>
    <d v="2011-10-30T23:06:16"/>
    <x v="9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x v="209"/>
    <x v="1"/>
    <s v="music/jazz"/>
    <n v="21"/>
    <x v="697"/>
    <x v="4"/>
    <x v="13"/>
    <d v="2014-10-01T07:43:13"/>
    <d v="2014-08-27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x v="79"/>
    <x v="1"/>
    <s v="music/jazz"/>
    <n v="2"/>
    <x v="698"/>
    <x v="4"/>
    <x v="13"/>
    <d v="2014-11-21T19:02:03"/>
    <d v="2014-10-22T18:02:03"/>
    <x v="9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x v="41"/>
    <x v="1"/>
    <s v="music/jazz"/>
    <n v="11"/>
    <x v="699"/>
    <x v="4"/>
    <x v="13"/>
    <d v="2013-02-13T17:37:49"/>
    <d v="2013-01-14T17:37:49"/>
    <x v="1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x v="81"/>
    <x v="1"/>
    <s v="music/jazz"/>
    <n v="3"/>
    <x v="700"/>
    <x v="4"/>
    <x v="13"/>
    <d v="2013-11-27T17:08:31"/>
    <d v="2013-10-28T16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x v="78"/>
    <x v="1"/>
    <s v="music/jazz"/>
    <n v="0"/>
    <x v="121"/>
    <x v="4"/>
    <x v="13"/>
    <d v="2010-07-08T17:40:00"/>
    <d v="2010-06-08T19:28:50"/>
    <x v="0"/>
    <x v="7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x v="78"/>
    <x v="1"/>
    <s v="music/jazz"/>
    <n v="0"/>
    <x v="121"/>
    <x v="4"/>
    <x v="13"/>
    <d v="2012-05-14T14:44:55"/>
    <d v="2012-04-14T14:44:55"/>
    <x v="6"/>
    <x v="5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x v="33"/>
    <x v="1"/>
    <s v="music/jazz"/>
    <n v="11"/>
    <x v="701"/>
    <x v="4"/>
    <x v="13"/>
    <d v="2012-11-17T19:00:00"/>
    <d v="2012-09-28T15:41:53"/>
    <x v="8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x v="78"/>
    <x v="1"/>
    <s v="music/jazz"/>
    <n v="0"/>
    <x v="121"/>
    <x v="4"/>
    <x v="13"/>
    <d v="2012-04-08T23:42:49"/>
    <d v="2012-03-10T00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x v="81"/>
    <x v="1"/>
    <s v="music/jazz"/>
    <n v="38"/>
    <x v="160"/>
    <x v="4"/>
    <x v="13"/>
    <d v="2010-06-25T16:32:00"/>
    <d v="2010-05-14T16:58:26"/>
    <x v="5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x v="63"/>
    <x v="1"/>
    <s v="music/jazz"/>
    <n v="7"/>
    <x v="702"/>
    <x v="4"/>
    <x v="13"/>
    <d v="2014-03-16T17:00:00"/>
    <d v="2014-02-10T03:38:22"/>
    <x v="2"/>
    <x v="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x v="209"/>
    <x v="1"/>
    <s v="music/jazz"/>
    <n v="15"/>
    <x v="703"/>
    <x v="4"/>
    <x v="13"/>
    <d v="2013-03-22T17:15:45"/>
    <d v="2013-02-05T18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x v="84"/>
    <x v="1"/>
    <s v="music/jazz"/>
    <n v="6"/>
    <x v="88"/>
    <x v="4"/>
    <x v="13"/>
    <d v="2014-05-11T23:03:29"/>
    <d v="2014-03-12T23:03:29"/>
    <x v="7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x v="209"/>
    <x v="1"/>
    <s v="music/jazz"/>
    <n v="30"/>
    <x v="704"/>
    <x v="4"/>
    <x v="13"/>
    <d v="2014-05-04T01:00:00"/>
    <d v="2014-04-04T12:41:24"/>
    <x v="6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x v="84"/>
    <x v="1"/>
    <s v="music/jazz"/>
    <n v="1"/>
    <x v="384"/>
    <x v="4"/>
    <x v="13"/>
    <d v="2016-01-29T03:00:29"/>
    <d v="2015-12-30T03:00:29"/>
    <x v="11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x v="78"/>
    <x v="1"/>
    <s v="music/jazz"/>
    <n v="0"/>
    <x v="121"/>
    <x v="4"/>
    <x v="13"/>
    <d v="2012-01-18T15:00:00"/>
    <d v="2011-12-05T19:34:49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x v="84"/>
    <x v="1"/>
    <s v="music/jazz"/>
    <n v="1"/>
    <x v="135"/>
    <x v="4"/>
    <x v="13"/>
    <d v="2013-11-03T15:09:17"/>
    <d v="2013-10-04T14:09:17"/>
    <x v="9"/>
    <x v="4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x v="29"/>
    <x v="1"/>
    <s v="music/jazz"/>
    <n v="0"/>
    <x v="384"/>
    <x v="4"/>
    <x v="13"/>
    <d v="2012-09-02T06:30:48"/>
    <d v="2012-08-03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x v="84"/>
    <x v="1"/>
    <s v="music/jazz"/>
    <n v="1"/>
    <x v="135"/>
    <x v="4"/>
    <x v="13"/>
    <d v="2013-06-30T14:58:00"/>
    <d v="2013-05-22T13:18:58"/>
    <x v="5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x v="25"/>
    <x v="1"/>
    <s v="technology/wearables"/>
    <n v="17"/>
    <x v="705"/>
    <x v="2"/>
    <x v="8"/>
    <d v="2015-08-10T19:12:06"/>
    <d v="2015-06-26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x v="162"/>
    <x v="1"/>
    <s v="technology/wearables"/>
    <n v="2"/>
    <x v="706"/>
    <x v="2"/>
    <x v="8"/>
    <d v="2017-02-09T21:19:05"/>
    <d v="2017-01-10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x v="38"/>
    <x v="1"/>
    <s v="technology/wearables"/>
    <n v="9"/>
    <x v="707"/>
    <x v="2"/>
    <x v="8"/>
    <d v="2016-02-18T15:14:20"/>
    <d v="2016-01-13T15:14:20"/>
    <x v="1"/>
    <x v="2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x v="8"/>
    <x v="1"/>
    <s v="technology/wearables"/>
    <n v="10"/>
    <x v="708"/>
    <x v="2"/>
    <x v="8"/>
    <d v="2016-11-29T12:01:45"/>
    <d v="2016-10-30T11:01:45"/>
    <x v="9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x v="93"/>
    <x v="1"/>
    <s v="technology/wearables"/>
    <n v="13"/>
    <x v="709"/>
    <x v="2"/>
    <x v="8"/>
    <d v="2016-04-18T09:00:00"/>
    <d v="2016-03-15T09:00:50"/>
    <x v="7"/>
    <x v="2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x v="38"/>
    <x v="1"/>
    <s v="technology/wearables"/>
    <n v="2"/>
    <x v="710"/>
    <x v="2"/>
    <x v="8"/>
    <d v="2017-02-18T18:59:00"/>
    <d v="2016-12-28T15:57:06"/>
    <x v="11"/>
    <x v="2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x v="81"/>
    <x v="1"/>
    <s v="technology/wearables"/>
    <n v="2"/>
    <x v="711"/>
    <x v="2"/>
    <x v="8"/>
    <d v="2016-09-09T13:00:48"/>
    <d v="2016-08-10T13:00:48"/>
    <x v="10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x v="78"/>
    <x v="1"/>
    <s v="technology/wearables"/>
    <n v="0"/>
    <x v="121"/>
    <x v="2"/>
    <x v="8"/>
    <d v="2016-06-30T13:45:06"/>
    <d v="2016-05-01T13:45:06"/>
    <x v="5"/>
    <x v="2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x v="22"/>
    <x v="1"/>
    <s v="technology/wearables"/>
    <n v="12"/>
    <x v="88"/>
    <x v="2"/>
    <x v="8"/>
    <d v="2016-03-12T14:52:44"/>
    <d v="2016-02-11T14:52:44"/>
    <x v="2"/>
    <x v="2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x v="63"/>
    <x v="1"/>
    <s v="technology/wearables"/>
    <n v="1"/>
    <x v="498"/>
    <x v="2"/>
    <x v="8"/>
    <d v="2016-02-20T20:02:56"/>
    <d v="2015-12-22T20:02:56"/>
    <x v="11"/>
    <x v="0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x v="54"/>
    <x v="1"/>
    <s v="technology/wearables"/>
    <n v="28"/>
    <x v="712"/>
    <x v="2"/>
    <x v="8"/>
    <d v="2016-01-17T13:01:01"/>
    <d v="2015-12-18T13:01:01"/>
    <x v="11"/>
    <x v="0"/>
  </r>
  <r>
    <n v="951"/>
    <s v="Smart Harness"/>
    <s v="Revolutionizing the way we walk our dogs!"/>
    <x v="63"/>
    <x v="689"/>
    <x v="2"/>
    <x v="0"/>
    <x v="0"/>
    <n v="1465054872"/>
    <n v="1461166872"/>
    <b v="0"/>
    <x v="212"/>
    <x v="1"/>
    <s v="technology/wearables"/>
    <n v="38"/>
    <x v="713"/>
    <x v="2"/>
    <x v="8"/>
    <d v="2016-06-04T10:41:12"/>
    <d v="2016-04-20T10:41:12"/>
    <x v="6"/>
    <x v="2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x v="193"/>
    <x v="1"/>
    <s v="technology/wearables"/>
    <n v="40"/>
    <x v="714"/>
    <x v="2"/>
    <x v="8"/>
    <d v="2016-11-18T10:43:32"/>
    <d v="2016-10-19T09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x v="81"/>
    <x v="1"/>
    <s v="technology/wearables"/>
    <n v="1"/>
    <x v="715"/>
    <x v="2"/>
    <x v="8"/>
    <d v="2015-01-24T22:56:39"/>
    <d v="2014-12-25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x v="196"/>
    <x v="1"/>
    <s v="technology/wearables"/>
    <n v="43"/>
    <x v="716"/>
    <x v="2"/>
    <x v="8"/>
    <d v="2015-08-20T15:00:39"/>
    <d v="2015-07-09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x v="251"/>
    <x v="1"/>
    <s v="technology/wearables"/>
    <n v="6"/>
    <x v="717"/>
    <x v="2"/>
    <x v="8"/>
    <d v="2016-09-13T02:05:00"/>
    <d v="2016-08-04T02:05:00"/>
    <x v="10"/>
    <x v="2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x v="57"/>
    <x v="1"/>
    <s v="technology/wearables"/>
    <n v="2"/>
    <x v="718"/>
    <x v="2"/>
    <x v="8"/>
    <d v="2015-04-26T15:55:59"/>
    <d v="2015-02-25T16:55:59"/>
    <x v="2"/>
    <x v="0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x v="63"/>
    <x v="1"/>
    <s v="technology/wearables"/>
    <n v="2"/>
    <x v="719"/>
    <x v="2"/>
    <x v="8"/>
    <d v="2016-11-17T09:15:33"/>
    <d v="2016-10-17T08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x v="57"/>
    <x v="1"/>
    <s v="technology/wearables"/>
    <n v="11"/>
    <x v="720"/>
    <x v="2"/>
    <x v="8"/>
    <d v="2015-04-09T23:59:00"/>
    <d v="2015-03-19T14:16:03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x v="199"/>
    <x v="1"/>
    <s v="technology/wearables"/>
    <n v="39"/>
    <x v="721"/>
    <x v="2"/>
    <x v="8"/>
    <d v="2015-01-18T23:11:05"/>
    <d v="2014-12-19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x v="101"/>
    <x v="1"/>
    <s v="technology/wearables"/>
    <n v="46"/>
    <x v="722"/>
    <x v="2"/>
    <x v="8"/>
    <d v="2017-03-14T09:02:35"/>
    <d v="2017-01-31T10:02:35"/>
    <x v="1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x v="238"/>
    <x v="1"/>
    <s v="technology/wearables"/>
    <n v="42"/>
    <x v="723"/>
    <x v="2"/>
    <x v="8"/>
    <d v="2017-02-20T14:00:00"/>
    <d v="2017-01-05T11:38:55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x v="77"/>
    <x v="1"/>
    <s v="technology/wearables"/>
    <n v="28"/>
    <x v="724"/>
    <x v="2"/>
    <x v="8"/>
    <d v="2016-02-11T12:05:53"/>
    <d v="2016-01-04T12:05:53"/>
    <x v="1"/>
    <x v="2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x v="82"/>
    <x v="1"/>
    <s v="technology/wearables"/>
    <n v="1"/>
    <x v="725"/>
    <x v="2"/>
    <x v="8"/>
    <d v="2016-10-17T10:15:19"/>
    <d v="2016-09-12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x v="60"/>
    <x v="1"/>
    <s v="technology/wearables"/>
    <n v="1"/>
    <x v="726"/>
    <x v="2"/>
    <x v="8"/>
    <d v="2015-09-01T10:05:19"/>
    <d v="2015-07-23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x v="79"/>
    <x v="1"/>
    <s v="technology/wearables"/>
    <n v="1"/>
    <x v="727"/>
    <x v="2"/>
    <x v="8"/>
    <d v="2016-10-25T22:59:00"/>
    <d v="2016-09-23T19:24:06"/>
    <x v="8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x v="209"/>
    <x v="1"/>
    <s v="technology/wearables"/>
    <n v="15"/>
    <x v="728"/>
    <x v="2"/>
    <x v="8"/>
    <d v="2016-10-06T10:15:32"/>
    <d v="2016-09-06T10:15:32"/>
    <x v="8"/>
    <x v="2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x v="75"/>
    <x v="1"/>
    <s v="technology/wearables"/>
    <n v="18"/>
    <x v="729"/>
    <x v="2"/>
    <x v="8"/>
    <d v="2016-04-22T00:06:14"/>
    <d v="2016-02-22T01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x v="80"/>
    <x v="1"/>
    <s v="technology/wearables"/>
    <n v="1"/>
    <x v="730"/>
    <x v="2"/>
    <x v="8"/>
    <d v="2014-08-15T15:20:34"/>
    <d v="2014-07-16T15:20:34"/>
    <x v="3"/>
    <x v="3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x v="202"/>
    <x v="1"/>
    <s v="technology/wearables"/>
    <n v="47"/>
    <x v="731"/>
    <x v="2"/>
    <x v="8"/>
    <d v="2017-02-09T02:16:47"/>
    <d v="2017-01-07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x v="25"/>
    <x v="1"/>
    <s v="technology/wearables"/>
    <n v="46"/>
    <x v="732"/>
    <x v="2"/>
    <x v="8"/>
    <d v="2017-01-22T23:59:00"/>
    <d v="2016-12-17T00:17:33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x v="81"/>
    <x v="1"/>
    <s v="technology/wearables"/>
    <n v="0"/>
    <x v="733"/>
    <x v="2"/>
    <x v="8"/>
    <d v="2015-06-01T12:01:00"/>
    <d v="2015-04-17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x v="43"/>
    <x v="1"/>
    <s v="technology/wearables"/>
    <n v="35"/>
    <x v="734"/>
    <x v="2"/>
    <x v="8"/>
    <d v="2014-09-04T01:59:00"/>
    <d v="2014-08-05T15:46:38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x v="22"/>
    <x v="1"/>
    <s v="technology/wearables"/>
    <n v="2"/>
    <x v="735"/>
    <x v="2"/>
    <x v="8"/>
    <d v="2015-11-08T20:21:33"/>
    <d v="2015-09-09T19:21:33"/>
    <x v="8"/>
    <x v="0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x v="83"/>
    <x v="1"/>
    <s v="technology/wearables"/>
    <n v="1"/>
    <x v="736"/>
    <x v="2"/>
    <x v="8"/>
    <d v="2016-03-25T11:59:16"/>
    <d v="2016-02-24T12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x v="54"/>
    <x v="1"/>
    <s v="technology/wearables"/>
    <n v="3"/>
    <x v="737"/>
    <x v="2"/>
    <x v="8"/>
    <d v="2016-06-28T11:43:05"/>
    <d v="2016-04-29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x v="59"/>
    <x v="1"/>
    <s v="technology/wearables"/>
    <n v="2"/>
    <x v="738"/>
    <x v="2"/>
    <x v="8"/>
    <d v="2015-08-13T20:24:57"/>
    <d v="2015-06-29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x v="8"/>
    <x v="1"/>
    <s v="technology/wearables"/>
    <n v="34"/>
    <x v="739"/>
    <x v="2"/>
    <x v="8"/>
    <d v="2016-02-21T17:36:37"/>
    <d v="2016-01-22T17:36:37"/>
    <x v="1"/>
    <x v="2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x v="252"/>
    <x v="1"/>
    <s v="technology/wearables"/>
    <n v="56"/>
    <x v="740"/>
    <x v="2"/>
    <x v="8"/>
    <d v="2016-02-25T02:25:01"/>
    <d v="2016-01-26T02:25:01"/>
    <x v="1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x v="93"/>
    <x v="1"/>
    <s v="technology/wearables"/>
    <n v="83"/>
    <x v="741"/>
    <x v="2"/>
    <x v="8"/>
    <d v="2016-06-20T13:59:00"/>
    <d v="2016-05-16T05:00:28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x v="162"/>
    <x v="1"/>
    <s v="technology/wearables"/>
    <n v="15"/>
    <x v="742"/>
    <x v="2"/>
    <x v="8"/>
    <d v="2014-11-30T17:42:02"/>
    <d v="2014-10-16T16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x v="80"/>
    <x v="1"/>
    <s v="technology/wearables"/>
    <n v="0"/>
    <x v="743"/>
    <x v="2"/>
    <x v="8"/>
    <d v="2014-08-09T17:43:42"/>
    <d v="2014-07-10T17:43:42"/>
    <x v="3"/>
    <x v="3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x v="83"/>
    <x v="1"/>
    <s v="technology/wearables"/>
    <n v="0"/>
    <x v="120"/>
    <x v="2"/>
    <x v="8"/>
    <d v="2016-10-02T13:04:46"/>
    <d v="2016-09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x v="122"/>
    <x v="1"/>
    <s v="technology/wearables"/>
    <n v="30"/>
    <x v="744"/>
    <x v="2"/>
    <x v="8"/>
    <d v="2016-08-23T15:54:00"/>
    <d v="2016-07-23T11:01:25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x v="83"/>
    <x v="1"/>
    <s v="technology/wearables"/>
    <n v="1"/>
    <x v="745"/>
    <x v="2"/>
    <x v="8"/>
    <d v="2015-03-27T20:46:48"/>
    <d v="2015-02-25T21:46:48"/>
    <x v="2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x v="23"/>
    <x v="1"/>
    <s v="technology/wearables"/>
    <n v="6"/>
    <x v="746"/>
    <x v="2"/>
    <x v="8"/>
    <d v="2015-12-31T18:00:00"/>
    <d v="2015-12-01T18:13:3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x v="23"/>
    <x v="1"/>
    <s v="technology/wearables"/>
    <n v="13"/>
    <x v="747"/>
    <x v="2"/>
    <x v="8"/>
    <d v="2016-01-09T19:00:00"/>
    <d v="2015-11-16T13:25:00"/>
    <x v="4"/>
    <x v="0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x v="14"/>
    <x v="1"/>
    <s v="technology/wearables"/>
    <n v="13"/>
    <x v="748"/>
    <x v="2"/>
    <x v="8"/>
    <d v="2014-06-23T02:04:10"/>
    <d v="2014-05-14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x v="78"/>
    <x v="1"/>
    <s v="technology/wearables"/>
    <n v="0"/>
    <x v="121"/>
    <x v="2"/>
    <x v="8"/>
    <d v="2016-10-01T03:33:45"/>
    <d v="2016-09-01T03:33:45"/>
    <x v="8"/>
    <x v="2"/>
  </r>
  <r>
    <n v="989"/>
    <s v="Power Rope"/>
    <s v="The most useful phone charger you will ever buy"/>
    <x v="3"/>
    <x v="718"/>
    <x v="2"/>
    <x v="0"/>
    <x v="0"/>
    <n v="1475101495"/>
    <n v="1472509495"/>
    <b v="0"/>
    <x v="58"/>
    <x v="1"/>
    <s v="technology/wearables"/>
    <n v="17"/>
    <x v="749"/>
    <x v="2"/>
    <x v="8"/>
    <d v="2016-09-28T17:24:55"/>
    <d v="2016-08-29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x v="84"/>
    <x v="1"/>
    <s v="technology/wearables"/>
    <n v="0"/>
    <x v="31"/>
    <x v="2"/>
    <x v="8"/>
    <d v="2014-09-03T13:49:24"/>
    <d v="2014-08-04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x v="63"/>
    <x v="1"/>
    <s v="technology/wearables"/>
    <n v="4"/>
    <x v="750"/>
    <x v="2"/>
    <x v="8"/>
    <d v="2016-07-12T13:51:00"/>
    <d v="2016-06-17T13:09:48"/>
    <x v="0"/>
    <x v="2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x v="80"/>
    <x v="1"/>
    <s v="technology/wearables"/>
    <n v="0"/>
    <x v="751"/>
    <x v="2"/>
    <x v="8"/>
    <d v="2016-05-07T16:11:59"/>
    <d v="2016-03-08T17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x v="193"/>
    <x v="1"/>
    <s v="technology/wearables"/>
    <n v="25"/>
    <x v="752"/>
    <x v="2"/>
    <x v="8"/>
    <d v="2016-11-12T00:00:00"/>
    <d v="2016-10-09T18:09:28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x v="202"/>
    <x v="1"/>
    <s v="technology/wearables"/>
    <n v="2"/>
    <x v="753"/>
    <x v="2"/>
    <x v="8"/>
    <d v="2014-11-30T17:59:00"/>
    <d v="2014-10-09T01:18:50"/>
    <x v="9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x v="82"/>
    <x v="1"/>
    <s v="technology/wearables"/>
    <n v="7"/>
    <x v="754"/>
    <x v="2"/>
    <x v="8"/>
    <d v="2014-11-29T11:00:00"/>
    <d v="2014-11-04T17:34:40"/>
    <x v="4"/>
    <x v="3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x v="81"/>
    <x v="1"/>
    <s v="technology/wearables"/>
    <n v="2"/>
    <x v="31"/>
    <x v="2"/>
    <x v="8"/>
    <d v="2014-07-27T10:27:00"/>
    <d v="2014-06-27T15:47:40"/>
    <x v="0"/>
    <x v="3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x v="22"/>
    <x v="1"/>
    <s v="technology/wearables"/>
    <n v="1"/>
    <x v="755"/>
    <x v="2"/>
    <x v="8"/>
    <d v="2014-11-27T22:28:17"/>
    <d v="2014-10-28T21:28:17"/>
    <x v="9"/>
    <x v="3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x v="194"/>
    <x v="1"/>
    <s v="technology/wearables"/>
    <n v="59"/>
    <x v="756"/>
    <x v="2"/>
    <x v="8"/>
    <d v="2015-11-19T00:03:21"/>
    <d v="2015-10-04T23:03:21"/>
    <x v="9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x v="244"/>
    <x v="1"/>
    <s v="technology/wearables"/>
    <n v="8"/>
    <x v="757"/>
    <x v="2"/>
    <x v="8"/>
    <d v="2014-11-13T03:02:00"/>
    <d v="2014-10-14T02:11:30"/>
    <x v="9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x v="79"/>
    <x v="1"/>
    <s v="technology/wearables"/>
    <n v="2"/>
    <x v="758"/>
    <x v="2"/>
    <x v="8"/>
    <d v="2017-03-14T19:26:00"/>
    <d v="2017-01-13T2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x v="80"/>
    <x v="1"/>
    <s v="technology/wearables"/>
    <n v="104"/>
    <x v="759"/>
    <x v="2"/>
    <x v="8"/>
    <d v="2017-01-30T12:16:53"/>
    <d v="2016-12-16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x v="19"/>
    <x v="1"/>
    <s v="technology/wearables"/>
    <n v="30"/>
    <x v="760"/>
    <x v="2"/>
    <x v="8"/>
    <d v="2015-12-17T00:59:00"/>
    <d v="2015-11-17T11:25:14"/>
    <x v="4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x v="41"/>
    <x v="1"/>
    <s v="technology/wearables"/>
    <n v="16"/>
    <x v="761"/>
    <x v="2"/>
    <x v="8"/>
    <d v="2017-03-16T11:01:01"/>
    <d v="2017-02-14T12:01:01"/>
    <x v="2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x v="195"/>
    <x v="1"/>
    <s v="technology/wearables"/>
    <n v="82"/>
    <x v="762"/>
    <x v="2"/>
    <x v="8"/>
    <d v="2016-02-18T12:00:27"/>
    <d v="2016-01-19T12:00:27"/>
    <x v="1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x v="253"/>
    <x v="1"/>
    <s v="technology/wearables"/>
    <n v="75"/>
    <x v="763"/>
    <x v="2"/>
    <x v="8"/>
    <d v="2015-10-30T09:59:43"/>
    <d v="2015-09-29T09:59:43"/>
    <x v="8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x v="22"/>
    <x v="1"/>
    <s v="technology/wearables"/>
    <n v="6"/>
    <x v="764"/>
    <x v="2"/>
    <x v="8"/>
    <d v="2014-12-12T02:11:00"/>
    <d v="2014-12-03T19:57:52"/>
    <x v="11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x v="88"/>
    <x v="1"/>
    <s v="technology/wearables"/>
    <n v="44"/>
    <x v="765"/>
    <x v="2"/>
    <x v="8"/>
    <d v="2016-12-14T10:00:23"/>
    <d v="2016-11-02T09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x v="29"/>
    <x v="1"/>
    <s v="technology/wearables"/>
    <n v="0"/>
    <x v="409"/>
    <x v="2"/>
    <x v="8"/>
    <d v="2016-12-28T14:25:15"/>
    <d v="2016-11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x v="21"/>
    <x v="1"/>
    <s v="technology/wearables"/>
    <n v="13"/>
    <x v="178"/>
    <x v="2"/>
    <x v="8"/>
    <d v="2016-06-19T09:30:46"/>
    <d v="2016-05-20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x v="80"/>
    <x v="1"/>
    <s v="technology/wearables"/>
    <n v="0"/>
    <x v="698"/>
    <x v="2"/>
    <x v="8"/>
    <d v="2016-09-04T21:59:00"/>
    <d v="2016-07-10T14:54:22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x v="29"/>
    <x v="1"/>
    <s v="technology/wearables"/>
    <n v="0"/>
    <x v="766"/>
    <x v="2"/>
    <x v="8"/>
    <d v="2014-12-18T16:33:15"/>
    <d v="2014-11-03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x v="254"/>
    <x v="1"/>
    <s v="technology/wearables"/>
    <n v="21535"/>
    <x v="767"/>
    <x v="2"/>
    <x v="8"/>
    <d v="2017-01-24T05:34:12"/>
    <d v="2016-12-10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x v="240"/>
    <x v="1"/>
    <s v="technology/wearables"/>
    <n v="35"/>
    <x v="768"/>
    <x v="2"/>
    <x v="8"/>
    <d v="2015-12-29T15:00:00"/>
    <d v="2015-12-01T15:00:56"/>
    <x v="11"/>
    <x v="0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x v="38"/>
    <x v="1"/>
    <s v="technology/wearables"/>
    <n v="31"/>
    <x v="769"/>
    <x v="2"/>
    <x v="8"/>
    <d v="2014-12-31T19:03:35"/>
    <d v="2014-11-11T19:03:35"/>
    <x v="4"/>
    <x v="3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x v="79"/>
    <x v="1"/>
    <s v="technology/wearables"/>
    <n v="3"/>
    <x v="379"/>
    <x v="2"/>
    <x v="8"/>
    <d v="2015-11-25T17:04:55"/>
    <d v="2015-10-26T16:04:55"/>
    <x v="9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x v="44"/>
    <x v="1"/>
    <s v="technology/wearables"/>
    <n v="3"/>
    <x v="770"/>
    <x v="2"/>
    <x v="8"/>
    <d v="2016-04-06T20:34:16"/>
    <d v="2016-02-21T2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x v="255"/>
    <x v="1"/>
    <s v="technology/wearables"/>
    <n v="23"/>
    <x v="771"/>
    <x v="2"/>
    <x v="8"/>
    <d v="2015-11-21T12:12:15"/>
    <d v="2015-10-12T11:12:15"/>
    <x v="9"/>
    <x v="0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x v="63"/>
    <x v="1"/>
    <s v="technology/wearables"/>
    <n v="3"/>
    <x v="772"/>
    <x v="2"/>
    <x v="8"/>
    <d v="2016-07-14T06:48:53"/>
    <d v="2016-06-14T06:48:53"/>
    <x v="0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x v="256"/>
    <x v="1"/>
    <s v="technology/wearables"/>
    <n v="47"/>
    <x v="460"/>
    <x v="2"/>
    <x v="8"/>
    <d v="2015-02-04T18:22:29"/>
    <d v="2015-01-05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x v="209"/>
    <x v="0"/>
    <s v="music/electronic music"/>
    <n v="206"/>
    <x v="773"/>
    <x v="4"/>
    <x v="15"/>
    <d v="2015-06-01T19:47:00"/>
    <d v="2015-05-02T20:40:09"/>
    <x v="5"/>
    <x v="0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x v="257"/>
    <x v="0"/>
    <s v="music/electronic music"/>
    <n v="352"/>
    <x v="774"/>
    <x v="4"/>
    <x v="15"/>
    <d v="2015-10-16T23:00:00"/>
    <d v="2015-09-24T01:02:51"/>
    <x v="8"/>
    <x v="0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x v="142"/>
    <x v="0"/>
    <s v="music/electronic music"/>
    <n v="115"/>
    <x v="775"/>
    <x v="4"/>
    <x v="15"/>
    <d v="2015-05-17T10:31:17"/>
    <d v="2015-04-17T10:31:17"/>
    <x v="6"/>
    <x v="0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x v="132"/>
    <x v="0"/>
    <s v="music/electronic music"/>
    <n v="237"/>
    <x v="776"/>
    <x v="4"/>
    <x v="15"/>
    <d v="2015-06-20T17:04:21"/>
    <d v="2015-05-21T17:04:21"/>
    <x v="5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x v="42"/>
    <x v="0"/>
    <s v="music/electronic music"/>
    <n v="119"/>
    <x v="777"/>
    <x v="4"/>
    <x v="15"/>
    <d v="2016-01-31T08:56:03"/>
    <d v="2016-01-01T08:56:03"/>
    <x v="1"/>
    <x v="2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x v="258"/>
    <x v="0"/>
    <s v="music/electronic music"/>
    <n v="110"/>
    <x v="778"/>
    <x v="4"/>
    <x v="15"/>
    <d v="2015-03-16T14:00:37"/>
    <d v="2015-02-14T15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x v="259"/>
    <x v="0"/>
    <s v="music/electronic music"/>
    <n v="100"/>
    <x v="779"/>
    <x v="4"/>
    <x v="15"/>
    <d v="2016-03-31T03:46:56"/>
    <d v="2016-02-26T04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x v="112"/>
    <x v="0"/>
    <s v="music/electronic music"/>
    <n v="103"/>
    <x v="780"/>
    <x v="4"/>
    <x v="15"/>
    <d v="2014-10-22T19:49:07"/>
    <d v="2014-09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x v="260"/>
    <x v="0"/>
    <s v="music/electronic music"/>
    <n v="117"/>
    <x v="781"/>
    <x v="4"/>
    <x v="15"/>
    <d v="2017-03-06T15:00:00"/>
    <d v="2017-01-20T10:03:25"/>
    <x v="1"/>
    <x v="1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x v="261"/>
    <x v="0"/>
    <s v="music/electronic music"/>
    <n v="112"/>
    <x v="782"/>
    <x v="4"/>
    <x v="15"/>
    <d v="2015-04-04T16:59:00"/>
    <d v="2015-02-09T12:05:07"/>
    <x v="2"/>
    <x v="0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x v="180"/>
    <x v="0"/>
    <s v="music/electronic music"/>
    <n v="342"/>
    <x v="783"/>
    <x v="4"/>
    <x v="15"/>
    <d v="2016-09-12T06:35:49"/>
    <d v="2016-08-29T06:35:49"/>
    <x v="10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x v="221"/>
    <x v="0"/>
    <s v="music/electronic music"/>
    <n v="107"/>
    <x v="784"/>
    <x v="4"/>
    <x v="15"/>
    <d v="2015-12-16T13:20:10"/>
    <d v="2015-11-16T13:20:10"/>
    <x v="4"/>
    <x v="0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x v="93"/>
    <x v="0"/>
    <s v="music/electronic music"/>
    <n v="108"/>
    <x v="785"/>
    <x v="4"/>
    <x v="15"/>
    <d v="2016-06-23T11:00:25"/>
    <d v="2016-05-24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x v="74"/>
    <x v="0"/>
    <s v="music/electronic music"/>
    <n v="103"/>
    <x v="786"/>
    <x v="4"/>
    <x v="15"/>
    <d v="2016-12-12T12:34:40"/>
    <d v="2016-11-14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x v="262"/>
    <x v="0"/>
    <s v="music/electronic music"/>
    <n v="130"/>
    <x v="787"/>
    <x v="4"/>
    <x v="15"/>
    <d v="2016-08-04T22:59:00"/>
    <d v="2016-07-03T23:00:04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x v="88"/>
    <x v="0"/>
    <s v="music/electronic music"/>
    <n v="108"/>
    <x v="788"/>
    <x v="4"/>
    <x v="15"/>
    <d v="2015-02-11T10:23:40"/>
    <d v="2015-01-12T10:23:40"/>
    <x v="1"/>
    <x v="0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x v="263"/>
    <x v="0"/>
    <s v="music/electronic music"/>
    <n v="112"/>
    <x v="789"/>
    <x v="4"/>
    <x v="15"/>
    <d v="2013-01-07T03:00:00"/>
    <d v="2012-12-06T05:46:30"/>
    <x v="11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x v="64"/>
    <x v="0"/>
    <s v="music/electronic music"/>
    <n v="102"/>
    <x v="790"/>
    <x v="4"/>
    <x v="15"/>
    <d v="2015-05-18T00:00:00"/>
    <d v="2015-04-25T14:44:22"/>
    <x v="6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x v="42"/>
    <x v="0"/>
    <s v="music/electronic music"/>
    <n v="145"/>
    <x v="791"/>
    <x v="4"/>
    <x v="15"/>
    <d v="2016-03-18T23:33:43"/>
    <d v="2016-02-18T00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x v="209"/>
    <x v="0"/>
    <s v="music/electronic music"/>
    <n v="128"/>
    <x v="792"/>
    <x v="4"/>
    <x v="15"/>
    <d v="2016-12-13T02:59:00"/>
    <d v="2016-11-17T21:37:26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x v="29"/>
    <x v="1"/>
    <s v="journalism/audio"/>
    <n v="0"/>
    <x v="409"/>
    <x v="5"/>
    <x v="16"/>
    <d v="2016-08-27T12:00:09"/>
    <d v="2016-07-28T12:00:09"/>
    <x v="3"/>
    <x v="2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x v="78"/>
    <x v="1"/>
    <s v="journalism/audio"/>
    <n v="0"/>
    <x v="121"/>
    <x v="5"/>
    <x v="16"/>
    <d v="2014-07-30T20:26:32"/>
    <d v="2014-07-10T20:26:32"/>
    <x v="3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x v="29"/>
    <x v="1"/>
    <s v="journalism/audio"/>
    <n v="2"/>
    <x v="119"/>
    <x v="5"/>
    <x v="16"/>
    <d v="2014-09-12T05:00:00"/>
    <d v="2014-07-31T11:42:28"/>
    <x v="3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x v="264"/>
    <x v="1"/>
    <s v="journalism/audio"/>
    <n v="9"/>
    <x v="793"/>
    <x v="5"/>
    <x v="16"/>
    <d v="2015-05-20T01:04:15"/>
    <d v="2015-04-20T01:04:15"/>
    <x v="6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x v="84"/>
    <x v="1"/>
    <s v="journalism/audio"/>
    <n v="0"/>
    <x v="366"/>
    <x v="5"/>
    <x v="16"/>
    <d v="2015-03-05T15:27:00"/>
    <d v="2015-01-07T17:13:21"/>
    <x v="1"/>
    <x v="0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x v="22"/>
    <x v="1"/>
    <s v="journalism/audio"/>
    <n v="3"/>
    <x v="794"/>
    <x v="5"/>
    <x v="16"/>
    <d v="2014-08-23T15:59:10"/>
    <d v="2014-07-24T15:59:10"/>
    <x v="3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x v="78"/>
    <x v="1"/>
    <s v="journalism/audio"/>
    <n v="0"/>
    <x v="121"/>
    <x v="5"/>
    <x v="16"/>
    <d v="2015-12-26T15:26:00"/>
    <d v="2015-11-11T15:26:00"/>
    <x v="4"/>
    <x v="0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x v="29"/>
    <x v="1"/>
    <s v="journalism/audio"/>
    <n v="0"/>
    <x v="120"/>
    <x v="5"/>
    <x v="16"/>
    <d v="2014-11-05T15:38:35"/>
    <d v="2014-10-06T14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x v="80"/>
    <x v="1"/>
    <s v="journalism/audio"/>
    <n v="1"/>
    <x v="450"/>
    <x v="5"/>
    <x v="16"/>
    <d v="2016-09-24T20:16:29"/>
    <d v="2016-08-15T20:16:29"/>
    <x v="10"/>
    <x v="2"/>
  </r>
  <r>
    <n v="1049"/>
    <s v="J1 (Canceled)"/>
    <s v="------"/>
    <x v="14"/>
    <x v="117"/>
    <x v="1"/>
    <x v="0"/>
    <x v="0"/>
    <n v="1455272445"/>
    <n v="1452680445"/>
    <b v="0"/>
    <x v="78"/>
    <x v="1"/>
    <s v="journalism/audio"/>
    <n v="0"/>
    <x v="121"/>
    <x v="5"/>
    <x v="16"/>
    <d v="2016-02-12T05:20:45"/>
    <d v="2016-01-13T05:20:45"/>
    <x v="1"/>
    <x v="2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x v="78"/>
    <x v="1"/>
    <s v="journalism/audio"/>
    <n v="0"/>
    <x v="121"/>
    <x v="5"/>
    <x v="16"/>
    <d v="2015-09-14T14:07:57"/>
    <d v="2015-08-15T14:07:57"/>
    <x v="10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x v="78"/>
    <x v="1"/>
    <s v="journalism/audio"/>
    <n v="0"/>
    <x v="121"/>
    <x v="5"/>
    <x v="16"/>
    <d v="2014-08-26T19:20:25"/>
    <d v="2014-07-29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x v="78"/>
    <x v="1"/>
    <s v="journalism/audio"/>
    <n v="0"/>
    <x v="121"/>
    <x v="5"/>
    <x v="16"/>
    <d v="2016-06-06T15:09:00"/>
    <d v="2016-04-23T14:08:15"/>
    <x v="6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x v="29"/>
    <x v="1"/>
    <s v="journalism/audio"/>
    <n v="1"/>
    <x v="2"/>
    <x v="5"/>
    <x v="16"/>
    <d v="2017-03-05T23:08:52"/>
    <d v="2017-02-08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x v="78"/>
    <x v="1"/>
    <s v="journalism/audio"/>
    <n v="0"/>
    <x v="121"/>
    <x v="5"/>
    <x v="16"/>
    <d v="2014-08-10T17:00:00"/>
    <d v="2014-07-11T15:26:39"/>
    <x v="3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x v="78"/>
    <x v="1"/>
    <s v="journalism/audio"/>
    <n v="0"/>
    <x v="121"/>
    <x v="5"/>
    <x v="16"/>
    <d v="2016-03-07T18:49:05"/>
    <d v="2016-02-06T18:49:05"/>
    <x v="2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x v="78"/>
    <x v="1"/>
    <s v="journalism/audio"/>
    <n v="0"/>
    <x v="121"/>
    <x v="5"/>
    <x v="16"/>
    <d v="2015-04-24T11:16:17"/>
    <d v="2015-02-23T12:16:17"/>
    <x v="2"/>
    <x v="0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x v="78"/>
    <x v="1"/>
    <s v="journalism/audio"/>
    <n v="0"/>
    <x v="121"/>
    <x v="5"/>
    <x v="16"/>
    <d v="2016-12-04T16:54:43"/>
    <d v="2016-11-04T15:54:43"/>
    <x v="4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x v="78"/>
    <x v="1"/>
    <s v="journalism/audio"/>
    <n v="0"/>
    <x v="121"/>
    <x v="5"/>
    <x v="16"/>
    <d v="2015-03-25T19:00:00"/>
    <d v="2015-02-12T16:37:23"/>
    <x v="2"/>
    <x v="0"/>
  </r>
  <r>
    <n v="1059"/>
    <s v="Voice Over Artist (Canceled)"/>
    <s v="Turning myself into a vocal artist."/>
    <x v="184"/>
    <x v="117"/>
    <x v="1"/>
    <x v="0"/>
    <x v="0"/>
    <n v="1426269456"/>
    <n v="1423681056"/>
    <b v="0"/>
    <x v="78"/>
    <x v="1"/>
    <s v="journalism/audio"/>
    <n v="0"/>
    <x v="121"/>
    <x v="5"/>
    <x v="16"/>
    <d v="2015-03-13T12:57:36"/>
    <d v="2015-02-11T13:57:36"/>
    <x v="2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x v="29"/>
    <x v="1"/>
    <s v="journalism/audio"/>
    <n v="1"/>
    <x v="73"/>
    <x v="5"/>
    <x v="16"/>
    <d v="2015-04-15T16:54:53"/>
    <d v="2015-03-16T16:54:53"/>
    <x v="7"/>
    <x v="0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x v="78"/>
    <x v="1"/>
    <s v="journalism/audio"/>
    <n v="0"/>
    <x v="121"/>
    <x v="5"/>
    <x v="16"/>
    <d v="2016-05-01T20:00:00"/>
    <d v="2016-03-03T01:38:28"/>
    <x v="7"/>
    <x v="2"/>
  </r>
  <r>
    <n v="1062"/>
    <s v="RETURNING AT A LATER DATE"/>
    <s v="SEE US ON PATREON www.badgirlartwork.com"/>
    <x v="212"/>
    <x v="121"/>
    <x v="1"/>
    <x v="0"/>
    <x v="0"/>
    <n v="1468351341"/>
    <n v="1467746541"/>
    <b v="0"/>
    <x v="80"/>
    <x v="1"/>
    <s v="journalism/audio"/>
    <n v="95"/>
    <x v="125"/>
    <x v="5"/>
    <x v="16"/>
    <d v="2016-07-12T14:22:21"/>
    <d v="2016-07-05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x v="78"/>
    <x v="1"/>
    <s v="journalism/audio"/>
    <n v="0"/>
    <x v="121"/>
    <x v="5"/>
    <x v="16"/>
    <d v="2016-08-30T19:44:22"/>
    <d v="2016-07-31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x v="252"/>
    <x v="1"/>
    <s v="games/video games"/>
    <n v="9"/>
    <x v="795"/>
    <x v="6"/>
    <x v="17"/>
    <d v="2013-07-07T00:28:23"/>
    <d v="2013-05-23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x v="81"/>
    <x v="1"/>
    <s v="games/video games"/>
    <n v="3"/>
    <x v="796"/>
    <x v="6"/>
    <x v="17"/>
    <d v="2014-02-19T04:08:42"/>
    <d v="2014-01-22T04:08:42"/>
    <x v="1"/>
    <x v="3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x v="265"/>
    <x v="1"/>
    <s v="games/video games"/>
    <n v="3"/>
    <x v="797"/>
    <x v="6"/>
    <x v="17"/>
    <d v="2013-08-04T18:06:22"/>
    <d v="2013-06-20T18:06:22"/>
    <x v="0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x v="73"/>
    <x v="1"/>
    <s v="games/video games"/>
    <n v="26"/>
    <x v="31"/>
    <x v="6"/>
    <x v="17"/>
    <d v="2013-12-21T15:32:11"/>
    <d v="2013-11-21T15:32:11"/>
    <x v="4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x v="80"/>
    <x v="1"/>
    <s v="games/video games"/>
    <n v="0"/>
    <x v="798"/>
    <x v="6"/>
    <x v="17"/>
    <d v="2016-04-10T02:54:24"/>
    <d v="2016-03-11T03:54:24"/>
    <x v="7"/>
    <x v="2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x v="64"/>
    <x v="1"/>
    <s v="games/video games"/>
    <n v="39"/>
    <x v="799"/>
    <x v="6"/>
    <x v="17"/>
    <d v="2013-11-26T01:30:59"/>
    <d v="2013-10-25T00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x v="84"/>
    <x v="1"/>
    <s v="games/video games"/>
    <n v="1"/>
    <x v="436"/>
    <x v="6"/>
    <x v="17"/>
    <d v="2012-09-30T19:17:02"/>
    <d v="2012-09-10T19:17:02"/>
    <x v="8"/>
    <x v="5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x v="78"/>
    <x v="1"/>
    <s v="games/video games"/>
    <n v="0"/>
    <x v="121"/>
    <x v="6"/>
    <x v="17"/>
    <d v="2015-11-17T14:04:53"/>
    <d v="2015-10-18T13:04:53"/>
    <x v="9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x v="80"/>
    <x v="1"/>
    <s v="games/video games"/>
    <n v="0"/>
    <x v="800"/>
    <x v="6"/>
    <x v="17"/>
    <d v="2014-02-05T14:58:17"/>
    <d v="2014-01-06T14:58:17"/>
    <x v="1"/>
    <x v="3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x v="29"/>
    <x v="1"/>
    <s v="games/video games"/>
    <n v="1"/>
    <x v="119"/>
    <x v="6"/>
    <x v="17"/>
    <d v="2011-10-16T18:09:01"/>
    <d v="2011-09-16T18:09:01"/>
    <x v="8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x v="209"/>
    <x v="1"/>
    <s v="games/video games"/>
    <n v="6"/>
    <x v="801"/>
    <x v="6"/>
    <x v="17"/>
    <d v="2014-01-03T23:09:05"/>
    <d v="2013-12-04T23:09:05"/>
    <x v="11"/>
    <x v="4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x v="83"/>
    <x v="1"/>
    <s v="games/video games"/>
    <n v="5"/>
    <x v="2"/>
    <x v="6"/>
    <x v="17"/>
    <d v="2012-05-06T16:41:56"/>
    <d v="2012-04-06T16:41:56"/>
    <x v="6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x v="266"/>
    <x v="1"/>
    <s v="games/video games"/>
    <n v="63"/>
    <x v="802"/>
    <x v="6"/>
    <x v="17"/>
    <d v="2014-09-11T04:04:10"/>
    <d v="2014-07-18T04:04:10"/>
    <x v="3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x v="157"/>
    <x v="1"/>
    <s v="games/video games"/>
    <n v="29"/>
    <x v="803"/>
    <x v="6"/>
    <x v="17"/>
    <d v="2016-01-13T23:00:11"/>
    <d v="2015-12-14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x v="81"/>
    <x v="1"/>
    <s v="games/video games"/>
    <n v="8"/>
    <x v="377"/>
    <x v="6"/>
    <x v="17"/>
    <d v="2011-07-21T23:42:01"/>
    <d v="2011-06-06T23:42:01"/>
    <x v="0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x v="59"/>
    <x v="1"/>
    <s v="games/video games"/>
    <n v="3"/>
    <x v="804"/>
    <x v="6"/>
    <x v="17"/>
    <d v="2016-05-14T08:35:36"/>
    <d v="2016-04-19T08:35:36"/>
    <x v="6"/>
    <x v="2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x v="15"/>
    <x v="1"/>
    <s v="games/video games"/>
    <n v="9"/>
    <x v="805"/>
    <x v="6"/>
    <x v="17"/>
    <d v="2014-05-10T22:18:53"/>
    <d v="2014-04-10T22:18:53"/>
    <x v="6"/>
    <x v="3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x v="80"/>
    <x v="1"/>
    <s v="games/video games"/>
    <n v="0"/>
    <x v="366"/>
    <x v="6"/>
    <x v="17"/>
    <d v="2015-01-28T17:14:52"/>
    <d v="2014-12-29T17:14:52"/>
    <x v="11"/>
    <x v="3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x v="83"/>
    <x v="1"/>
    <s v="games/video games"/>
    <n v="1"/>
    <x v="806"/>
    <x v="6"/>
    <x v="17"/>
    <d v="2012-08-10T16:44:48"/>
    <d v="2012-07-11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x v="29"/>
    <x v="1"/>
    <s v="games/video games"/>
    <n v="1"/>
    <x v="807"/>
    <x v="6"/>
    <x v="17"/>
    <d v="2014-08-02T10:49:43"/>
    <d v="2014-06-03T10:49:43"/>
    <x v="0"/>
    <x v="3"/>
  </r>
  <r>
    <n v="1084"/>
    <s v="My own channel"/>
    <s v="I want to start my own channel for gaming"/>
    <x v="131"/>
    <x v="117"/>
    <x v="2"/>
    <x v="0"/>
    <x v="0"/>
    <n v="1407534804"/>
    <n v="1404942804"/>
    <b v="0"/>
    <x v="78"/>
    <x v="1"/>
    <s v="games/video games"/>
    <n v="0"/>
    <x v="121"/>
    <x v="6"/>
    <x v="17"/>
    <d v="2014-08-08T16:53:24"/>
    <d v="2014-07-09T16:53:24"/>
    <x v="3"/>
    <x v="3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x v="82"/>
    <x v="1"/>
    <s v="games/video games"/>
    <n v="3"/>
    <x v="808"/>
    <x v="6"/>
    <x v="17"/>
    <d v="2016-03-14T10:06:15"/>
    <d v="2016-02-13T11:06:15"/>
    <x v="2"/>
    <x v="2"/>
  </r>
  <r>
    <n v="1086"/>
    <s v="Cyber Universe Online"/>
    <s v="Humanity's future in the Galaxy"/>
    <x v="102"/>
    <x v="493"/>
    <x v="2"/>
    <x v="0"/>
    <x v="0"/>
    <n v="1408913291"/>
    <n v="1406321291"/>
    <b v="0"/>
    <x v="84"/>
    <x v="1"/>
    <s v="games/video games"/>
    <n v="0"/>
    <x v="507"/>
    <x v="6"/>
    <x v="17"/>
    <d v="2014-08-24T15:48:11"/>
    <d v="2014-07-25T15:48:11"/>
    <x v="3"/>
    <x v="3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x v="78"/>
    <x v="1"/>
    <s v="games/video games"/>
    <n v="0"/>
    <x v="121"/>
    <x v="6"/>
    <x v="17"/>
    <d v="2014-06-15T12:08:07"/>
    <d v="2014-05-16T12:08:07"/>
    <x v="5"/>
    <x v="3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x v="206"/>
    <x v="1"/>
    <s v="games/video games"/>
    <n v="14"/>
    <x v="809"/>
    <x v="6"/>
    <x v="17"/>
    <d v="2014-04-24T14:11:07"/>
    <d v="2014-03-25T14:11:07"/>
    <x v="7"/>
    <x v="3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x v="72"/>
    <x v="1"/>
    <s v="games/video games"/>
    <n v="8"/>
    <x v="810"/>
    <x v="6"/>
    <x v="17"/>
    <d v="2015-06-25T23:32:55"/>
    <d v="2015-05-26T23:32:55"/>
    <x v="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x v="29"/>
    <x v="1"/>
    <s v="games/video games"/>
    <n v="0"/>
    <x v="144"/>
    <x v="6"/>
    <x v="17"/>
    <d v="2015-05-28T23:27:33"/>
    <d v="2015-04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x v="84"/>
    <x v="1"/>
    <s v="games/video games"/>
    <n v="13"/>
    <x v="385"/>
    <x v="6"/>
    <x v="17"/>
    <d v="2016-04-10T13:41:12"/>
    <d v="2016-03-11T14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x v="63"/>
    <x v="1"/>
    <s v="games/video games"/>
    <n v="1"/>
    <x v="366"/>
    <x v="6"/>
    <x v="17"/>
    <d v="2013-01-05T19:37:18"/>
    <d v="2012-12-06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x v="80"/>
    <x v="1"/>
    <s v="games/video games"/>
    <n v="14"/>
    <x v="811"/>
    <x v="6"/>
    <x v="17"/>
    <d v="2016-02-11T18:22:17"/>
    <d v="2016-01-27T18:22:17"/>
    <x v="1"/>
    <x v="2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x v="74"/>
    <x v="1"/>
    <s v="games/video games"/>
    <n v="18"/>
    <x v="812"/>
    <x v="6"/>
    <x v="17"/>
    <d v="2011-10-09T12:07:13"/>
    <d v="2011-09-09T12:07:13"/>
    <x v="8"/>
    <x v="6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x v="225"/>
    <x v="1"/>
    <s v="games/video games"/>
    <n v="5"/>
    <x v="813"/>
    <x v="6"/>
    <x v="17"/>
    <d v="2013-08-30T07:53:40"/>
    <d v="2013-07-31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x v="60"/>
    <x v="1"/>
    <s v="games/video games"/>
    <n v="18"/>
    <x v="814"/>
    <x v="6"/>
    <x v="17"/>
    <d v="2014-10-03T22:30:00"/>
    <d v="2014-09-03T07:25:54"/>
    <x v="8"/>
    <x v="3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x v="63"/>
    <x v="1"/>
    <s v="games/video games"/>
    <n v="0"/>
    <x v="815"/>
    <x v="6"/>
    <x v="17"/>
    <d v="2014-03-02T14:01:17"/>
    <d v="2014-01-21T14:01:17"/>
    <x v="1"/>
    <x v="3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x v="19"/>
    <x v="1"/>
    <s v="games/video games"/>
    <n v="7"/>
    <x v="816"/>
    <x v="6"/>
    <x v="17"/>
    <d v="2014-04-13T13:18:15"/>
    <d v="2014-03-14T13:18:15"/>
    <x v="7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x v="29"/>
    <x v="1"/>
    <s v="games/video games"/>
    <n v="1"/>
    <x v="384"/>
    <x v="6"/>
    <x v="17"/>
    <d v="2015-05-13T15:04:28"/>
    <d v="2015-04-13T15:04:28"/>
    <x v="6"/>
    <x v="0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x v="73"/>
    <x v="1"/>
    <s v="games/video games"/>
    <n v="3"/>
    <x v="119"/>
    <x v="6"/>
    <x v="17"/>
    <d v="2016-02-13T21:39:31"/>
    <d v="2016-01-14T21:39:31"/>
    <x v="1"/>
    <x v="2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x v="79"/>
    <x v="1"/>
    <s v="games/video games"/>
    <n v="0"/>
    <x v="817"/>
    <x v="6"/>
    <x v="17"/>
    <d v="2016-07-14T13:12:00"/>
    <d v="2016-06-17T13:32:18"/>
    <x v="0"/>
    <x v="2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x v="54"/>
    <x v="1"/>
    <s v="games/video games"/>
    <n v="5"/>
    <x v="818"/>
    <x v="6"/>
    <x v="17"/>
    <d v="2013-12-09T00:59:00"/>
    <d v="2013-10-29T20:05:25"/>
    <x v="9"/>
    <x v="4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x v="41"/>
    <x v="1"/>
    <s v="games/video games"/>
    <n v="2"/>
    <x v="796"/>
    <x v="6"/>
    <x v="17"/>
    <d v="2016-06-18T00:19:50"/>
    <d v="2016-04-19T00:19:50"/>
    <x v="6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x v="77"/>
    <x v="1"/>
    <s v="games/video games"/>
    <n v="5"/>
    <x v="819"/>
    <x v="6"/>
    <x v="17"/>
    <d v="2014-06-11T04:50:21"/>
    <d v="2014-05-12T04:50:21"/>
    <x v="5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x v="9"/>
    <x v="1"/>
    <s v="games/video games"/>
    <n v="0"/>
    <x v="820"/>
    <x v="6"/>
    <x v="17"/>
    <d v="2014-03-23T21:15:27"/>
    <d v="2014-02-21T22:15:27"/>
    <x v="2"/>
    <x v="3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x v="63"/>
    <x v="1"/>
    <s v="games/video games"/>
    <n v="41"/>
    <x v="821"/>
    <x v="6"/>
    <x v="17"/>
    <d v="2012-04-04T11:46:15"/>
    <d v="2012-03-05T12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x v="78"/>
    <x v="1"/>
    <s v="games/video games"/>
    <n v="0"/>
    <x v="121"/>
    <x v="6"/>
    <x v="17"/>
    <d v="2014-07-23T15:40:24"/>
    <d v="2014-06-23T15:40:24"/>
    <x v="0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x v="64"/>
    <x v="1"/>
    <s v="games/video games"/>
    <n v="3"/>
    <x v="822"/>
    <x v="6"/>
    <x v="17"/>
    <d v="2012-04-13T09:17:15"/>
    <d v="2012-02-13T10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x v="83"/>
    <x v="1"/>
    <s v="games/video games"/>
    <n v="0"/>
    <x v="2"/>
    <x v="6"/>
    <x v="17"/>
    <d v="2016-11-18T14:03:10"/>
    <d v="2016-10-19T13:03:10"/>
    <x v="9"/>
    <x v="2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x v="202"/>
    <x v="1"/>
    <s v="games/video games"/>
    <n v="1"/>
    <x v="823"/>
    <x v="6"/>
    <x v="17"/>
    <d v="2012-12-07T17:23:42"/>
    <d v="2012-11-07T17:23:42"/>
    <x v="4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x v="29"/>
    <x v="1"/>
    <s v="games/video games"/>
    <n v="0"/>
    <x v="120"/>
    <x v="6"/>
    <x v="17"/>
    <d v="2016-01-07T23:53:10"/>
    <d v="2015-12-08T23:53:10"/>
    <x v="11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x v="267"/>
    <x v="1"/>
    <s v="games/video games"/>
    <n v="36"/>
    <x v="824"/>
    <x v="6"/>
    <x v="17"/>
    <d v="2015-01-19T03:30:00"/>
    <d v="2014-11-20T13:13:31"/>
    <x v="4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x v="29"/>
    <x v="1"/>
    <s v="games/video games"/>
    <n v="1"/>
    <x v="144"/>
    <x v="6"/>
    <x v="17"/>
    <d v="2014-08-14T18:27:00"/>
    <d v="2014-07-15T18:27:00"/>
    <x v="3"/>
    <x v="3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x v="83"/>
    <x v="1"/>
    <s v="games/video games"/>
    <n v="0"/>
    <x v="825"/>
    <x v="6"/>
    <x v="17"/>
    <d v="2013-10-09T03:18:07"/>
    <d v="2013-09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x v="80"/>
    <x v="1"/>
    <s v="games/video games"/>
    <n v="0"/>
    <x v="514"/>
    <x v="6"/>
    <x v="17"/>
    <d v="2016-03-30T10:41:35"/>
    <d v="2016-02-29T11:41:35"/>
    <x v="2"/>
    <x v="2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x v="73"/>
    <x v="1"/>
    <s v="games/video games"/>
    <n v="0"/>
    <x v="826"/>
    <x v="6"/>
    <x v="17"/>
    <d v="2012-06-09T15:20:08"/>
    <d v="2012-04-10T15:20:08"/>
    <x v="6"/>
    <x v="5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x v="22"/>
    <x v="1"/>
    <s v="games/video games"/>
    <n v="8"/>
    <x v="827"/>
    <x v="6"/>
    <x v="17"/>
    <d v="2015-12-25T09:21:53"/>
    <d v="2015-11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x v="83"/>
    <x v="1"/>
    <s v="games/video games"/>
    <n v="2"/>
    <x v="828"/>
    <x v="6"/>
    <x v="17"/>
    <d v="2014-04-04T21:59:39"/>
    <d v="2014-03-05T2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x v="29"/>
    <x v="1"/>
    <s v="games/video games"/>
    <n v="0"/>
    <x v="144"/>
    <x v="6"/>
    <x v="17"/>
    <d v="2014-04-06T14:01:04"/>
    <d v="2014-03-24T14:01:04"/>
    <x v="7"/>
    <x v="3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x v="78"/>
    <x v="1"/>
    <s v="games/video games"/>
    <n v="0"/>
    <x v="121"/>
    <x v="6"/>
    <x v="17"/>
    <d v="2011-10-28T15:56:40"/>
    <d v="2011-09-13T15:56:40"/>
    <x v="8"/>
    <x v="6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x v="81"/>
    <x v="1"/>
    <s v="games/video games"/>
    <n v="0"/>
    <x v="829"/>
    <x v="6"/>
    <x v="17"/>
    <d v="2016-03-13T16:25:16"/>
    <d v="2016-02-12T17:25:16"/>
    <x v="2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x v="78"/>
    <x v="1"/>
    <s v="games/video games"/>
    <n v="0"/>
    <x v="121"/>
    <x v="6"/>
    <x v="17"/>
    <d v="2013-05-30T11:53:45"/>
    <d v="2013-05-16T11:53:45"/>
    <x v="5"/>
    <x v="4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x v="83"/>
    <x v="1"/>
    <s v="games/video games"/>
    <n v="0"/>
    <x v="830"/>
    <x v="6"/>
    <x v="17"/>
    <d v="2014-04-19T07:34:08"/>
    <d v="2014-03-20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x v="63"/>
    <x v="1"/>
    <s v="games/mobile games"/>
    <n v="0"/>
    <x v="831"/>
    <x v="6"/>
    <x v="18"/>
    <d v="2015-04-30T11:00:51"/>
    <d v="2015-03-31T11:00:51"/>
    <x v="7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x v="78"/>
    <x v="1"/>
    <s v="games/mobile games"/>
    <n v="0"/>
    <x v="121"/>
    <x v="6"/>
    <x v="18"/>
    <d v="2015-09-25T09:58:50"/>
    <d v="2015-07-27T09:58:50"/>
    <x v="3"/>
    <x v="0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x v="84"/>
    <x v="1"/>
    <s v="games/mobile games"/>
    <n v="1"/>
    <x v="144"/>
    <x v="6"/>
    <x v="18"/>
    <d v="2016-07-14T02:51:34"/>
    <d v="2016-06-14T02:51:34"/>
    <x v="0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x v="23"/>
    <x v="1"/>
    <s v="games/mobile games"/>
    <n v="2"/>
    <x v="832"/>
    <x v="6"/>
    <x v="18"/>
    <d v="2014-11-14T16:30:00"/>
    <d v="2014-10-14T15:30:00"/>
    <x v="9"/>
    <x v="3"/>
  </r>
  <r>
    <n v="1128"/>
    <s v="Flying Turds"/>
    <s v="#havingfunFTW"/>
    <x v="28"/>
    <x v="116"/>
    <x v="2"/>
    <x v="1"/>
    <x v="1"/>
    <n v="1407425717"/>
    <n v="1404833717"/>
    <b v="0"/>
    <x v="29"/>
    <x v="1"/>
    <s v="games/mobile games"/>
    <n v="0"/>
    <x v="120"/>
    <x v="6"/>
    <x v="18"/>
    <d v="2014-08-07T10:35:17"/>
    <d v="2014-07-08T10:35:17"/>
    <x v="3"/>
    <x v="3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x v="84"/>
    <x v="1"/>
    <s v="games/mobile games"/>
    <n v="0"/>
    <x v="689"/>
    <x v="6"/>
    <x v="18"/>
    <d v="2016-06-05T01:21:33"/>
    <d v="2016-05-06T01:21:33"/>
    <x v="5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x v="83"/>
    <x v="1"/>
    <s v="games/mobile games"/>
    <n v="0"/>
    <x v="830"/>
    <x v="6"/>
    <x v="18"/>
    <d v="2014-11-25T19:55:00"/>
    <d v="2014-09-26T18:55:00"/>
    <x v="8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x v="78"/>
    <x v="1"/>
    <s v="games/mobile games"/>
    <n v="0"/>
    <x v="121"/>
    <x v="6"/>
    <x v="18"/>
    <d v="2015-12-24T16:47:48"/>
    <d v="2015-11-24T16:47:48"/>
    <x v="4"/>
    <x v="0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x v="62"/>
    <x v="1"/>
    <s v="games/mobile games"/>
    <n v="14"/>
    <x v="833"/>
    <x v="6"/>
    <x v="18"/>
    <d v="2016-12-31T21:46:11"/>
    <d v="2016-12-01T21:46:11"/>
    <x v="11"/>
    <x v="2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x v="29"/>
    <x v="1"/>
    <s v="games/mobile games"/>
    <n v="1"/>
    <x v="135"/>
    <x v="6"/>
    <x v="18"/>
    <d v="2014-07-31T04:46:21"/>
    <d v="2014-07-01T04:46:21"/>
    <x v="3"/>
    <x v="3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x v="29"/>
    <x v="1"/>
    <s v="games/mobile games"/>
    <n v="0"/>
    <x v="120"/>
    <x v="6"/>
    <x v="18"/>
    <d v="2014-11-28T23:33:00"/>
    <d v="2014-11-15T01:50:28"/>
    <x v="4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x v="29"/>
    <x v="1"/>
    <s v="games/mobile games"/>
    <n v="5"/>
    <x v="73"/>
    <x v="6"/>
    <x v="18"/>
    <d v="2016-08-06T18:44:54"/>
    <d v="2016-07-07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x v="79"/>
    <x v="1"/>
    <s v="games/mobile games"/>
    <n v="6"/>
    <x v="834"/>
    <x v="6"/>
    <x v="18"/>
    <d v="2015-12-19T11:07:09"/>
    <d v="2015-11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x v="70"/>
    <x v="1"/>
    <s v="games/mobile games"/>
    <n v="40"/>
    <x v="835"/>
    <x v="6"/>
    <x v="18"/>
    <d v="2016-04-23T14:40:21"/>
    <d v="2016-03-24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x v="80"/>
    <x v="1"/>
    <s v="games/mobile games"/>
    <n v="0"/>
    <x v="683"/>
    <x v="6"/>
    <x v="18"/>
    <d v="2017-01-21T16:45:31"/>
    <d v="2017-01-01T16:45:31"/>
    <x v="1"/>
    <x v="1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x v="29"/>
    <x v="1"/>
    <s v="games/mobile games"/>
    <n v="0"/>
    <x v="144"/>
    <x v="6"/>
    <x v="18"/>
    <d v="2015-01-01T03:20:26"/>
    <d v="2014-12-02T03:20:26"/>
    <x v="11"/>
    <x v="3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x v="78"/>
    <x v="1"/>
    <s v="games/mobile games"/>
    <n v="0"/>
    <x v="121"/>
    <x v="6"/>
    <x v="18"/>
    <d v="2015-08-06T06:05:21"/>
    <d v="2015-07-07T06:05:21"/>
    <x v="3"/>
    <x v="0"/>
  </r>
  <r>
    <n v="1141"/>
    <s v="Arena Z - Zombie Survival"/>
    <s v="I think this will be a great game!"/>
    <x v="2"/>
    <x v="117"/>
    <x v="2"/>
    <x v="12"/>
    <x v="3"/>
    <n v="1436460450"/>
    <n v="1433868450"/>
    <b v="0"/>
    <x v="78"/>
    <x v="1"/>
    <s v="games/mobile games"/>
    <n v="0"/>
    <x v="121"/>
    <x v="6"/>
    <x v="18"/>
    <d v="2015-07-09T11:47:30"/>
    <d v="2015-06-09T11:47:30"/>
    <x v="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x v="78"/>
    <x v="1"/>
    <s v="games/mobile games"/>
    <n v="0"/>
    <x v="121"/>
    <x v="6"/>
    <x v="18"/>
    <d v="2015-02-16T19:08:47"/>
    <d v="2015-01-17T19:08:47"/>
    <x v="1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x v="22"/>
    <x v="1"/>
    <s v="games/mobile games"/>
    <n v="0"/>
    <x v="836"/>
    <x v="6"/>
    <x v="18"/>
    <d v="2015-12-16T23:38:46"/>
    <d v="2015-11-16T23:38:46"/>
    <x v="4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x v="78"/>
    <x v="1"/>
    <s v="food/food trucks"/>
    <n v="0"/>
    <x v="121"/>
    <x v="7"/>
    <x v="19"/>
    <d v="2015-04-28T23:22:00"/>
    <d v="2015-03-29T23:22:00"/>
    <x v="7"/>
    <x v="0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x v="29"/>
    <x v="1"/>
    <s v="food/food trucks"/>
    <n v="0"/>
    <x v="101"/>
    <x v="7"/>
    <x v="19"/>
    <d v="2014-10-02T12:56:32"/>
    <d v="2014-08-03T12:56:32"/>
    <x v="10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x v="8"/>
    <x v="1"/>
    <s v="food/food trucks"/>
    <n v="9"/>
    <x v="837"/>
    <x v="7"/>
    <x v="19"/>
    <d v="2014-05-02T17:52:53"/>
    <d v="2014-03-25T17:52:53"/>
    <x v="7"/>
    <x v="3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x v="78"/>
    <x v="1"/>
    <s v="food/food trucks"/>
    <n v="0"/>
    <x v="121"/>
    <x v="7"/>
    <x v="19"/>
    <d v="2014-10-19T18:19:43"/>
    <d v="2014-08-20T18:19:43"/>
    <x v="10"/>
    <x v="3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x v="83"/>
    <x v="1"/>
    <s v="food/food trucks"/>
    <n v="0"/>
    <x v="838"/>
    <x v="7"/>
    <x v="19"/>
    <d v="2016-12-01T00:06:21"/>
    <d v="2016-10-31T23:06:21"/>
    <x v="9"/>
    <x v="2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x v="84"/>
    <x v="1"/>
    <s v="food/food trucks"/>
    <n v="0"/>
    <x v="839"/>
    <x v="7"/>
    <x v="19"/>
    <d v="2016-06-16T12:02:46"/>
    <d v="2016-05-17T12:02:46"/>
    <x v="5"/>
    <x v="2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x v="79"/>
    <x v="1"/>
    <s v="food/food trucks"/>
    <n v="10"/>
    <x v="840"/>
    <x v="7"/>
    <x v="19"/>
    <d v="2016-01-08T17:54:35"/>
    <d v="2015-11-09T17:54:35"/>
    <x v="4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x v="78"/>
    <x v="1"/>
    <s v="food/food trucks"/>
    <n v="0"/>
    <x v="121"/>
    <x v="7"/>
    <x v="19"/>
    <d v="2015-09-06T21:27:43"/>
    <d v="2015-08-07T21:27:43"/>
    <x v="10"/>
    <x v="0"/>
  </r>
  <r>
    <n v="1152"/>
    <s v="Peruvian King Food Truck"/>
    <s v="Peruvian food truck with an LA twist."/>
    <x v="194"/>
    <x v="608"/>
    <x v="2"/>
    <x v="0"/>
    <x v="0"/>
    <n v="1431709312"/>
    <n v="1429117312"/>
    <b v="0"/>
    <x v="41"/>
    <x v="1"/>
    <s v="food/food trucks"/>
    <n v="6"/>
    <x v="841"/>
    <x v="7"/>
    <x v="19"/>
    <d v="2015-05-15T12:01:52"/>
    <d v="2015-04-15T12:01:52"/>
    <x v="6"/>
    <x v="0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x v="29"/>
    <x v="1"/>
    <s v="food/food trucks"/>
    <n v="1"/>
    <x v="73"/>
    <x v="7"/>
    <x v="19"/>
    <d v="2015-06-18T12:08:25"/>
    <d v="2015-05-19T12:08:25"/>
    <x v="5"/>
    <x v="0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x v="83"/>
    <x v="1"/>
    <s v="food/food trucks"/>
    <n v="7"/>
    <x v="149"/>
    <x v="7"/>
    <x v="19"/>
    <d v="2015-09-05T21:36:46"/>
    <d v="2015-08-06T21:36:46"/>
    <x v="10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x v="22"/>
    <x v="1"/>
    <s v="food/food trucks"/>
    <n v="1"/>
    <x v="842"/>
    <x v="7"/>
    <x v="19"/>
    <d v="2014-08-14T13:20:08"/>
    <d v="2014-07-15T13:20:08"/>
    <x v="3"/>
    <x v="3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x v="78"/>
    <x v="1"/>
    <s v="food/food trucks"/>
    <n v="0"/>
    <x v="121"/>
    <x v="7"/>
    <x v="19"/>
    <d v="2015-02-23T20:42:42"/>
    <d v="2015-01-24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x v="83"/>
    <x v="1"/>
    <s v="food/food trucks"/>
    <n v="2"/>
    <x v="690"/>
    <x v="7"/>
    <x v="19"/>
    <d v="2014-12-05T11:04:40"/>
    <d v="2014-10-06T10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x v="83"/>
    <x v="1"/>
    <s v="food/food trucks"/>
    <n v="0"/>
    <x v="123"/>
    <x v="7"/>
    <x v="19"/>
    <d v="2014-12-08T21:12:08"/>
    <d v="2014-11-08T21:12:08"/>
    <x v="4"/>
    <x v="3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x v="78"/>
    <x v="1"/>
    <s v="food/food trucks"/>
    <n v="0"/>
    <x v="121"/>
    <x v="7"/>
    <x v="19"/>
    <d v="2015-06-30T10:45:00"/>
    <d v="2015-05-30T12:26:05"/>
    <x v="5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x v="10"/>
    <x v="1"/>
    <s v="food/food trucks"/>
    <n v="4"/>
    <x v="843"/>
    <x v="7"/>
    <x v="19"/>
    <d v="2015-03-27T21:43:06"/>
    <d v="2015-02-25T22:43:06"/>
    <x v="2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x v="78"/>
    <x v="1"/>
    <s v="food/food trucks"/>
    <n v="0"/>
    <x v="121"/>
    <x v="7"/>
    <x v="19"/>
    <d v="2015-05-19T10:06:29"/>
    <d v="2015-04-28T10:06:29"/>
    <x v="6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x v="84"/>
    <x v="1"/>
    <s v="food/food trucks"/>
    <n v="0"/>
    <x v="844"/>
    <x v="7"/>
    <x v="19"/>
    <d v="2014-09-25T11:24:24"/>
    <d v="2014-08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x v="78"/>
    <x v="1"/>
    <s v="food/food trucks"/>
    <n v="0"/>
    <x v="121"/>
    <x v="7"/>
    <x v="19"/>
    <d v="2014-08-09T12:22:00"/>
    <d v="2014-07-10T12:22:00"/>
    <x v="3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x v="78"/>
    <x v="1"/>
    <s v="food/food trucks"/>
    <n v="0"/>
    <x v="121"/>
    <x v="7"/>
    <x v="19"/>
    <d v="2016-06-18T12:23:02"/>
    <d v="2016-05-19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x v="20"/>
    <x v="1"/>
    <s v="food/food trucks"/>
    <n v="21"/>
    <x v="845"/>
    <x v="7"/>
    <x v="19"/>
    <d v="2014-07-06T00:08:50"/>
    <d v="2014-06-02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x v="22"/>
    <x v="1"/>
    <s v="food/food trucks"/>
    <n v="19"/>
    <x v="846"/>
    <x v="7"/>
    <x v="19"/>
    <d v="2015-06-25T23:00:00"/>
    <d v="2015-05-26T06:39:02"/>
    <x v="5"/>
    <x v="0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x v="38"/>
    <x v="1"/>
    <s v="food/food trucks"/>
    <n v="2"/>
    <x v="847"/>
    <x v="7"/>
    <x v="19"/>
    <d v="2014-09-12T12:38:15"/>
    <d v="2014-08-12T12:38:15"/>
    <x v="10"/>
    <x v="3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x v="83"/>
    <x v="1"/>
    <s v="food/food trucks"/>
    <n v="6"/>
    <x v="848"/>
    <x v="7"/>
    <x v="19"/>
    <d v="2016-09-21T20:17:45"/>
    <d v="2016-08-22T20:17:45"/>
    <x v="10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x v="83"/>
    <x v="1"/>
    <s v="food/food trucks"/>
    <n v="0"/>
    <x v="162"/>
    <x v="7"/>
    <x v="19"/>
    <d v="2015-02-22T03:29:23"/>
    <d v="2015-01-23T03:29:23"/>
    <x v="1"/>
    <x v="0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x v="84"/>
    <x v="1"/>
    <s v="food/food trucks"/>
    <n v="0"/>
    <x v="73"/>
    <x v="7"/>
    <x v="19"/>
    <d v="2015-05-30T16:26:11"/>
    <d v="2015-04-30T16:26:11"/>
    <x v="6"/>
    <x v="0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x v="29"/>
    <x v="1"/>
    <s v="food/food trucks"/>
    <n v="0"/>
    <x v="384"/>
    <x v="7"/>
    <x v="19"/>
    <d v="2014-11-13T15:18:47"/>
    <d v="2014-10-26T14:18:47"/>
    <x v="9"/>
    <x v="3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x v="78"/>
    <x v="1"/>
    <s v="food/food trucks"/>
    <n v="0"/>
    <x v="121"/>
    <x v="7"/>
    <x v="19"/>
    <d v="2014-08-20T11:22:32"/>
    <d v="2014-07-21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x v="29"/>
    <x v="1"/>
    <s v="food/food trucks"/>
    <n v="0"/>
    <x v="180"/>
    <x v="7"/>
    <x v="19"/>
    <d v="2015-08-02T23:27:37"/>
    <d v="2015-06-28T23:27:37"/>
    <x v="0"/>
    <x v="0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x v="10"/>
    <x v="1"/>
    <s v="food/food trucks"/>
    <n v="6"/>
    <x v="849"/>
    <x v="7"/>
    <x v="19"/>
    <d v="2016-05-08T15:12:07"/>
    <d v="2016-04-08T15:12:07"/>
    <x v="6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x v="82"/>
    <x v="1"/>
    <s v="food/food trucks"/>
    <n v="3"/>
    <x v="178"/>
    <x v="7"/>
    <x v="19"/>
    <d v="2015-07-15T12:28:59"/>
    <d v="2015-06-15T12:28:59"/>
    <x v="0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x v="29"/>
    <x v="1"/>
    <s v="food/food trucks"/>
    <n v="0"/>
    <x v="119"/>
    <x v="7"/>
    <x v="19"/>
    <d v="2017-03-06T08:00:00"/>
    <d v="2017-01-10T19:28:18"/>
    <x v="1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x v="78"/>
    <x v="1"/>
    <s v="food/food trucks"/>
    <n v="0"/>
    <x v="121"/>
    <x v="7"/>
    <x v="19"/>
    <d v="2014-10-15T10:51:36"/>
    <d v="2014-09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x v="29"/>
    <x v="1"/>
    <s v="food/food trucks"/>
    <n v="0"/>
    <x v="144"/>
    <x v="7"/>
    <x v="19"/>
    <d v="2014-08-16T16:44:12"/>
    <d v="2014-07-17T16:44:12"/>
    <x v="3"/>
    <x v="3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x v="81"/>
    <x v="1"/>
    <s v="food/food trucks"/>
    <n v="5"/>
    <x v="850"/>
    <x v="7"/>
    <x v="19"/>
    <d v="2015-10-28T12:17:07"/>
    <d v="2015-09-28T12:17:07"/>
    <x v="8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x v="268"/>
    <x v="1"/>
    <s v="food/food trucks"/>
    <n v="12"/>
    <x v="851"/>
    <x v="7"/>
    <x v="19"/>
    <d v="2014-06-28T14:21:54"/>
    <d v="2014-05-22T14:21:54"/>
    <x v="5"/>
    <x v="3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x v="83"/>
    <x v="1"/>
    <s v="food/food trucks"/>
    <n v="0"/>
    <x v="852"/>
    <x v="7"/>
    <x v="19"/>
    <d v="2015-03-01T03:08:41"/>
    <d v="2015-01-30T03:08:41"/>
    <x v="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x v="80"/>
    <x v="1"/>
    <s v="food/food trucks"/>
    <n v="4"/>
    <x v="689"/>
    <x v="7"/>
    <x v="19"/>
    <d v="2017-01-12T11:42:00"/>
    <d v="2016-12-24T14:51:28"/>
    <x v="11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x v="83"/>
    <x v="1"/>
    <s v="food/food trucks"/>
    <n v="4"/>
    <x v="853"/>
    <x v="7"/>
    <x v="19"/>
    <d v="2016-11-01T22:59:00"/>
    <d v="2016-10-13T15:40:23"/>
    <x v="9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x v="269"/>
    <x v="0"/>
    <s v="photography/photobooks"/>
    <n v="105"/>
    <x v="854"/>
    <x v="8"/>
    <x v="20"/>
    <d v="2017-02-06T09:23:31"/>
    <d v="2017-01-06T09:23:31"/>
    <x v="1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x v="112"/>
    <x v="0"/>
    <s v="photography/photobooks"/>
    <n v="105"/>
    <x v="855"/>
    <x v="8"/>
    <x v="20"/>
    <d v="2015-06-07T23:00:00"/>
    <d v="2015-05-06T15:45:49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x v="252"/>
    <x v="0"/>
    <s v="photography/photobooks"/>
    <n v="107"/>
    <x v="856"/>
    <x v="8"/>
    <x v="20"/>
    <d v="2015-06-01T17:42:00"/>
    <d v="2015-04-29T15:43:15"/>
    <x v="6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x v="16"/>
    <x v="0"/>
    <s v="photography/photobooks"/>
    <n v="104"/>
    <x v="857"/>
    <x v="8"/>
    <x v="20"/>
    <d v="2015-05-17T13:00:00"/>
    <d v="2015-04-15T16:28:43"/>
    <x v="6"/>
    <x v="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x v="268"/>
    <x v="0"/>
    <s v="photography/photobooks"/>
    <n v="161"/>
    <x v="858"/>
    <x v="8"/>
    <x v="20"/>
    <d v="2016-12-28T11:49:00"/>
    <d v="2016-12-07T11:49:00"/>
    <x v="11"/>
    <x v="2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x v="48"/>
    <x v="0"/>
    <s v="photography/photobooks"/>
    <n v="108"/>
    <x v="859"/>
    <x v="8"/>
    <x v="20"/>
    <d v="2016-06-29T18:29:55"/>
    <d v="2016-06-08T18:29:55"/>
    <x v="0"/>
    <x v="2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x v="62"/>
    <x v="0"/>
    <s v="photography/photobooks"/>
    <n v="135"/>
    <x v="860"/>
    <x v="8"/>
    <x v="20"/>
    <d v="2014-08-31T10:58:45"/>
    <d v="2014-08-01T10:58:45"/>
    <x v="10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x v="51"/>
    <x v="0"/>
    <s v="photography/photobooks"/>
    <n v="109"/>
    <x v="861"/>
    <x v="8"/>
    <x v="20"/>
    <d v="2016-03-20T08:29:20"/>
    <d v="2016-02-19T09:29:20"/>
    <x v="2"/>
    <x v="2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x v="41"/>
    <x v="0"/>
    <s v="photography/photobooks"/>
    <n v="290"/>
    <x v="862"/>
    <x v="8"/>
    <x v="20"/>
    <d v="2017-02-11T07:09:38"/>
    <d v="2017-01-12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x v="270"/>
    <x v="0"/>
    <s v="photography/photobooks"/>
    <n v="104"/>
    <x v="863"/>
    <x v="8"/>
    <x v="20"/>
    <d v="2016-04-09T12:37:33"/>
    <d v="2016-02-09T13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x v="271"/>
    <x v="0"/>
    <s v="photography/photobooks"/>
    <n v="322"/>
    <x v="864"/>
    <x v="8"/>
    <x v="20"/>
    <d v="2015-04-08T06:42:59"/>
    <d v="2015-03-09T06:42:59"/>
    <x v="7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x v="203"/>
    <x v="0"/>
    <s v="photography/photobooks"/>
    <n v="135"/>
    <x v="865"/>
    <x v="8"/>
    <x v="20"/>
    <d v="2015-12-20T04:00:00"/>
    <d v="2015-10-21T03:20:53"/>
    <x v="9"/>
    <x v="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x v="272"/>
    <x v="0"/>
    <s v="photography/photobooks"/>
    <n v="270"/>
    <x v="866"/>
    <x v="8"/>
    <x v="20"/>
    <d v="2015-12-18T14:38:59"/>
    <d v="2015-11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x v="100"/>
    <x v="0"/>
    <s v="photography/photobooks"/>
    <n v="253"/>
    <x v="867"/>
    <x v="8"/>
    <x v="20"/>
    <d v="2016-06-13T00:59:00"/>
    <d v="2016-05-13T10:57:14"/>
    <x v="5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x v="157"/>
    <x v="0"/>
    <s v="photography/photobooks"/>
    <n v="261"/>
    <x v="868"/>
    <x v="8"/>
    <x v="20"/>
    <d v="2015-12-30T22:00:00"/>
    <d v="2015-11-25T09:51:26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x v="82"/>
    <x v="0"/>
    <s v="photography/photobooks"/>
    <n v="101"/>
    <x v="869"/>
    <x v="8"/>
    <x v="20"/>
    <d v="2015-07-08T13:30:00"/>
    <d v="2015-06-06T13:30:00"/>
    <x v="0"/>
    <x v="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x v="273"/>
    <x v="0"/>
    <s v="photography/photobooks"/>
    <n v="126"/>
    <x v="870"/>
    <x v="8"/>
    <x v="20"/>
    <d v="2015-04-16T06:27:36"/>
    <d v="2015-03-26T06:27:36"/>
    <x v="7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x v="112"/>
    <x v="0"/>
    <s v="photography/photobooks"/>
    <n v="102"/>
    <x v="871"/>
    <x v="8"/>
    <x v="20"/>
    <d v="2016-07-15T09:34:06"/>
    <d v="2016-06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x v="197"/>
    <x v="0"/>
    <s v="photography/photobooks"/>
    <n v="199"/>
    <x v="872"/>
    <x v="8"/>
    <x v="20"/>
    <d v="2015-06-27T01:55:54"/>
    <d v="2015-05-28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x v="21"/>
    <x v="0"/>
    <s v="photography/photobooks"/>
    <n v="102"/>
    <x v="873"/>
    <x v="8"/>
    <x v="20"/>
    <d v="2015-05-31T09:45:27"/>
    <d v="2015-05-0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x v="7"/>
    <x v="0"/>
    <s v="photography/photobooks"/>
    <n v="103"/>
    <x v="874"/>
    <x v="8"/>
    <x v="20"/>
    <d v="2015-12-04T00:00:00"/>
    <d v="2015-10-20T12:57:13"/>
    <x v="9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x v="95"/>
    <x v="0"/>
    <s v="photography/photobooks"/>
    <n v="101"/>
    <x v="875"/>
    <x v="8"/>
    <x v="20"/>
    <d v="2015-06-13T07:09:11"/>
    <d v="2015-05-14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x v="58"/>
    <x v="0"/>
    <s v="photography/photobooks"/>
    <n v="115"/>
    <x v="876"/>
    <x v="8"/>
    <x v="20"/>
    <d v="2017-03-11T08:29:00"/>
    <d v="2017-02-06T13:37:33"/>
    <x v="2"/>
    <x v="1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x v="261"/>
    <x v="0"/>
    <s v="photography/photobooks"/>
    <n v="104"/>
    <x v="877"/>
    <x v="8"/>
    <x v="20"/>
    <d v="2016-03-31T05:00:00"/>
    <d v="2016-03-01T05:19:33"/>
    <x v="7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x v="11"/>
    <x v="0"/>
    <s v="photography/photobooks"/>
    <n v="155"/>
    <x v="878"/>
    <x v="8"/>
    <x v="20"/>
    <d v="2016-03-24T11:01:04"/>
    <d v="2016-02-23T12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x v="67"/>
    <x v="0"/>
    <s v="photography/photobooks"/>
    <n v="106"/>
    <x v="879"/>
    <x v="8"/>
    <x v="20"/>
    <d v="2017-02-25T15:18:25"/>
    <d v="2017-01-26T15:18:25"/>
    <x v="1"/>
    <x v="1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x v="273"/>
    <x v="0"/>
    <s v="photography/photobooks"/>
    <n v="254"/>
    <x v="880"/>
    <x v="8"/>
    <x v="20"/>
    <d v="2015-05-31T16:00:00"/>
    <d v="2015-05-08T17:36:12"/>
    <x v="5"/>
    <x v="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x v="79"/>
    <x v="0"/>
    <s v="photography/photobooks"/>
    <n v="101"/>
    <x v="881"/>
    <x v="8"/>
    <x v="20"/>
    <d v="2016-06-09T15:47:41"/>
    <d v="2016-05-25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x v="183"/>
    <x v="0"/>
    <s v="photography/photobooks"/>
    <n v="129"/>
    <x v="882"/>
    <x v="8"/>
    <x v="20"/>
    <d v="2015-11-26T20:00:00"/>
    <d v="2015-11-10T17:48:15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x v="52"/>
    <x v="0"/>
    <s v="photography/photobooks"/>
    <n v="102"/>
    <x v="883"/>
    <x v="8"/>
    <x v="20"/>
    <d v="2017-01-31T13:08:20"/>
    <d v="2016-12-27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x v="20"/>
    <x v="0"/>
    <s v="photography/photobooks"/>
    <n v="132"/>
    <x v="884"/>
    <x v="8"/>
    <x v="20"/>
    <d v="2015-06-09T15:10:05"/>
    <d v="2015-04-10T15:10:05"/>
    <x v="6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x v="274"/>
    <x v="0"/>
    <s v="photography/photobooks"/>
    <n v="786"/>
    <x v="885"/>
    <x v="8"/>
    <x v="20"/>
    <d v="2014-05-30T17:09:16"/>
    <d v="2014-04-30T17:09:16"/>
    <x v="6"/>
    <x v="3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x v="147"/>
    <x v="0"/>
    <s v="photography/photobooks"/>
    <n v="146"/>
    <x v="886"/>
    <x v="8"/>
    <x v="20"/>
    <d v="2015-10-02T18:03:00"/>
    <d v="2015-08-31T09:47:37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x v="275"/>
    <x v="0"/>
    <s v="photography/photobooks"/>
    <n v="103"/>
    <x v="887"/>
    <x v="8"/>
    <x v="20"/>
    <d v="2016-07-14T14:25:40"/>
    <d v="2016-06-14T14:25:40"/>
    <x v="0"/>
    <x v="2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x v="30"/>
    <x v="0"/>
    <s v="photography/photobooks"/>
    <n v="172"/>
    <x v="888"/>
    <x v="8"/>
    <x v="20"/>
    <d v="2015-10-31T22:00:00"/>
    <d v="2015-10-01T10:53:20"/>
    <x v="9"/>
    <x v="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x v="35"/>
    <x v="0"/>
    <s v="photography/photobooks"/>
    <n v="159"/>
    <x v="889"/>
    <x v="8"/>
    <x v="20"/>
    <d v="2016-10-20T06:05:13"/>
    <d v="2016-09-20T06:05:13"/>
    <x v="8"/>
    <x v="2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x v="205"/>
    <x v="0"/>
    <s v="photography/photobooks"/>
    <n v="104"/>
    <x v="890"/>
    <x v="8"/>
    <x v="20"/>
    <d v="2015-08-25T10:05:12"/>
    <d v="2015-07-26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x v="273"/>
    <x v="0"/>
    <s v="photography/photobooks"/>
    <n v="111"/>
    <x v="891"/>
    <x v="8"/>
    <x v="20"/>
    <d v="2016-12-03T19:00:00"/>
    <d v="2016-11-06T06:24:48"/>
    <x v="4"/>
    <x v="2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x v="276"/>
    <x v="0"/>
    <s v="photography/photobooks"/>
    <n v="280"/>
    <x v="892"/>
    <x v="8"/>
    <x v="20"/>
    <d v="2016-03-31T23:00:00"/>
    <d v="2016-03-01T12:17:27"/>
    <x v="7"/>
    <x v="2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x v="277"/>
    <x v="0"/>
    <s v="photography/photobooks"/>
    <n v="112"/>
    <x v="893"/>
    <x v="8"/>
    <x v="20"/>
    <d v="2016-11-10T00:15:09"/>
    <d v="2016-10-10T23:15:09"/>
    <x v="9"/>
    <x v="2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x v="59"/>
    <x v="1"/>
    <s v="music/world music"/>
    <n v="7"/>
    <x v="894"/>
    <x v="4"/>
    <x v="21"/>
    <d v="2014-06-06T08:11:42"/>
    <d v="2014-04-07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x v="83"/>
    <x v="1"/>
    <s v="music/world music"/>
    <n v="4"/>
    <x v="895"/>
    <x v="4"/>
    <x v="21"/>
    <d v="2013-10-22T16:44:38"/>
    <d v="2013-08-23T16:44:38"/>
    <x v="10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x v="244"/>
    <x v="1"/>
    <s v="music/world music"/>
    <n v="4"/>
    <x v="896"/>
    <x v="4"/>
    <x v="21"/>
    <d v="2014-04-20T20:00:00"/>
    <d v="2014-03-17T15:59:41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x v="78"/>
    <x v="1"/>
    <s v="music/world music"/>
    <n v="0"/>
    <x v="121"/>
    <x v="4"/>
    <x v="21"/>
    <d v="2014-08-07T02:00:00"/>
    <d v="2014-07-07T17:03:36"/>
    <x v="3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x v="54"/>
    <x v="1"/>
    <s v="music/world music"/>
    <n v="29"/>
    <x v="897"/>
    <x v="4"/>
    <x v="21"/>
    <d v="2011-09-28T12:30:08"/>
    <d v="2011-07-30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x v="29"/>
    <x v="1"/>
    <s v="music/world music"/>
    <n v="1"/>
    <x v="384"/>
    <x v="4"/>
    <x v="21"/>
    <d v="2012-04-16T11:00:00"/>
    <d v="2012-03-17T06:02:07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x v="78"/>
    <x v="1"/>
    <s v="music/world music"/>
    <n v="0"/>
    <x v="121"/>
    <x v="4"/>
    <x v="21"/>
    <d v="2011-02-24T18:20:30"/>
    <d v="2011-01-25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x v="78"/>
    <x v="1"/>
    <s v="music/world music"/>
    <n v="0"/>
    <x v="121"/>
    <x v="4"/>
    <x v="21"/>
    <d v="2015-08-27T20:00:00"/>
    <d v="2015-07-08T17:36:08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x v="29"/>
    <x v="1"/>
    <s v="music/world music"/>
    <n v="1"/>
    <x v="379"/>
    <x v="4"/>
    <x v="21"/>
    <d v="2013-10-06T15:21:10"/>
    <d v="2013-08-20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x v="79"/>
    <x v="1"/>
    <s v="music/world music"/>
    <n v="12"/>
    <x v="862"/>
    <x v="4"/>
    <x v="21"/>
    <d v="2012-02-21T17:46:14"/>
    <d v="2012-01-31T17:46:14"/>
    <x v="1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x v="78"/>
    <x v="1"/>
    <s v="music/world music"/>
    <n v="0"/>
    <x v="121"/>
    <x v="4"/>
    <x v="21"/>
    <d v="2015-02-02T13:55:42"/>
    <d v="2015-01-03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x v="79"/>
    <x v="1"/>
    <s v="music/world music"/>
    <n v="3"/>
    <x v="436"/>
    <x v="4"/>
    <x v="21"/>
    <d v="2013-12-14T22:14:59"/>
    <d v="2013-11-04T22:14:59"/>
    <x v="4"/>
    <x v="4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x v="78"/>
    <x v="1"/>
    <s v="music/world music"/>
    <n v="0"/>
    <x v="121"/>
    <x v="4"/>
    <x v="21"/>
    <d v="2012-07-28T11:00:00"/>
    <d v="2012-07-20T11:19:24"/>
    <x v="3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x v="78"/>
    <x v="1"/>
    <s v="music/world music"/>
    <n v="0"/>
    <x v="121"/>
    <x v="4"/>
    <x v="21"/>
    <d v="2012-08-24T01:47:45"/>
    <d v="2012-08-0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x v="83"/>
    <x v="1"/>
    <s v="music/world music"/>
    <n v="18"/>
    <x v="898"/>
    <x v="4"/>
    <x v="21"/>
    <d v="2011-08-06T09:38:56"/>
    <d v="2011-07-07T09:38:56"/>
    <x v="3"/>
    <x v="6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x v="78"/>
    <x v="1"/>
    <s v="music/world music"/>
    <n v="0"/>
    <x v="121"/>
    <x v="4"/>
    <x v="21"/>
    <d v="2012-01-05T18:06:07"/>
    <d v="2011-12-06T18:06:07"/>
    <x v="11"/>
    <x v="6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x v="22"/>
    <x v="1"/>
    <s v="music/world music"/>
    <n v="3"/>
    <x v="899"/>
    <x v="4"/>
    <x v="21"/>
    <d v="2013-07-12T16:51:00"/>
    <d v="2013-05-14T19:57:37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x v="69"/>
    <x v="1"/>
    <s v="music/world music"/>
    <n v="51"/>
    <x v="900"/>
    <x v="4"/>
    <x v="21"/>
    <d v="2014-11-03T00:59:00"/>
    <d v="2014-10-11T15:06:20"/>
    <x v="9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x v="29"/>
    <x v="1"/>
    <s v="music/world music"/>
    <n v="1"/>
    <x v="144"/>
    <x v="4"/>
    <x v="21"/>
    <d v="2011-09-11T08:18:00"/>
    <d v="2011-08-26T22:58:22"/>
    <x v="10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x v="44"/>
    <x v="1"/>
    <s v="music/world music"/>
    <n v="14"/>
    <x v="901"/>
    <x v="4"/>
    <x v="21"/>
    <d v="2011-07-08T16:00:00"/>
    <d v="2011-05-08T16:06:11"/>
    <x v="5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x v="43"/>
    <x v="0"/>
    <s v="music/rock"/>
    <n v="104"/>
    <x v="902"/>
    <x v="4"/>
    <x v="11"/>
    <d v="2013-04-22T16:00:00"/>
    <d v="2013-03-22T14:48:43"/>
    <x v="7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x v="57"/>
    <x v="0"/>
    <s v="music/rock"/>
    <n v="120"/>
    <x v="903"/>
    <x v="4"/>
    <x v="11"/>
    <d v="2014-06-14T09:23:54"/>
    <d v="2014-05-15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x v="162"/>
    <x v="0"/>
    <s v="music/rock"/>
    <n v="117"/>
    <x v="904"/>
    <x v="4"/>
    <x v="11"/>
    <d v="2011-12-05T21:02:29"/>
    <d v="2011-10-21T20:02:29"/>
    <x v="9"/>
    <x v="6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x v="133"/>
    <x v="0"/>
    <s v="music/rock"/>
    <n v="122"/>
    <x v="905"/>
    <x v="4"/>
    <x v="11"/>
    <d v="2013-05-06T02:00:55"/>
    <d v="2013-04-06T02:00:55"/>
    <x v="6"/>
    <x v="4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x v="211"/>
    <x v="0"/>
    <s v="music/rock"/>
    <n v="152"/>
    <x v="906"/>
    <x v="4"/>
    <x v="11"/>
    <d v="2014-06-13T01:59:00"/>
    <d v="2014-05-08T10:45:53"/>
    <x v="5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x v="75"/>
    <x v="0"/>
    <s v="music/rock"/>
    <n v="104"/>
    <x v="907"/>
    <x v="4"/>
    <x v="11"/>
    <d v="2012-07-07T12:46:51"/>
    <d v="2012-06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x v="278"/>
    <x v="0"/>
    <s v="music/rock"/>
    <n v="200"/>
    <x v="908"/>
    <x v="4"/>
    <x v="11"/>
    <d v="2014-09-06T10:25:31"/>
    <d v="2014-07-23T10:25:31"/>
    <x v="3"/>
    <x v="3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x v="142"/>
    <x v="0"/>
    <s v="music/rock"/>
    <n v="102"/>
    <x v="909"/>
    <x v="4"/>
    <x v="11"/>
    <d v="2011-09-25T14:32:47"/>
    <d v="2011-07-27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x v="261"/>
    <x v="0"/>
    <s v="music/rock"/>
    <n v="138"/>
    <x v="910"/>
    <x v="4"/>
    <x v="11"/>
    <d v="2013-10-24T18:42:49"/>
    <d v="2013-09-26T18:42:49"/>
    <x v="8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x v="279"/>
    <x v="0"/>
    <s v="music/rock"/>
    <n v="303833"/>
    <x v="911"/>
    <x v="4"/>
    <x v="11"/>
    <d v="2014-09-03T13:48:27"/>
    <d v="2014-08-04T13:48:27"/>
    <x v="10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x v="261"/>
    <x v="0"/>
    <s v="music/rock"/>
    <n v="199"/>
    <x v="912"/>
    <x v="4"/>
    <x v="11"/>
    <d v="2010-12-31T23:59:00"/>
    <d v="2010-11-05T09:54:46"/>
    <x v="4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x v="280"/>
    <x v="0"/>
    <s v="music/rock"/>
    <n v="202"/>
    <x v="913"/>
    <x v="4"/>
    <x v="11"/>
    <d v="2013-12-01T16:17:32"/>
    <d v="2013-11-01T15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x v="281"/>
    <x v="0"/>
    <s v="music/rock"/>
    <n v="118"/>
    <x v="914"/>
    <x v="4"/>
    <x v="11"/>
    <d v="2012-02-12T17:03:51"/>
    <d v="2012-01-13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x v="282"/>
    <x v="0"/>
    <s v="music/rock"/>
    <n v="295"/>
    <x v="915"/>
    <x v="4"/>
    <x v="11"/>
    <d v="2011-04-02T20:03:10"/>
    <d v="2011-02-12T21:03:10"/>
    <x v="2"/>
    <x v="6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x v="283"/>
    <x v="0"/>
    <s v="music/rock"/>
    <n v="213"/>
    <x v="916"/>
    <x v="4"/>
    <x v="11"/>
    <d v="2013-08-31T09:40:12"/>
    <d v="2013-08-01T09:40:12"/>
    <x v="10"/>
    <x v="4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x v="93"/>
    <x v="0"/>
    <s v="music/rock"/>
    <n v="104"/>
    <x v="917"/>
    <x v="4"/>
    <x v="11"/>
    <d v="2014-06-08T22:59:00"/>
    <d v="2014-05-07T18:17:44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x v="142"/>
    <x v="0"/>
    <s v="music/rock"/>
    <n v="114"/>
    <x v="918"/>
    <x v="4"/>
    <x v="11"/>
    <d v="2014-02-26T15:13:40"/>
    <d v="2014-01-27T15:13:40"/>
    <x v="1"/>
    <x v="3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x v="47"/>
    <x v="0"/>
    <s v="music/rock"/>
    <n v="101"/>
    <x v="919"/>
    <x v="4"/>
    <x v="11"/>
    <d v="2014-01-29T03:13:47"/>
    <d v="2013-12-30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x v="217"/>
    <x v="0"/>
    <s v="music/rock"/>
    <n v="125"/>
    <x v="920"/>
    <x v="4"/>
    <x v="11"/>
    <d v="2014-02-16T13:18:12"/>
    <d v="2014-01-17T13:18:12"/>
    <x v="1"/>
    <x v="3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x v="14"/>
    <x v="0"/>
    <s v="music/rock"/>
    <n v="119"/>
    <x v="921"/>
    <x v="4"/>
    <x v="11"/>
    <d v="2014-03-28T20:00:00"/>
    <d v="2014-02-21T21:01:10"/>
    <x v="2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x v="69"/>
    <x v="0"/>
    <s v="music/rock"/>
    <n v="166"/>
    <x v="922"/>
    <x v="4"/>
    <x v="11"/>
    <d v="2013-10-29T10:54:43"/>
    <d v="2013-09-30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x v="36"/>
    <x v="0"/>
    <s v="music/rock"/>
    <n v="119"/>
    <x v="923"/>
    <x v="4"/>
    <x v="11"/>
    <d v="2010-11-30T10:43:35"/>
    <d v="2010-10-14T10:43:35"/>
    <x v="9"/>
    <x v="7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x v="133"/>
    <x v="0"/>
    <s v="music/rock"/>
    <n v="100"/>
    <x v="924"/>
    <x v="4"/>
    <x v="11"/>
    <d v="2014-01-11T16:02:25"/>
    <d v="2013-12-12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x v="180"/>
    <x v="0"/>
    <s v="music/rock"/>
    <n v="102"/>
    <x v="925"/>
    <x v="4"/>
    <x v="11"/>
    <d v="2013-07-24T09:02:38"/>
    <d v="2013-06-24T09:02:38"/>
    <x v="0"/>
    <x v="4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x v="0"/>
    <x v="0"/>
    <s v="music/rock"/>
    <n v="117"/>
    <x v="926"/>
    <x v="4"/>
    <x v="11"/>
    <d v="2013-09-20T15:17:27"/>
    <d v="2013-08-21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x v="190"/>
    <x v="0"/>
    <s v="music/rock"/>
    <n v="109"/>
    <x v="927"/>
    <x v="4"/>
    <x v="11"/>
    <d v="2016-04-15T19:00:00"/>
    <d v="2016-03-16T14:45:12"/>
    <x v="7"/>
    <x v="2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x v="39"/>
    <x v="0"/>
    <s v="music/rock"/>
    <n v="115"/>
    <x v="928"/>
    <x v="4"/>
    <x v="11"/>
    <d v="2012-03-25T14:34:02"/>
    <d v="2012-01-25T15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x v="162"/>
    <x v="0"/>
    <s v="music/rock"/>
    <n v="102"/>
    <x v="929"/>
    <x v="4"/>
    <x v="11"/>
    <d v="2013-11-13T12:24:19"/>
    <d v="2013-10-14T11:24:19"/>
    <x v="9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x v="33"/>
    <x v="0"/>
    <s v="music/rock"/>
    <n v="106"/>
    <x v="930"/>
    <x v="4"/>
    <x v="11"/>
    <d v="2010-06-14T23:00:00"/>
    <d v="2010-04-06T12:52:59"/>
    <x v="6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x v="241"/>
    <x v="0"/>
    <s v="music/rock"/>
    <n v="104"/>
    <x v="474"/>
    <x v="4"/>
    <x v="11"/>
    <d v="2014-08-31T12:31:31"/>
    <d v="2014-08-01T12:31:31"/>
    <x v="10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x v="284"/>
    <x v="0"/>
    <s v="music/rock"/>
    <n v="155"/>
    <x v="931"/>
    <x v="4"/>
    <x v="11"/>
    <d v="2012-08-30T11:33:45"/>
    <d v="2012-07-26T11:33:45"/>
    <x v="3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x v="285"/>
    <x v="0"/>
    <s v="music/rock"/>
    <n v="162"/>
    <x v="932"/>
    <x v="4"/>
    <x v="11"/>
    <d v="2013-08-07T15:49:47"/>
    <d v="2013-07-03T15:49:47"/>
    <x v="3"/>
    <x v="4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x v="32"/>
    <x v="0"/>
    <s v="music/rock"/>
    <n v="104"/>
    <x v="933"/>
    <x v="4"/>
    <x v="11"/>
    <d v="2009-08-31T23:00:00"/>
    <d v="2009-07-13T11:54:07"/>
    <x v="3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x v="286"/>
    <x v="0"/>
    <s v="music/rock"/>
    <n v="106"/>
    <x v="934"/>
    <x v="4"/>
    <x v="11"/>
    <d v="2012-09-04T08:29:07"/>
    <d v="2012-07-31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x v="245"/>
    <x v="0"/>
    <s v="music/rock"/>
    <n v="155"/>
    <x v="935"/>
    <x v="4"/>
    <x v="11"/>
    <d v="2014-06-24T21:00:00"/>
    <d v="2014-05-27T08:19:26"/>
    <x v="5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x v="143"/>
    <x v="0"/>
    <s v="music/rock"/>
    <n v="111"/>
    <x v="936"/>
    <x v="4"/>
    <x v="11"/>
    <d v="2014-03-23T20:22:50"/>
    <d v="2014-02-11T21:22:50"/>
    <x v="2"/>
    <x v="3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x v="208"/>
    <x v="0"/>
    <s v="music/rock"/>
    <n v="111"/>
    <x v="937"/>
    <x v="4"/>
    <x v="11"/>
    <d v="2011-03-01T13:10:54"/>
    <d v="2010-12-01T13:10:54"/>
    <x v="11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x v="142"/>
    <x v="0"/>
    <s v="music/rock"/>
    <n v="111"/>
    <x v="938"/>
    <x v="4"/>
    <x v="11"/>
    <d v="2013-07-28T12:50:36"/>
    <d v="2013-07-0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x v="220"/>
    <x v="0"/>
    <s v="music/rock"/>
    <n v="124"/>
    <x v="939"/>
    <x v="4"/>
    <x v="11"/>
    <d v="2013-12-08T23:59:00"/>
    <d v="2013-11-08T06:24:15"/>
    <x v="4"/>
    <x v="4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x v="19"/>
    <x v="0"/>
    <s v="music/rock"/>
    <n v="211"/>
    <x v="940"/>
    <x v="4"/>
    <x v="11"/>
    <d v="2013-03-10T23:00:00"/>
    <d v="2013-02-15T12:13:09"/>
    <x v="2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x v="162"/>
    <x v="0"/>
    <s v="theater/plays"/>
    <n v="101"/>
    <x v="941"/>
    <x v="1"/>
    <x v="6"/>
    <d v="2016-12-31T11:59:00"/>
    <d v="2016-12-08T00:38:02"/>
    <x v="11"/>
    <x v="2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x v="287"/>
    <x v="0"/>
    <s v="theater/plays"/>
    <n v="102"/>
    <x v="942"/>
    <x v="1"/>
    <x v="6"/>
    <d v="2015-06-20T08:59:35"/>
    <d v="2015-06-05T08:59:35"/>
    <x v="0"/>
    <x v="0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x v="9"/>
    <x v="0"/>
    <s v="theater/plays"/>
    <n v="108"/>
    <x v="943"/>
    <x v="1"/>
    <x v="6"/>
    <d v="2015-02-17T09:00:00"/>
    <d v="2015-02-04T04:13:47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x v="20"/>
    <x v="0"/>
    <s v="theater/plays"/>
    <n v="242"/>
    <x v="944"/>
    <x v="1"/>
    <x v="6"/>
    <d v="2015-06-12T09:54:16"/>
    <d v="2015-04-13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x v="42"/>
    <x v="0"/>
    <s v="theater/plays"/>
    <n v="100"/>
    <x v="945"/>
    <x v="1"/>
    <x v="6"/>
    <d v="2016-08-09T23:00:00"/>
    <d v="2016-07-09T22:42:43"/>
    <x v="3"/>
    <x v="2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x v="47"/>
    <x v="0"/>
    <s v="theater/plays"/>
    <n v="125"/>
    <x v="946"/>
    <x v="1"/>
    <x v="6"/>
    <d v="2017-01-03T22:14:05"/>
    <d v="2016-12-04T22:14:05"/>
    <x v="11"/>
    <x v="2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x v="48"/>
    <x v="0"/>
    <s v="theater/plays"/>
    <n v="109"/>
    <x v="947"/>
    <x v="1"/>
    <x v="6"/>
    <d v="2015-04-23T01:59:00"/>
    <d v="2015-03-23T09:45:31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x v="288"/>
    <x v="0"/>
    <s v="theater/plays"/>
    <n v="146"/>
    <x v="948"/>
    <x v="1"/>
    <x v="6"/>
    <d v="2015-04-07T02:00:00"/>
    <d v="2015-03-01T10:39:51"/>
    <x v="7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x v="47"/>
    <x v="0"/>
    <s v="theater/plays"/>
    <n v="110"/>
    <x v="949"/>
    <x v="1"/>
    <x v="6"/>
    <d v="2015-10-06T17:59:00"/>
    <d v="2015-09-09T13:20:28"/>
    <x v="8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x v="148"/>
    <x v="0"/>
    <s v="theater/plays"/>
    <n v="102"/>
    <x v="950"/>
    <x v="1"/>
    <x v="6"/>
    <d v="2015-11-14T12:49:31"/>
    <d v="2015-10-15T11:49:31"/>
    <x v="9"/>
    <x v="0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x v="19"/>
    <x v="0"/>
    <s v="theater/plays"/>
    <n v="122"/>
    <x v="951"/>
    <x v="1"/>
    <x v="6"/>
    <d v="2015-10-19T06:00:00"/>
    <d v="2015-10-01T05:53:17"/>
    <x v="9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x v="31"/>
    <x v="0"/>
    <s v="theater/plays"/>
    <n v="102"/>
    <x v="952"/>
    <x v="1"/>
    <x v="6"/>
    <d v="2015-07-29T12:00:00"/>
    <d v="2015-06-29T08:44:57"/>
    <x v="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x v="23"/>
    <x v="0"/>
    <s v="theater/plays"/>
    <n v="141"/>
    <x v="953"/>
    <x v="1"/>
    <x v="6"/>
    <d v="2016-03-13T19:12:53"/>
    <d v="2016-02-22T2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x v="146"/>
    <x v="0"/>
    <s v="theater/plays"/>
    <n v="110"/>
    <x v="954"/>
    <x v="1"/>
    <x v="6"/>
    <d v="2016-05-01T12:55:58"/>
    <d v="2016-04-01T12:55:58"/>
    <x v="6"/>
    <x v="2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x v="51"/>
    <x v="0"/>
    <s v="theater/plays"/>
    <n v="105"/>
    <x v="955"/>
    <x v="1"/>
    <x v="6"/>
    <d v="2016-04-28T11:20:32"/>
    <d v="2016-03-29T11:20:32"/>
    <x v="7"/>
    <x v="2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x v="58"/>
    <x v="0"/>
    <s v="theater/plays"/>
    <n v="124"/>
    <x v="956"/>
    <x v="1"/>
    <x v="6"/>
    <d v="2015-07-14T14:32:39"/>
    <d v="2015-06-14T14:32:39"/>
    <x v="0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x v="54"/>
    <x v="0"/>
    <s v="theater/plays"/>
    <n v="135"/>
    <x v="957"/>
    <x v="1"/>
    <x v="6"/>
    <d v="2016-06-01T13:57:00"/>
    <d v="2016-04-23T11:12:18"/>
    <x v="6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x v="60"/>
    <x v="0"/>
    <s v="theater/plays"/>
    <n v="103"/>
    <x v="958"/>
    <x v="1"/>
    <x v="6"/>
    <d v="2015-07-20T22:00:00"/>
    <d v="2015-07-10T12:59:38"/>
    <x v="3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x v="133"/>
    <x v="0"/>
    <s v="theater/plays"/>
    <n v="100"/>
    <x v="73"/>
    <x v="1"/>
    <x v="6"/>
    <d v="2016-11-30T21:23:31"/>
    <d v="2016-10-31T20:23:31"/>
    <x v="9"/>
    <x v="2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x v="52"/>
    <x v="0"/>
    <s v="theater/plays"/>
    <n v="130"/>
    <x v="959"/>
    <x v="1"/>
    <x v="6"/>
    <d v="2016-07-31T06:00:00"/>
    <d v="2016-07-15T05:35:20"/>
    <x v="3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x v="201"/>
    <x v="1"/>
    <s v="technology/wearables"/>
    <n v="40"/>
    <x v="960"/>
    <x v="2"/>
    <x v="8"/>
    <d v="2017-03-12T22:40:05"/>
    <d v="2017-01-11T2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x v="48"/>
    <x v="1"/>
    <s v="technology/wearables"/>
    <n v="26"/>
    <x v="961"/>
    <x v="2"/>
    <x v="8"/>
    <d v="2016-07-21T12:30:00"/>
    <d v="2016-06-22T10:58:28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x v="289"/>
    <x v="1"/>
    <s v="technology/wearables"/>
    <n v="65"/>
    <x v="962"/>
    <x v="2"/>
    <x v="8"/>
    <d v="2014-12-04T05:58:54"/>
    <d v="2014-11-04T05:58:54"/>
    <x v="4"/>
    <x v="3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x v="43"/>
    <x v="1"/>
    <s v="technology/wearables"/>
    <n v="12"/>
    <x v="963"/>
    <x v="2"/>
    <x v="8"/>
    <d v="2016-02-17T07:04:39"/>
    <d v="2016-01-18T07:04:39"/>
    <x v="1"/>
    <x v="2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x v="44"/>
    <x v="1"/>
    <s v="technology/wearables"/>
    <n v="11"/>
    <x v="964"/>
    <x v="2"/>
    <x v="8"/>
    <d v="2016-10-08T09:43:32"/>
    <d v="2016-08-29T09:43:32"/>
    <x v="10"/>
    <x v="2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x v="2"/>
    <x v="1"/>
    <s v="technology/wearables"/>
    <n v="112"/>
    <x v="965"/>
    <x v="2"/>
    <x v="8"/>
    <d v="2015-10-15T16:11:08"/>
    <d v="2015-09-10T16:11:08"/>
    <x v="8"/>
    <x v="0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x v="54"/>
    <x v="1"/>
    <s v="technology/wearables"/>
    <n v="16"/>
    <x v="966"/>
    <x v="2"/>
    <x v="8"/>
    <d v="2016-08-19T11:00:50"/>
    <d v="2016-07-05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x v="61"/>
    <x v="1"/>
    <s v="technology/wearables"/>
    <n v="32"/>
    <x v="967"/>
    <x v="2"/>
    <x v="8"/>
    <d v="2016-11-30T15:15:19"/>
    <d v="2016-10-26T14:15:19"/>
    <x v="9"/>
    <x v="2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x v="29"/>
    <x v="1"/>
    <s v="technology/wearables"/>
    <n v="1"/>
    <x v="138"/>
    <x v="2"/>
    <x v="8"/>
    <d v="2015-04-18T11:52:02"/>
    <d v="2015-03-19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x v="259"/>
    <x v="1"/>
    <s v="technology/wearables"/>
    <n v="31"/>
    <x v="968"/>
    <x v="2"/>
    <x v="8"/>
    <d v="2016-03-03T12:01:54"/>
    <d v="2016-02-02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x v="202"/>
    <x v="1"/>
    <s v="technology/wearables"/>
    <n v="1"/>
    <x v="969"/>
    <x v="2"/>
    <x v="8"/>
    <d v="2016-10-21T11:04:20"/>
    <d v="2016-08-22T11:04:20"/>
    <x v="10"/>
    <x v="2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x v="290"/>
    <x v="1"/>
    <s v="technology/wearables"/>
    <n v="40"/>
    <x v="970"/>
    <x v="2"/>
    <x v="8"/>
    <d v="2015-11-05T20:00:00"/>
    <d v="2015-10-01T06:57:28"/>
    <x v="9"/>
    <x v="0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x v="29"/>
    <x v="1"/>
    <s v="technology/wearables"/>
    <n v="0"/>
    <x v="120"/>
    <x v="2"/>
    <x v="8"/>
    <d v="2016-02-28T18:05:09"/>
    <d v="2016-01-24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x v="10"/>
    <x v="1"/>
    <s v="technology/wearables"/>
    <n v="6"/>
    <x v="971"/>
    <x v="2"/>
    <x v="8"/>
    <d v="2016-07-21T09:00:00"/>
    <d v="2016-05-30T00:39:06"/>
    <x v="5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x v="125"/>
    <x v="1"/>
    <s v="technology/wearables"/>
    <n v="15"/>
    <x v="972"/>
    <x v="2"/>
    <x v="8"/>
    <d v="2015-01-10T20:02:52"/>
    <d v="2014-12-11T20:02:52"/>
    <x v="11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x v="82"/>
    <x v="1"/>
    <s v="technology/wearables"/>
    <n v="15"/>
    <x v="973"/>
    <x v="2"/>
    <x v="8"/>
    <d v="2014-07-11T11:00:00"/>
    <d v="2014-06-26T14:29:25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x v="83"/>
    <x v="1"/>
    <s v="technology/wearables"/>
    <n v="1"/>
    <x v="974"/>
    <x v="2"/>
    <x v="8"/>
    <d v="2016-12-30T18:00:00"/>
    <d v="2016-12-01T11:34:06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x v="63"/>
    <x v="1"/>
    <s v="technology/wearables"/>
    <n v="1"/>
    <x v="975"/>
    <x v="2"/>
    <x v="8"/>
    <d v="2016-12-23T12:58:57"/>
    <d v="2016-11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x v="80"/>
    <x v="1"/>
    <s v="technology/wearables"/>
    <n v="0"/>
    <x v="730"/>
    <x v="2"/>
    <x v="8"/>
    <d v="2015-05-21T10:45:25"/>
    <d v="2015-04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x v="34"/>
    <x v="1"/>
    <s v="technology/wearables"/>
    <n v="9"/>
    <x v="976"/>
    <x v="2"/>
    <x v="8"/>
    <d v="2016-04-26T01:55:00"/>
    <d v="2016-03-22T11:45:46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x v="240"/>
    <x v="1"/>
    <s v="technology/wearables"/>
    <n v="10"/>
    <x v="977"/>
    <x v="2"/>
    <x v="8"/>
    <d v="2016-10-13T10:12:32"/>
    <d v="2016-09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x v="22"/>
    <x v="1"/>
    <s v="technology/wearables"/>
    <n v="2"/>
    <x v="978"/>
    <x v="2"/>
    <x v="8"/>
    <d v="2016-12-29T21:03:55"/>
    <d v="2016-11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x v="202"/>
    <x v="1"/>
    <s v="technology/wearables"/>
    <n v="1"/>
    <x v="979"/>
    <x v="2"/>
    <x v="8"/>
    <d v="2015-01-15T14:00:28"/>
    <d v="2014-12-01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x v="14"/>
    <x v="1"/>
    <s v="technology/wearables"/>
    <n v="4"/>
    <x v="980"/>
    <x v="2"/>
    <x v="8"/>
    <d v="2015-05-29T11:17:15"/>
    <d v="2015-04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x v="41"/>
    <x v="1"/>
    <s v="technology/wearables"/>
    <n v="2"/>
    <x v="981"/>
    <x v="2"/>
    <x v="8"/>
    <d v="2016-10-14T10:25:34"/>
    <d v="2016-08-30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x v="82"/>
    <x v="1"/>
    <s v="technology/wearables"/>
    <n v="1"/>
    <x v="982"/>
    <x v="2"/>
    <x v="8"/>
    <d v="2014-12-02T01:19:05"/>
    <d v="2014-10-23T00:19:05"/>
    <x v="9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x v="133"/>
    <x v="1"/>
    <s v="technology/wearables"/>
    <n v="22"/>
    <x v="983"/>
    <x v="2"/>
    <x v="8"/>
    <d v="2016-07-01T23:00:00"/>
    <d v="2016-06-01T01:38:29"/>
    <x v="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x v="69"/>
    <x v="1"/>
    <s v="technology/wearables"/>
    <n v="1"/>
    <x v="984"/>
    <x v="2"/>
    <x v="8"/>
    <d v="2016-08-17T07:05:54"/>
    <d v="2016-07-18T07:05:54"/>
    <x v="3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x v="78"/>
    <x v="1"/>
    <s v="technology/wearables"/>
    <n v="0"/>
    <x v="121"/>
    <x v="2"/>
    <x v="8"/>
    <d v="2017-01-26T20:26:48"/>
    <d v="2016-12-27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x v="78"/>
    <x v="1"/>
    <s v="technology/wearables"/>
    <n v="0"/>
    <x v="121"/>
    <x v="2"/>
    <x v="8"/>
    <d v="2014-07-15T21:33:45"/>
    <d v="2014-06-15T21:33:45"/>
    <x v="0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x v="222"/>
    <x v="1"/>
    <s v="technology/wearables"/>
    <n v="11"/>
    <x v="985"/>
    <x v="2"/>
    <x v="8"/>
    <d v="2016-03-11T13:34:47"/>
    <d v="2016-02-10T13:34:47"/>
    <x v="2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x v="38"/>
    <x v="1"/>
    <s v="technology/wearables"/>
    <n v="20"/>
    <x v="986"/>
    <x v="2"/>
    <x v="8"/>
    <d v="2015-12-05T17:28:22"/>
    <d v="2015-11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x v="291"/>
    <x v="1"/>
    <s v="technology/wearables"/>
    <n v="85"/>
    <x v="987"/>
    <x v="2"/>
    <x v="8"/>
    <d v="2014-12-17T15:43:48"/>
    <d v="2014-11-12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x v="205"/>
    <x v="1"/>
    <s v="technology/wearables"/>
    <n v="49"/>
    <x v="988"/>
    <x v="2"/>
    <x v="8"/>
    <d v="2017-03-03T08:51:19"/>
    <d v="2017-02-01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x v="41"/>
    <x v="1"/>
    <s v="technology/wearables"/>
    <n v="3"/>
    <x v="989"/>
    <x v="2"/>
    <x v="8"/>
    <d v="2015-08-02T14:17:13"/>
    <d v="2015-07-03T14:17:13"/>
    <x v="3"/>
    <x v="0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x v="77"/>
    <x v="1"/>
    <s v="technology/wearables"/>
    <n v="7"/>
    <x v="990"/>
    <x v="2"/>
    <x v="8"/>
    <d v="2014-12-08T11:31:55"/>
    <d v="2014-10-24T10:31:55"/>
    <x v="9"/>
    <x v="3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x v="78"/>
    <x v="1"/>
    <s v="technology/wearables"/>
    <n v="0"/>
    <x v="121"/>
    <x v="2"/>
    <x v="8"/>
    <d v="2014-08-15T09:17:33"/>
    <d v="2014-07-16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x v="67"/>
    <x v="1"/>
    <s v="technology/wearables"/>
    <n v="70"/>
    <x v="991"/>
    <x v="2"/>
    <x v="8"/>
    <d v="2016-10-01T09:58:37"/>
    <d v="2016-08-30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x v="29"/>
    <x v="1"/>
    <s v="technology/wearables"/>
    <n v="0"/>
    <x v="101"/>
    <x v="2"/>
    <x v="8"/>
    <d v="2015-07-17T14:35:39"/>
    <d v="2015-06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x v="292"/>
    <x v="1"/>
    <s v="technology/wearables"/>
    <n v="102"/>
    <x v="992"/>
    <x v="2"/>
    <x v="8"/>
    <d v="2016-08-18T22:59:00"/>
    <d v="2016-06-21T07:38:03"/>
    <x v="0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x v="237"/>
    <x v="0"/>
    <s v="publishing/nonfiction"/>
    <n v="378"/>
    <x v="993"/>
    <x v="3"/>
    <x v="9"/>
    <d v="2016-06-30T13:57:19"/>
    <d v="2016-06-01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x v="63"/>
    <x v="0"/>
    <s v="publishing/nonfiction"/>
    <n v="125"/>
    <x v="994"/>
    <x v="3"/>
    <x v="9"/>
    <d v="2014-07-14T14:32:39"/>
    <d v="2014-06-09T14:32:39"/>
    <x v="0"/>
    <x v="3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x v="184"/>
    <x v="0"/>
    <s v="publishing/nonfiction"/>
    <n v="147"/>
    <x v="995"/>
    <x v="3"/>
    <x v="9"/>
    <d v="2013-06-26T20:49:11"/>
    <d v="2013-05-27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x v="162"/>
    <x v="0"/>
    <s v="publishing/nonfiction"/>
    <n v="102"/>
    <x v="996"/>
    <x v="3"/>
    <x v="9"/>
    <d v="2015-03-07T10:18:45"/>
    <d v="2015-02-05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x v="55"/>
    <x v="0"/>
    <s v="publishing/nonfiction"/>
    <n v="102"/>
    <x v="997"/>
    <x v="3"/>
    <x v="9"/>
    <d v="2014-12-18T07:08:53"/>
    <d v="2014-11-20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x v="293"/>
    <x v="0"/>
    <s v="publishing/nonfiction"/>
    <n v="204"/>
    <x v="998"/>
    <x v="3"/>
    <x v="9"/>
    <d v="2015-12-16T01:59:00"/>
    <d v="2015-11-09T02:58:55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x v="76"/>
    <x v="0"/>
    <s v="publishing/nonfiction"/>
    <n v="104"/>
    <x v="999"/>
    <x v="3"/>
    <x v="9"/>
    <d v="2015-12-25T19:18:54"/>
    <d v="2015-11-25T19:18:54"/>
    <x v="4"/>
    <x v="0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x v="148"/>
    <x v="0"/>
    <s v="publishing/nonfiction"/>
    <n v="101"/>
    <x v="1000"/>
    <x v="3"/>
    <x v="9"/>
    <d v="2016-02-12T12:45:44"/>
    <d v="2016-01-13T12:45:44"/>
    <x v="1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x v="294"/>
    <x v="0"/>
    <s v="publishing/nonfiction"/>
    <n v="136"/>
    <x v="1001"/>
    <x v="3"/>
    <x v="9"/>
    <d v="2015-09-04T22:59:00"/>
    <d v="2015-07-15T08:52:46"/>
    <x v="3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x v="288"/>
    <x v="0"/>
    <s v="publishing/nonfiction"/>
    <n v="134"/>
    <x v="1002"/>
    <x v="3"/>
    <x v="9"/>
    <d v="2013-03-10T19:00:00"/>
    <d v="2013-02-03T21:49:48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x v="31"/>
    <x v="0"/>
    <s v="publishing/nonfiction"/>
    <n v="130"/>
    <x v="1003"/>
    <x v="3"/>
    <x v="9"/>
    <d v="2016-06-11T14:22:59"/>
    <d v="2016-05-12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x v="212"/>
    <x v="0"/>
    <s v="publishing/nonfiction"/>
    <n v="123"/>
    <x v="1004"/>
    <x v="3"/>
    <x v="9"/>
    <d v="2012-11-30T05:00:00"/>
    <d v="2012-10-31T01:06:45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x v="45"/>
    <x v="0"/>
    <s v="publishing/nonfiction"/>
    <n v="183"/>
    <x v="1005"/>
    <x v="3"/>
    <x v="9"/>
    <d v="2013-07-04T19:56:00"/>
    <d v="2013-06-04T19:56:00"/>
    <x v="0"/>
    <x v="4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x v="71"/>
    <x v="0"/>
    <s v="publishing/nonfiction"/>
    <n v="125"/>
    <x v="1006"/>
    <x v="3"/>
    <x v="9"/>
    <d v="2013-03-01T00:59:00"/>
    <d v="2013-01-30T18:05:37"/>
    <x v="1"/>
    <x v="4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x v="72"/>
    <x v="0"/>
    <s v="publishing/nonfiction"/>
    <n v="112"/>
    <x v="1007"/>
    <x v="3"/>
    <x v="9"/>
    <d v="2011-06-25T08:42:03"/>
    <d v="2011-05-26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x v="10"/>
    <x v="0"/>
    <s v="publishing/nonfiction"/>
    <n v="116"/>
    <x v="1008"/>
    <x v="3"/>
    <x v="9"/>
    <d v="2011-07-06T14:33:10"/>
    <d v="2011-05-05T14:33:10"/>
    <x v="5"/>
    <x v="6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x v="75"/>
    <x v="0"/>
    <s v="publishing/nonfiction"/>
    <n v="173"/>
    <x v="1009"/>
    <x v="3"/>
    <x v="9"/>
    <d v="2012-08-02T16:37:00"/>
    <d v="2012-07-05T16:37:00"/>
    <x v="3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x v="295"/>
    <x v="0"/>
    <s v="publishing/nonfiction"/>
    <n v="126"/>
    <x v="1010"/>
    <x v="3"/>
    <x v="9"/>
    <d v="2014-06-21T12:12:52"/>
    <d v="2014-05-22T12:12:52"/>
    <x v="5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x v="20"/>
    <x v="0"/>
    <s v="publishing/nonfiction"/>
    <n v="109"/>
    <x v="1011"/>
    <x v="3"/>
    <x v="9"/>
    <d v="2013-09-07T17:25:31"/>
    <d v="2013-07-09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x v="81"/>
    <x v="0"/>
    <s v="publishing/nonfiction"/>
    <n v="100"/>
    <x v="379"/>
    <x v="3"/>
    <x v="9"/>
    <d v="2016-02-15T02:59:00"/>
    <d v="2016-01-27T15:15:27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x v="296"/>
    <x v="0"/>
    <s v="music/rock"/>
    <n v="119"/>
    <x v="1012"/>
    <x v="4"/>
    <x v="11"/>
    <d v="2015-01-07T11:41:46"/>
    <d v="2014-11-08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x v="297"/>
    <x v="0"/>
    <s v="music/rock"/>
    <n v="100"/>
    <x v="1013"/>
    <x v="4"/>
    <x v="11"/>
    <d v="2015-03-16T11:35:52"/>
    <d v="2015-02-14T12:35:52"/>
    <x v="2"/>
    <x v="0"/>
  </r>
  <r>
    <n v="1366"/>
    <s v="Kick It! A Tribute to the A.K.s"/>
    <s v="A musical memorial for Alexi Petersen."/>
    <x v="51"/>
    <x v="966"/>
    <x v="0"/>
    <x v="0"/>
    <x v="0"/>
    <n v="1417049663"/>
    <n v="1413158063"/>
    <b v="0"/>
    <x v="206"/>
    <x v="0"/>
    <s v="music/rock"/>
    <n v="126"/>
    <x v="1014"/>
    <x v="4"/>
    <x v="11"/>
    <d v="2014-11-26T19:54:23"/>
    <d v="2014-10-12T18:54:23"/>
    <x v="9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x v="240"/>
    <x v="0"/>
    <s v="music/rock"/>
    <n v="114"/>
    <x v="1015"/>
    <x v="4"/>
    <x v="11"/>
    <d v="2015-11-13T20:04:10"/>
    <d v="2015-10-14T19:04:10"/>
    <x v="9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x v="45"/>
    <x v="0"/>
    <s v="music/rock"/>
    <n v="111"/>
    <x v="1016"/>
    <x v="4"/>
    <x v="11"/>
    <d v="2015-06-14T23:34:54"/>
    <d v="2015-05-21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x v="298"/>
    <x v="0"/>
    <s v="music/rock"/>
    <n v="105"/>
    <x v="1017"/>
    <x v="4"/>
    <x v="11"/>
    <d v="2014-04-11T09:15:46"/>
    <d v="2014-03-12T09:15:46"/>
    <x v="7"/>
    <x v="3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x v="9"/>
    <x v="0"/>
    <s v="music/rock"/>
    <n v="104"/>
    <x v="1018"/>
    <x v="4"/>
    <x v="11"/>
    <d v="2013-10-15T19:04:50"/>
    <d v="2013-09-30T19:04:50"/>
    <x v="8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x v="16"/>
    <x v="0"/>
    <s v="music/rock"/>
    <n v="107"/>
    <x v="1019"/>
    <x v="4"/>
    <x v="11"/>
    <d v="2015-05-07T13:12:22"/>
    <d v="2015-04-07T13:12:22"/>
    <x v="6"/>
    <x v="0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x v="38"/>
    <x v="0"/>
    <s v="music/rock"/>
    <n v="124"/>
    <x v="1020"/>
    <x v="4"/>
    <x v="11"/>
    <d v="2012-07-12T12:45:32"/>
    <d v="2012-06-12T12:45:32"/>
    <x v="0"/>
    <x v="5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x v="47"/>
    <x v="0"/>
    <s v="music/rock"/>
    <n v="105"/>
    <x v="1021"/>
    <x v="4"/>
    <x v="11"/>
    <d v="2016-12-30T17:50:33"/>
    <d v="2016-11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x v="36"/>
    <x v="0"/>
    <s v="music/rock"/>
    <n v="189"/>
    <x v="1022"/>
    <x v="4"/>
    <x v="11"/>
    <d v="2016-03-24T21:53:08"/>
    <d v="2016-02-23T2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x v="280"/>
    <x v="0"/>
    <s v="music/rock"/>
    <n v="171"/>
    <x v="1023"/>
    <x v="4"/>
    <x v="11"/>
    <d v="2017-01-14T20:35:19"/>
    <d v="2016-12-15T20:35:19"/>
    <x v="11"/>
    <x v="2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x v="129"/>
    <x v="0"/>
    <s v="music/rock"/>
    <n v="252"/>
    <x v="1024"/>
    <x v="4"/>
    <x v="11"/>
    <d v="2016-12-03T12:03:26"/>
    <d v="2016-11-03T11:03:26"/>
    <x v="4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x v="162"/>
    <x v="0"/>
    <s v="music/rock"/>
    <n v="116"/>
    <x v="1025"/>
    <x v="4"/>
    <x v="11"/>
    <d v="2017-02-02T23:11:00"/>
    <d v="2017-01-12T00:16:10"/>
    <x v="1"/>
    <x v="1"/>
  </r>
  <r>
    <n v="1378"/>
    <s v="SIX BY SEVEN"/>
    <s v="A psychedelic post rock masterpiece!"/>
    <x v="13"/>
    <x v="976"/>
    <x v="0"/>
    <x v="1"/>
    <x v="1"/>
    <n v="1470075210"/>
    <n v="1468779210"/>
    <b v="0"/>
    <x v="182"/>
    <x v="0"/>
    <s v="music/rock"/>
    <n v="203"/>
    <x v="1026"/>
    <x v="4"/>
    <x v="11"/>
    <d v="2016-08-01T13:13:30"/>
    <d v="2016-07-17T13:13:30"/>
    <x v="3"/>
    <x v="2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x v="299"/>
    <x v="0"/>
    <s v="music/rock"/>
    <n v="112"/>
    <x v="1027"/>
    <x v="4"/>
    <x v="11"/>
    <d v="2015-06-05T06:47:56"/>
    <d v="2015-05-06T06:47:56"/>
    <x v="5"/>
    <x v="0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x v="81"/>
    <x v="0"/>
    <s v="music/rock"/>
    <n v="424"/>
    <x v="1028"/>
    <x v="4"/>
    <x v="11"/>
    <d v="2015-06-08T21:00:00"/>
    <d v="2015-05-17T13:18:26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x v="196"/>
    <x v="0"/>
    <s v="music/rock"/>
    <n v="107"/>
    <x v="1029"/>
    <x v="4"/>
    <x v="11"/>
    <d v="2016-12-29T00:08:45"/>
    <d v="2016-11-29T00:08:45"/>
    <x v="4"/>
    <x v="2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x v="265"/>
    <x v="0"/>
    <s v="music/rock"/>
    <n v="104"/>
    <x v="1030"/>
    <x v="4"/>
    <x v="11"/>
    <d v="2013-05-06T14:12:16"/>
    <d v="2013-04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x v="251"/>
    <x v="0"/>
    <s v="music/rock"/>
    <n v="212"/>
    <x v="1031"/>
    <x v="4"/>
    <x v="11"/>
    <d v="2016-12-22T20:47:58"/>
    <d v="2016-12-02T20:47:58"/>
    <x v="11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x v="287"/>
    <x v="0"/>
    <s v="music/rock"/>
    <n v="124"/>
    <x v="1032"/>
    <x v="4"/>
    <x v="11"/>
    <d v="2015-07-05T12:38:42"/>
    <d v="2015-06-05T12:38:42"/>
    <x v="0"/>
    <x v="0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x v="179"/>
    <x v="0"/>
    <s v="music/rock"/>
    <n v="110"/>
    <x v="1033"/>
    <x v="4"/>
    <x v="11"/>
    <d v="2016-04-29T07:11:00"/>
    <d v="2016-03-04T11:32:01"/>
    <x v="7"/>
    <x v="2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x v="25"/>
    <x v="0"/>
    <s v="music/rock"/>
    <n v="219"/>
    <x v="372"/>
    <x v="4"/>
    <x v="11"/>
    <d v="2015-07-29T10:31:29"/>
    <d v="2015-06-29T10:31:29"/>
    <x v="0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x v="76"/>
    <x v="0"/>
    <s v="music/rock"/>
    <n v="137"/>
    <x v="1034"/>
    <x v="4"/>
    <x v="11"/>
    <d v="2015-06-02T23:30:00"/>
    <d v="2015-05-02T17:06:35"/>
    <x v="5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x v="300"/>
    <x v="0"/>
    <s v="music/rock"/>
    <n v="135"/>
    <x v="1035"/>
    <x v="4"/>
    <x v="11"/>
    <d v="2016-10-17T11:14:00"/>
    <d v="2016-09-21T09:45:17"/>
    <x v="8"/>
    <x v="2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x v="69"/>
    <x v="0"/>
    <s v="music/rock"/>
    <n v="145"/>
    <x v="1036"/>
    <x v="4"/>
    <x v="11"/>
    <d v="2016-08-13T06:32:37"/>
    <d v="2016-07-14T06:32:37"/>
    <x v="3"/>
    <x v="2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x v="10"/>
    <x v="0"/>
    <s v="music/rock"/>
    <n v="109"/>
    <x v="1037"/>
    <x v="4"/>
    <x v="11"/>
    <d v="2015-04-27T12:12:00"/>
    <d v="2015-03-24T14:16:46"/>
    <x v="7"/>
    <x v="0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x v="62"/>
    <x v="0"/>
    <s v="music/rock"/>
    <n v="110"/>
    <x v="1038"/>
    <x v="4"/>
    <x v="11"/>
    <d v="2015-08-21T23:59:00"/>
    <d v="2015-07-08T10:36:58"/>
    <x v="3"/>
    <x v="0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x v="201"/>
    <x v="0"/>
    <s v="music/rock"/>
    <n v="114"/>
    <x v="1039"/>
    <x v="4"/>
    <x v="11"/>
    <d v="2016-03-02T22:43:06"/>
    <d v="2016-01-31T22:43:06"/>
    <x v="1"/>
    <x v="2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x v="47"/>
    <x v="0"/>
    <s v="music/rock"/>
    <n v="102"/>
    <x v="1040"/>
    <x v="4"/>
    <x v="11"/>
    <d v="2016-08-01T11:22:03"/>
    <d v="2016-07-02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x v="57"/>
    <x v="0"/>
    <s v="music/rock"/>
    <n v="122"/>
    <x v="1041"/>
    <x v="4"/>
    <x v="11"/>
    <d v="2017-02-28T22:00:00"/>
    <d v="2017-01-16T22:28:46"/>
    <x v="1"/>
    <x v="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x v="141"/>
    <x v="0"/>
    <s v="music/rock"/>
    <n v="112"/>
    <x v="1042"/>
    <x v="4"/>
    <x v="11"/>
    <d v="2017-01-14T16:48:01"/>
    <d v="2016-12-15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x v="196"/>
    <x v="0"/>
    <s v="music/rock"/>
    <n v="107"/>
    <x v="1043"/>
    <x v="4"/>
    <x v="11"/>
    <d v="2015-02-13T18:58:02"/>
    <d v="2015-01-14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x v="150"/>
    <x v="0"/>
    <s v="music/rock"/>
    <n v="114"/>
    <x v="1044"/>
    <x v="4"/>
    <x v="11"/>
    <d v="2016-10-27T16:19:00"/>
    <d v="2016-09-27T17:01:5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x v="71"/>
    <x v="0"/>
    <s v="music/rock"/>
    <n v="110"/>
    <x v="1045"/>
    <x v="4"/>
    <x v="11"/>
    <d v="2016-07-05T15:58:54"/>
    <d v="2016-06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x v="192"/>
    <x v="0"/>
    <s v="music/rock"/>
    <n v="126"/>
    <x v="1046"/>
    <x v="4"/>
    <x v="11"/>
    <d v="2014-10-06T19:06:13"/>
    <d v="2014-09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x v="69"/>
    <x v="0"/>
    <s v="music/rock"/>
    <n v="167"/>
    <x v="1047"/>
    <x v="4"/>
    <x v="11"/>
    <d v="2016-06-12T00:30:00"/>
    <d v="2016-05-08T03:11:13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x v="301"/>
    <x v="0"/>
    <s v="music/rock"/>
    <n v="497"/>
    <x v="1048"/>
    <x v="4"/>
    <x v="11"/>
    <d v="2013-05-26T18:54:34"/>
    <d v="2013-05-05T18:54:34"/>
    <x v="5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x v="116"/>
    <x v="0"/>
    <s v="music/rock"/>
    <n v="109"/>
    <x v="1049"/>
    <x v="4"/>
    <x v="11"/>
    <d v="2015-04-30T19:16:51"/>
    <d v="2015-03-01T20:16:51"/>
    <x v="7"/>
    <x v="0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x v="36"/>
    <x v="0"/>
    <s v="music/rock"/>
    <n v="103"/>
    <x v="1050"/>
    <x v="4"/>
    <x v="11"/>
    <d v="2013-07-25T20:30:35"/>
    <d v="2013-06-25T20:30:35"/>
    <x v="0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x v="81"/>
    <x v="1"/>
    <s v="publishing/translations"/>
    <n v="2"/>
    <x v="1051"/>
    <x v="3"/>
    <x v="22"/>
    <d v="2015-02-22T07:14:45"/>
    <d v="2015-01-28T07:14:45"/>
    <x v="1"/>
    <x v="0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x v="57"/>
    <x v="1"/>
    <s v="publishing/translations"/>
    <n v="0"/>
    <x v="1052"/>
    <x v="3"/>
    <x v="22"/>
    <d v="2014-11-28T12:20:01"/>
    <d v="2014-10-29T11:20:01"/>
    <x v="9"/>
    <x v="3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x v="83"/>
    <x v="1"/>
    <s v="publishing/translations"/>
    <n v="0"/>
    <x v="144"/>
    <x v="3"/>
    <x v="22"/>
    <d v="2015-12-12T05:00:00"/>
    <d v="2015-10-20T05:23:27"/>
    <x v="9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x v="84"/>
    <x v="1"/>
    <s v="publishing/translations"/>
    <n v="1"/>
    <x v="507"/>
    <x v="3"/>
    <x v="22"/>
    <d v="2014-08-12T07:52:58"/>
    <d v="2014-07-18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x v="79"/>
    <x v="1"/>
    <s v="publishing/translations"/>
    <n v="7"/>
    <x v="1053"/>
    <x v="3"/>
    <x v="22"/>
    <d v="2015-11-13T16:55:56"/>
    <d v="2015-10-14T15:55:56"/>
    <x v="9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x v="78"/>
    <x v="1"/>
    <s v="publishing/translations"/>
    <n v="0"/>
    <x v="121"/>
    <x v="3"/>
    <x v="22"/>
    <d v="2014-12-31T23:12:15"/>
    <d v="2014-11-01T22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x v="29"/>
    <x v="1"/>
    <s v="publishing/translations"/>
    <n v="0"/>
    <x v="120"/>
    <x v="3"/>
    <x v="22"/>
    <d v="2016-06-03T02:38:40"/>
    <d v="2016-04-19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x v="83"/>
    <x v="1"/>
    <s v="publishing/translations"/>
    <n v="0"/>
    <x v="1054"/>
    <x v="3"/>
    <x v="22"/>
    <d v="2015-02-05T20:25:00"/>
    <d v="2015-01-08T20:25:00"/>
    <x v="1"/>
    <x v="0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x v="62"/>
    <x v="1"/>
    <s v="publishing/translations"/>
    <n v="5"/>
    <x v="1055"/>
    <x v="3"/>
    <x v="22"/>
    <d v="2014-12-03T20:31:39"/>
    <d v="2014-11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x v="29"/>
    <x v="1"/>
    <s v="publishing/translations"/>
    <n v="5"/>
    <x v="101"/>
    <x v="3"/>
    <x v="22"/>
    <d v="2016-02-20T05:29:30"/>
    <d v="2015-12-22T05:29:30"/>
    <x v="11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x v="29"/>
    <x v="1"/>
    <s v="publishing/translations"/>
    <n v="0"/>
    <x v="120"/>
    <x v="3"/>
    <x v="22"/>
    <d v="2017-01-03T01:04:27"/>
    <d v="2016-12-04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x v="82"/>
    <x v="1"/>
    <s v="publishing/translations"/>
    <n v="18"/>
    <x v="1056"/>
    <x v="3"/>
    <x v="22"/>
    <d v="2015-08-16T11:13:11"/>
    <d v="2015-07-07T11:13:11"/>
    <x v="3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x v="78"/>
    <x v="1"/>
    <s v="publishing/translations"/>
    <n v="0"/>
    <x v="121"/>
    <x v="3"/>
    <x v="22"/>
    <d v="2015-11-21T18:13:39"/>
    <d v="2015-10-22T17:13:39"/>
    <x v="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x v="84"/>
    <x v="1"/>
    <s v="publishing/translations"/>
    <n v="1"/>
    <x v="446"/>
    <x v="3"/>
    <x v="22"/>
    <d v="2015-09-15T06:11:00"/>
    <d v="2015-08-15T22:36:14"/>
    <x v="1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x v="29"/>
    <x v="1"/>
    <s v="publishing/translations"/>
    <n v="0"/>
    <x v="1057"/>
    <x v="3"/>
    <x v="22"/>
    <d v="2016-02-25T05:57:14"/>
    <d v="2016-01-26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x v="73"/>
    <x v="1"/>
    <s v="publishing/translations"/>
    <n v="7"/>
    <x v="901"/>
    <x v="3"/>
    <x v="22"/>
    <d v="2016-10-09T05:56:59"/>
    <d v="2016-09-09T05:56:59"/>
    <x v="8"/>
    <x v="2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x v="83"/>
    <x v="1"/>
    <s v="publishing/translations"/>
    <n v="3"/>
    <x v="120"/>
    <x v="3"/>
    <x v="22"/>
    <d v="2016-06-28T11:01:26"/>
    <d v="2016-06-03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x v="84"/>
    <x v="1"/>
    <s v="publishing/translations"/>
    <n v="0"/>
    <x v="101"/>
    <x v="3"/>
    <x v="22"/>
    <d v="2015-02-08T16:58:29"/>
    <d v="2015-01-09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x v="84"/>
    <x v="1"/>
    <s v="publishing/translations"/>
    <n v="0"/>
    <x v="31"/>
    <x v="3"/>
    <x v="22"/>
    <d v="2016-09-21T00:45:04"/>
    <d v="2016-08-22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x v="29"/>
    <x v="1"/>
    <s v="publishing/translations"/>
    <n v="0"/>
    <x v="101"/>
    <x v="3"/>
    <x v="22"/>
    <d v="2016-01-01T03:38:51"/>
    <d v="2015-12-02T03:38:51"/>
    <x v="11"/>
    <x v="0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x v="25"/>
    <x v="1"/>
    <s v="publishing/translations"/>
    <n v="20"/>
    <x v="1058"/>
    <x v="3"/>
    <x v="22"/>
    <d v="2016-11-15T13:13:22"/>
    <d v="2016-11-02T12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x v="78"/>
    <x v="1"/>
    <s v="publishing/translations"/>
    <n v="0"/>
    <x v="121"/>
    <x v="3"/>
    <x v="22"/>
    <d v="2015-04-28T22:09:19"/>
    <d v="2015-03-29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x v="78"/>
    <x v="1"/>
    <s v="publishing/translations"/>
    <n v="0"/>
    <x v="121"/>
    <x v="3"/>
    <x v="22"/>
    <d v="2015-08-24T04:22:00"/>
    <d v="2015-06-25T04:22:00"/>
    <x v="0"/>
    <x v="0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x v="80"/>
    <x v="1"/>
    <s v="publishing/translations"/>
    <n v="8"/>
    <x v="1059"/>
    <x v="3"/>
    <x v="22"/>
    <d v="2016-09-18T15:26:25"/>
    <d v="2016-08-19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x v="83"/>
    <x v="1"/>
    <s v="publishing/translations"/>
    <n v="5"/>
    <x v="2"/>
    <x v="3"/>
    <x v="22"/>
    <d v="2016-04-02T03:06:57"/>
    <d v="2016-03-03T04:06:57"/>
    <x v="7"/>
    <x v="2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x v="78"/>
    <x v="1"/>
    <s v="publishing/translations"/>
    <n v="0"/>
    <x v="121"/>
    <x v="3"/>
    <x v="22"/>
    <d v="2015-04-09T20:27:22"/>
    <d v="2015-03-10T20:27:22"/>
    <x v="7"/>
    <x v="0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x v="81"/>
    <x v="1"/>
    <s v="publishing/translations"/>
    <n v="8"/>
    <x v="128"/>
    <x v="3"/>
    <x v="22"/>
    <d v="2014-12-19T14:31:28"/>
    <d v="2014-11-18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x v="5"/>
    <x v="1"/>
    <s v="publishing/translations"/>
    <n v="32"/>
    <x v="1060"/>
    <x v="3"/>
    <x v="22"/>
    <d v="2015-11-26T01:03:36"/>
    <d v="2015-10-27T00:03:36"/>
    <x v="9"/>
    <x v="0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x v="78"/>
    <x v="1"/>
    <s v="publishing/translations"/>
    <n v="0"/>
    <x v="121"/>
    <x v="3"/>
    <x v="22"/>
    <d v="2015-07-20T13:43:48"/>
    <d v="2015-06-20T13:43:48"/>
    <x v="0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x v="73"/>
    <x v="1"/>
    <s v="publishing/translations"/>
    <n v="7"/>
    <x v="1061"/>
    <x v="3"/>
    <x v="22"/>
    <d v="2016-12-10T06:00:00"/>
    <d v="2016-10-30T10:01:15"/>
    <x v="9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x v="202"/>
    <x v="1"/>
    <s v="publishing/translations"/>
    <n v="10"/>
    <x v="1062"/>
    <x v="3"/>
    <x v="22"/>
    <d v="2015-06-08T10:00:00"/>
    <d v="2015-05-18T13:24:38"/>
    <x v="5"/>
    <x v="0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x v="84"/>
    <x v="1"/>
    <s v="publishing/translations"/>
    <n v="0"/>
    <x v="507"/>
    <x v="3"/>
    <x v="22"/>
    <d v="2015-10-11T13:43:40"/>
    <d v="2015-09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x v="84"/>
    <x v="1"/>
    <s v="publishing/translations"/>
    <n v="1"/>
    <x v="1063"/>
    <x v="3"/>
    <x v="22"/>
    <d v="2016-02-21T03:24:17"/>
    <d v="2016-01-22T03:24:17"/>
    <x v="1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x v="19"/>
    <x v="1"/>
    <s v="publishing/translations"/>
    <n v="27"/>
    <x v="1064"/>
    <x v="3"/>
    <x v="22"/>
    <d v="2014-07-12T23:59:00"/>
    <d v="2014-06-06T07:45:39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x v="22"/>
    <x v="1"/>
    <s v="publishing/translations"/>
    <n v="3"/>
    <x v="766"/>
    <x v="3"/>
    <x v="22"/>
    <d v="2016-04-27T08:55:00"/>
    <d v="2016-03-28T15:54:59"/>
    <x v="7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x v="79"/>
    <x v="1"/>
    <s v="publishing/translations"/>
    <n v="7"/>
    <x v="180"/>
    <x v="3"/>
    <x v="22"/>
    <d v="2015-03-07T14:55:01"/>
    <d v="2015-02-05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x v="29"/>
    <x v="1"/>
    <s v="publishing/translations"/>
    <n v="0"/>
    <x v="120"/>
    <x v="3"/>
    <x v="22"/>
    <d v="2016-05-26T12:57:43"/>
    <d v="2016-04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x v="83"/>
    <x v="1"/>
    <s v="publishing/translations"/>
    <n v="1"/>
    <x v="1065"/>
    <x v="3"/>
    <x v="22"/>
    <d v="2015-09-11T13:22:49"/>
    <d v="2015-07-13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x v="78"/>
    <x v="1"/>
    <s v="publishing/translations"/>
    <n v="0"/>
    <x v="121"/>
    <x v="3"/>
    <x v="22"/>
    <d v="2016-05-25T10:29:18"/>
    <d v="2016-04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x v="78"/>
    <x v="1"/>
    <s v="publishing/translations"/>
    <n v="0"/>
    <x v="121"/>
    <x v="3"/>
    <x v="22"/>
    <d v="2017-01-02T17:13:29"/>
    <d v="2016-12-03T17:13:29"/>
    <x v="11"/>
    <x v="2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x v="78"/>
    <x v="1"/>
    <s v="publishing/translations"/>
    <n v="0"/>
    <x v="121"/>
    <x v="3"/>
    <x v="22"/>
    <d v="2015-09-12T15:57:42"/>
    <d v="2015-07-14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x v="78"/>
    <x v="1"/>
    <s v="publishing/translations"/>
    <n v="0"/>
    <x v="121"/>
    <x v="3"/>
    <x v="22"/>
    <d v="2015-06-14T08:00:55"/>
    <d v="2015-05-15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x v="78"/>
    <x v="1"/>
    <s v="publishing/translations"/>
    <n v="0"/>
    <x v="121"/>
    <x v="3"/>
    <x v="22"/>
    <d v="2016-04-21T05:44:38"/>
    <d v="2016-04-01T05:44:38"/>
    <x v="6"/>
    <x v="2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x v="83"/>
    <x v="1"/>
    <s v="publishing/translations"/>
    <n v="0"/>
    <x v="384"/>
    <x v="3"/>
    <x v="22"/>
    <d v="2016-07-08T12:32:14"/>
    <d v="2016-06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x v="78"/>
    <x v="1"/>
    <s v="publishing/translations"/>
    <n v="0"/>
    <x v="121"/>
    <x v="3"/>
    <x v="22"/>
    <d v="2015-05-22T00:25:00"/>
    <d v="2015-04-21T17:28:38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x v="78"/>
    <x v="1"/>
    <s v="publishing/translations"/>
    <n v="0"/>
    <x v="121"/>
    <x v="3"/>
    <x v="22"/>
    <d v="2015-05-10T14:28:25"/>
    <d v="2015-03-23T14:28:25"/>
    <x v="7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x v="29"/>
    <x v="1"/>
    <s v="publishing/translations"/>
    <n v="0"/>
    <x v="120"/>
    <x v="3"/>
    <x v="22"/>
    <d v="2016-02-19T23:06:37"/>
    <d v="2016-01-20T23:06:37"/>
    <x v="1"/>
    <x v="2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x v="84"/>
    <x v="1"/>
    <s v="publishing/translations"/>
    <n v="0"/>
    <x v="120"/>
    <x v="3"/>
    <x v="22"/>
    <d v="2014-11-18T19:00:59"/>
    <d v="2014-10-19T18:00:59"/>
    <x v="9"/>
    <x v="3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x v="78"/>
    <x v="1"/>
    <s v="publishing/translations"/>
    <n v="0"/>
    <x v="121"/>
    <x v="3"/>
    <x v="22"/>
    <d v="2014-07-28T11:52:43"/>
    <d v="2014-06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x v="78"/>
    <x v="1"/>
    <s v="publishing/translations"/>
    <n v="0"/>
    <x v="121"/>
    <x v="3"/>
    <x v="22"/>
    <d v="2017-04-15T10:42:27"/>
    <d v="2017-03-01T11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x v="29"/>
    <x v="1"/>
    <s v="publishing/translations"/>
    <n v="1"/>
    <x v="2"/>
    <x v="3"/>
    <x v="22"/>
    <d v="2016-04-24T16:59:00"/>
    <d v="2016-04-03T15:48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x v="63"/>
    <x v="1"/>
    <s v="publishing/translations"/>
    <n v="11"/>
    <x v="1066"/>
    <x v="3"/>
    <x v="22"/>
    <d v="2014-09-05T08:39:00"/>
    <d v="2014-07-12T11:08:40"/>
    <x v="3"/>
    <x v="3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x v="83"/>
    <x v="1"/>
    <s v="publishing/translations"/>
    <n v="3"/>
    <x v="1067"/>
    <x v="3"/>
    <x v="22"/>
    <d v="2017-01-03T11:02:45"/>
    <d v="2016-12-04T11:02:45"/>
    <x v="11"/>
    <x v="2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x v="78"/>
    <x v="1"/>
    <s v="publishing/translations"/>
    <n v="0"/>
    <x v="121"/>
    <x v="3"/>
    <x v="22"/>
    <d v="2015-11-11T17:30:44"/>
    <d v="2015-10-12T16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x v="78"/>
    <x v="1"/>
    <s v="publishing/translations"/>
    <n v="0"/>
    <x v="121"/>
    <x v="3"/>
    <x v="22"/>
    <d v="2014-08-10T23:00:00"/>
    <d v="2014-07-11T11:56:00"/>
    <x v="3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x v="78"/>
    <x v="1"/>
    <s v="publishing/translations"/>
    <n v="0"/>
    <x v="121"/>
    <x v="3"/>
    <x v="22"/>
    <d v="2015-12-02T12:25:00"/>
    <d v="2015-11-03T23:54:56"/>
    <x v="4"/>
    <x v="0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x v="78"/>
    <x v="1"/>
    <s v="publishing/translations"/>
    <n v="0"/>
    <x v="121"/>
    <x v="3"/>
    <x v="22"/>
    <d v="2014-11-30T18:45:00"/>
    <d v="2014-10-03T16:31:38"/>
    <x v="9"/>
    <x v="3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x v="158"/>
    <x v="0"/>
    <s v="publishing/radio &amp; podcasts"/>
    <n v="101"/>
    <x v="1068"/>
    <x v="3"/>
    <x v="23"/>
    <d v="2014-10-20T19:00:00"/>
    <d v="2014-09-17T10:29:14"/>
    <x v="8"/>
    <x v="3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x v="3"/>
    <x v="0"/>
    <s v="publishing/radio &amp; podcasts"/>
    <n v="109"/>
    <x v="1069"/>
    <x v="3"/>
    <x v="23"/>
    <d v="2013-04-10T10:54:31"/>
    <d v="2013-03-11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x v="20"/>
    <x v="0"/>
    <s v="publishing/radio &amp; podcasts"/>
    <n v="148"/>
    <x v="1070"/>
    <x v="3"/>
    <x v="23"/>
    <d v="2013-04-07T15:52:18"/>
    <d v="2013-02-21T16:52:18"/>
    <x v="2"/>
    <x v="4"/>
  </r>
  <r>
    <n v="1464"/>
    <s v="Science Studio"/>
    <s v="The Best Science Media on the Web"/>
    <x v="10"/>
    <x v="1014"/>
    <x v="0"/>
    <x v="0"/>
    <x v="0"/>
    <n v="1361029958"/>
    <n v="1358437958"/>
    <b v="1"/>
    <x v="302"/>
    <x v="0"/>
    <s v="publishing/radio &amp; podcasts"/>
    <n v="163"/>
    <x v="1071"/>
    <x v="3"/>
    <x v="23"/>
    <d v="2013-02-16T10:52:38"/>
    <d v="2013-01-17T10:52:38"/>
    <x v="1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x v="303"/>
    <x v="0"/>
    <s v="publishing/radio &amp; podcasts"/>
    <n v="456"/>
    <x v="1072"/>
    <x v="3"/>
    <x v="23"/>
    <d v="2012-03-21T22:00:00"/>
    <d v="2012-02-20T12:37:32"/>
    <x v="2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x v="290"/>
    <x v="0"/>
    <s v="publishing/radio &amp; podcasts"/>
    <n v="108"/>
    <x v="1073"/>
    <x v="3"/>
    <x v="23"/>
    <d v="2016-01-12T00:00:00"/>
    <d v="2015-12-01T23:07:46"/>
    <x v="11"/>
    <x v="0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x v="304"/>
    <x v="0"/>
    <s v="publishing/radio &amp; podcasts"/>
    <n v="115"/>
    <x v="1074"/>
    <x v="3"/>
    <x v="23"/>
    <d v="2012-03-25T13:14:45"/>
    <d v="2012-01-25T14:14:45"/>
    <x v="1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x v="305"/>
    <x v="0"/>
    <s v="publishing/radio &amp; podcasts"/>
    <n v="102"/>
    <x v="1075"/>
    <x v="3"/>
    <x v="23"/>
    <d v="2011-06-11T19:20:49"/>
    <d v="2011-04-12T19:20:49"/>
    <x v="6"/>
    <x v="6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x v="306"/>
    <x v="0"/>
    <s v="publishing/radio &amp; podcasts"/>
    <n v="108"/>
    <x v="1076"/>
    <x v="3"/>
    <x v="23"/>
    <d v="2013-02-15T09:21:49"/>
    <d v="2013-01-16T09:21:49"/>
    <x v="1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x v="75"/>
    <x v="0"/>
    <s v="publishing/radio &amp; podcasts"/>
    <n v="125"/>
    <x v="1077"/>
    <x v="3"/>
    <x v="23"/>
    <d v="2012-12-28T14:51:03"/>
    <d v="2012-12-07T14:51:03"/>
    <x v="11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x v="307"/>
    <x v="0"/>
    <s v="publishing/radio &amp; podcasts"/>
    <n v="104"/>
    <x v="1078"/>
    <x v="3"/>
    <x v="23"/>
    <d v="2015-04-09T17:58:54"/>
    <d v="2015-03-10T17:58:54"/>
    <x v="7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x v="226"/>
    <x v="0"/>
    <s v="publishing/radio &amp; podcasts"/>
    <n v="139"/>
    <x v="1079"/>
    <x v="3"/>
    <x v="23"/>
    <d v="2013-10-16T08:01:43"/>
    <d v="2013-09-16T08:01:43"/>
    <x v="8"/>
    <x v="4"/>
  </r>
  <r>
    <n v="1473"/>
    <s v="ONE LOVES ONLY FORM"/>
    <s v="Public Radio Project"/>
    <x v="15"/>
    <x v="1023"/>
    <x v="0"/>
    <x v="0"/>
    <x v="0"/>
    <n v="1330644639"/>
    <n v="1328052639"/>
    <b v="1"/>
    <x v="5"/>
    <x v="0"/>
    <s v="publishing/radio &amp; podcasts"/>
    <n v="121"/>
    <x v="1080"/>
    <x v="3"/>
    <x v="23"/>
    <d v="2012-03-01T18:30:39"/>
    <d v="2012-01-31T18:30:39"/>
    <x v="1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x v="88"/>
    <x v="0"/>
    <s v="publishing/radio &amp; podcasts"/>
    <n v="112"/>
    <x v="1081"/>
    <x v="3"/>
    <x v="23"/>
    <d v="2013-09-13T12:28:12"/>
    <d v="2013-08-14T12:28:12"/>
    <x v="10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x v="308"/>
    <x v="0"/>
    <s v="publishing/radio &amp; podcasts"/>
    <n v="189"/>
    <x v="1082"/>
    <x v="3"/>
    <x v="23"/>
    <d v="2014-12-19T23:59:00"/>
    <d v="2014-11-17T12:21:03"/>
    <x v="4"/>
    <x v="3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x v="309"/>
    <x v="0"/>
    <s v="publishing/radio &amp; podcasts"/>
    <n v="662"/>
    <x v="1083"/>
    <x v="3"/>
    <x v="23"/>
    <d v="2011-09-09T20:00:22"/>
    <d v="2011-08-10T20:00:22"/>
    <x v="10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x v="232"/>
    <x v="0"/>
    <s v="publishing/radio &amp; podcasts"/>
    <n v="111"/>
    <x v="1084"/>
    <x v="3"/>
    <x v="23"/>
    <d v="2011-12-22T22:00:00"/>
    <d v="2011-10-24T09:46:44"/>
    <x v="9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x v="310"/>
    <x v="0"/>
    <s v="publishing/radio &amp; podcasts"/>
    <n v="1182"/>
    <x v="1085"/>
    <x v="3"/>
    <x v="23"/>
    <d v="2013-05-14T15:55:13"/>
    <d v="2013-04-30T15:55:13"/>
    <x v="6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x v="26"/>
    <x v="0"/>
    <s v="publishing/radio &amp; podcasts"/>
    <n v="137"/>
    <x v="1086"/>
    <x v="3"/>
    <x v="23"/>
    <d v="2014-05-09T22:59:00"/>
    <d v="2014-04-25T12:53:09"/>
    <x v="6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x v="311"/>
    <x v="0"/>
    <s v="publishing/radio &amp; podcasts"/>
    <n v="117"/>
    <x v="1087"/>
    <x v="3"/>
    <x v="23"/>
    <d v="2013-07-26T12:00:00"/>
    <d v="2013-07-09T17:24:59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x v="79"/>
    <x v="1"/>
    <s v="publishing/fiction"/>
    <n v="2"/>
    <x v="844"/>
    <x v="3"/>
    <x v="10"/>
    <d v="2013-11-02T17:09:05"/>
    <d v="2013-10-03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x v="29"/>
    <x v="1"/>
    <s v="publishing/fiction"/>
    <n v="0"/>
    <x v="144"/>
    <x v="3"/>
    <x v="10"/>
    <d v="2012-09-07T02:51:00"/>
    <d v="2012-08-15T15:35:36"/>
    <x v="1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x v="84"/>
    <x v="1"/>
    <s v="publishing/fiction"/>
    <n v="1"/>
    <x v="384"/>
    <x v="3"/>
    <x v="10"/>
    <d v="2016-07-21T23:37:55"/>
    <d v="2016-06-26T23:37:55"/>
    <x v="0"/>
    <x v="2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x v="78"/>
    <x v="1"/>
    <s v="publishing/fiction"/>
    <n v="0"/>
    <x v="121"/>
    <x v="3"/>
    <x v="10"/>
    <d v="2012-07-21T09:51:00"/>
    <d v="2012-05-23T23:49:23"/>
    <x v="5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x v="83"/>
    <x v="1"/>
    <s v="publishing/fiction"/>
    <n v="2"/>
    <x v="73"/>
    <x v="3"/>
    <x v="10"/>
    <d v="2015-06-20T14:06:13"/>
    <d v="2015-05-06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x v="83"/>
    <x v="1"/>
    <s v="publishing/fiction"/>
    <n v="0"/>
    <x v="587"/>
    <x v="3"/>
    <x v="10"/>
    <d v="2015-02-26T23:02:41"/>
    <d v="2015-01-27T23:02:41"/>
    <x v="1"/>
    <x v="0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x v="78"/>
    <x v="1"/>
    <s v="publishing/fiction"/>
    <n v="0"/>
    <x v="121"/>
    <x v="3"/>
    <x v="10"/>
    <d v="2016-08-02T17:01:11"/>
    <d v="2016-07-03T17:01:11"/>
    <x v="3"/>
    <x v="2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x v="79"/>
    <x v="1"/>
    <s v="publishing/fiction"/>
    <n v="2"/>
    <x v="88"/>
    <x v="3"/>
    <x v="10"/>
    <d v="2014-01-05T08:31:00"/>
    <d v="2013-12-06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x v="78"/>
    <x v="1"/>
    <s v="publishing/fiction"/>
    <n v="0"/>
    <x v="121"/>
    <x v="3"/>
    <x v="10"/>
    <d v="2012-11-15T10:40:52"/>
    <d v="2012-10-16T09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x v="10"/>
    <x v="1"/>
    <s v="publishing/fiction"/>
    <n v="31"/>
    <x v="1088"/>
    <x v="3"/>
    <x v="10"/>
    <d v="2013-10-02T08:27:54"/>
    <d v="2013-09-03T08:27:54"/>
    <x v="8"/>
    <x v="4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x v="29"/>
    <x v="1"/>
    <s v="publishing/fiction"/>
    <n v="8"/>
    <x v="101"/>
    <x v="3"/>
    <x v="10"/>
    <d v="2015-02-15T10:38:00"/>
    <d v="2014-12-18T12:07:23"/>
    <x v="11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x v="84"/>
    <x v="1"/>
    <s v="publishing/fiction"/>
    <n v="1"/>
    <x v="2"/>
    <x v="3"/>
    <x v="10"/>
    <d v="2011-06-18T16:14:06"/>
    <d v="2011-05-19T16:14:06"/>
    <x v="5"/>
    <x v="6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x v="78"/>
    <x v="1"/>
    <s v="publishing/fiction"/>
    <n v="0"/>
    <x v="121"/>
    <x v="3"/>
    <x v="10"/>
    <d v="2013-06-16T15:47:55"/>
    <d v="2013-05-17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x v="202"/>
    <x v="1"/>
    <s v="publishing/fiction"/>
    <n v="9"/>
    <x v="1089"/>
    <x v="3"/>
    <x v="10"/>
    <d v="2015-04-03T10:38:00"/>
    <d v="2015-03-04T12:20:13"/>
    <x v="7"/>
    <x v="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x v="78"/>
    <x v="1"/>
    <s v="publishing/fiction"/>
    <n v="0"/>
    <x v="121"/>
    <x v="3"/>
    <x v="10"/>
    <d v="2011-08-27T13:57:11"/>
    <d v="2011-07-28T13:57:11"/>
    <x v="3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x v="78"/>
    <x v="1"/>
    <s v="publishing/fiction"/>
    <n v="0"/>
    <x v="121"/>
    <x v="3"/>
    <x v="10"/>
    <d v="2014-09-16T06:24:19"/>
    <d v="2014-07-18T06:24:19"/>
    <x v="3"/>
    <x v="3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x v="29"/>
    <x v="1"/>
    <s v="publishing/fiction"/>
    <n v="0"/>
    <x v="120"/>
    <x v="3"/>
    <x v="10"/>
    <d v="2013-07-31T14:43:00"/>
    <d v="2013-06-19T10:25:22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x v="83"/>
    <x v="1"/>
    <s v="publishing/fiction"/>
    <n v="2"/>
    <x v="1090"/>
    <x v="3"/>
    <x v="10"/>
    <d v="2014-09-03T18:36:18"/>
    <d v="2014-07-20T18:36:18"/>
    <x v="3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x v="29"/>
    <x v="1"/>
    <s v="publishing/fiction"/>
    <n v="0"/>
    <x v="144"/>
    <x v="3"/>
    <x v="10"/>
    <d v="2016-08-04T19:10:33"/>
    <d v="2016-06-05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x v="41"/>
    <x v="1"/>
    <s v="publishing/fiction"/>
    <n v="25"/>
    <x v="1091"/>
    <x v="3"/>
    <x v="10"/>
    <d v="2013-05-01T16:42:37"/>
    <d v="2013-04-01T16:42:37"/>
    <x v="6"/>
    <x v="4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x v="312"/>
    <x v="0"/>
    <s v="photography/photobooks"/>
    <n v="166"/>
    <x v="1092"/>
    <x v="8"/>
    <x v="20"/>
    <d v="2015-07-08T09:00:23"/>
    <d v="2015-06-08T09:00:23"/>
    <x v="0"/>
    <x v="0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x v="313"/>
    <x v="0"/>
    <s v="photography/photobooks"/>
    <n v="101"/>
    <x v="1093"/>
    <x v="8"/>
    <x v="20"/>
    <d v="2016-03-25T17:00:00"/>
    <d v="2016-02-26T08:01:20"/>
    <x v="2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x v="26"/>
    <x v="0"/>
    <s v="photography/photobooks"/>
    <n v="108"/>
    <x v="1094"/>
    <x v="8"/>
    <x v="20"/>
    <d v="2016-10-23T03:20:01"/>
    <d v="2016-08-24T03:20:01"/>
    <x v="10"/>
    <x v="2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x v="314"/>
    <x v="0"/>
    <s v="photography/photobooks"/>
    <n v="278"/>
    <x v="1095"/>
    <x v="8"/>
    <x v="20"/>
    <d v="2014-06-10T03:33:00"/>
    <d v="2014-05-13T10:47:04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x v="315"/>
    <x v="0"/>
    <s v="photography/photobooks"/>
    <n v="104"/>
    <x v="1096"/>
    <x v="8"/>
    <x v="20"/>
    <d v="2016-03-22T15:01:00"/>
    <d v="2016-02-14T05:38:23"/>
    <x v="2"/>
    <x v="2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x v="68"/>
    <x v="0"/>
    <s v="photography/photobooks"/>
    <n v="111"/>
    <x v="1097"/>
    <x v="8"/>
    <x v="20"/>
    <d v="2014-07-24T13:51:44"/>
    <d v="2014-06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x v="51"/>
    <x v="0"/>
    <s v="photography/photobooks"/>
    <n v="215"/>
    <x v="1098"/>
    <x v="8"/>
    <x v="20"/>
    <d v="2010-05-15T03:10:00"/>
    <d v="2010-03-17T05:48:29"/>
    <x v="7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x v="263"/>
    <x v="0"/>
    <s v="photography/photobooks"/>
    <n v="111"/>
    <x v="1099"/>
    <x v="8"/>
    <x v="20"/>
    <d v="2014-06-27T09:44:41"/>
    <d v="2014-05-27T09:44:41"/>
    <x v="5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x v="193"/>
    <x v="0"/>
    <s v="photography/photobooks"/>
    <n v="124"/>
    <x v="1100"/>
    <x v="8"/>
    <x v="20"/>
    <d v="2017-02-14T17:59:00"/>
    <d v="2017-01-16T07:48:05"/>
    <x v="1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x v="316"/>
    <x v="0"/>
    <s v="photography/photobooks"/>
    <n v="101"/>
    <x v="1101"/>
    <x v="8"/>
    <x v="20"/>
    <d v="2014-07-19T04:14:38"/>
    <d v="2014-06-19T04:14:38"/>
    <x v="0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x v="190"/>
    <x v="0"/>
    <s v="photography/photobooks"/>
    <n v="112"/>
    <x v="1102"/>
    <x v="8"/>
    <x v="20"/>
    <d v="2015-11-18T10:00:04"/>
    <d v="2015-10-19T09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x v="317"/>
    <x v="0"/>
    <s v="photography/photobooks"/>
    <n v="559"/>
    <x v="1103"/>
    <x v="8"/>
    <x v="20"/>
    <d v="2017-02-05T11:25:39"/>
    <d v="2017-01-06T11:25:39"/>
    <x v="1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x v="224"/>
    <x v="0"/>
    <s v="photography/photobooks"/>
    <n v="150"/>
    <x v="1104"/>
    <x v="8"/>
    <x v="20"/>
    <d v="2014-07-16T10:17:46"/>
    <d v="2014-06-16T10:17:46"/>
    <x v="0"/>
    <x v="3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x v="282"/>
    <x v="0"/>
    <s v="photography/photobooks"/>
    <n v="106"/>
    <x v="1105"/>
    <x v="8"/>
    <x v="20"/>
    <d v="2015-09-27T09:20:40"/>
    <d v="2015-08-18T09:20:40"/>
    <x v="1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x v="160"/>
    <x v="0"/>
    <s v="photography/photobooks"/>
    <n v="157"/>
    <x v="1106"/>
    <x v="8"/>
    <x v="20"/>
    <d v="2016-03-16T00:04:57"/>
    <d v="2016-02-15T01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x v="318"/>
    <x v="0"/>
    <s v="photography/photobooks"/>
    <n v="109"/>
    <x v="1107"/>
    <x v="8"/>
    <x v="20"/>
    <d v="2016-10-06T09:00:00"/>
    <d v="2016-09-06T06:11:32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x v="319"/>
    <x v="0"/>
    <s v="photography/photobooks"/>
    <n v="162"/>
    <x v="1108"/>
    <x v="8"/>
    <x v="20"/>
    <d v="2014-12-06T01:00:00"/>
    <d v="2014-11-05T08:35:53"/>
    <x v="4"/>
    <x v="3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x v="163"/>
    <x v="0"/>
    <s v="photography/photobooks"/>
    <n v="205"/>
    <x v="1109"/>
    <x v="8"/>
    <x v="20"/>
    <d v="2014-05-31T14:40:52"/>
    <d v="2014-05-01T14:40:52"/>
    <x v="5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x v="108"/>
    <x v="0"/>
    <s v="photography/photobooks"/>
    <n v="103"/>
    <x v="1110"/>
    <x v="8"/>
    <x v="20"/>
    <d v="2014-06-20T16:59:00"/>
    <d v="2014-05-23T12:48:03"/>
    <x v="5"/>
    <x v="3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x v="157"/>
    <x v="0"/>
    <s v="photography/photobooks"/>
    <n v="103"/>
    <x v="1111"/>
    <x v="8"/>
    <x v="20"/>
    <d v="2014-12-18T23:00:00"/>
    <d v="2014-11-12T15:35:13"/>
    <x v="4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x v="97"/>
    <x v="0"/>
    <s v="photography/photobooks"/>
    <n v="107"/>
    <x v="1112"/>
    <x v="8"/>
    <x v="20"/>
    <d v="2016-06-06T23:01:31"/>
    <d v="2016-05-02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x v="320"/>
    <x v="0"/>
    <s v="photography/photobooks"/>
    <n v="139"/>
    <x v="1113"/>
    <x v="8"/>
    <x v="20"/>
    <d v="2014-10-17T14:55:39"/>
    <d v="2014-09-17T14:55:39"/>
    <x v="8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x v="198"/>
    <x v="0"/>
    <s v="photography/photobooks"/>
    <n v="125"/>
    <x v="1114"/>
    <x v="8"/>
    <x v="20"/>
    <d v="2014-12-22T19:00:00"/>
    <d v="2014-11-21T13:01:56"/>
    <x v="4"/>
    <x v="3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x v="33"/>
    <x v="0"/>
    <s v="photography/photobooks"/>
    <n v="207"/>
    <x v="1115"/>
    <x v="8"/>
    <x v="20"/>
    <d v="2017-02-20T07:01:30"/>
    <d v="2017-01-21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x v="205"/>
    <x v="0"/>
    <s v="photography/photobooks"/>
    <n v="174"/>
    <x v="1116"/>
    <x v="8"/>
    <x v="20"/>
    <d v="2016-08-18T11:52:18"/>
    <d v="2016-07-19T11:52:18"/>
    <x v="3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x v="321"/>
    <x v="0"/>
    <s v="photography/photobooks"/>
    <n v="120"/>
    <x v="1117"/>
    <x v="8"/>
    <x v="20"/>
    <d v="2016-01-19T01:37:27"/>
    <d v="2015-12-01T01:37:27"/>
    <x v="11"/>
    <x v="0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x v="16"/>
    <x v="0"/>
    <s v="photography/photobooks"/>
    <n v="110"/>
    <x v="1118"/>
    <x v="8"/>
    <x v="20"/>
    <d v="2017-03-14T08:24:46"/>
    <d v="2017-02-14T09:24:46"/>
    <x v="2"/>
    <x v="1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x v="322"/>
    <x v="0"/>
    <s v="photography/photobooks"/>
    <n v="282"/>
    <x v="1119"/>
    <x v="8"/>
    <x v="20"/>
    <d v="2017-01-31T19:00:00"/>
    <d v="2017-01-01T12:35:22"/>
    <x v="1"/>
    <x v="1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x v="261"/>
    <x v="0"/>
    <s v="photography/photobooks"/>
    <n v="101"/>
    <x v="1120"/>
    <x v="8"/>
    <x v="20"/>
    <d v="2015-03-19T09:05:20"/>
    <d v="2015-02-17T10:05:20"/>
    <x v="2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x v="323"/>
    <x v="0"/>
    <s v="photography/photobooks"/>
    <n v="135"/>
    <x v="1121"/>
    <x v="8"/>
    <x v="20"/>
    <d v="2015-10-23T13:24:55"/>
    <d v="2015-09-28T13:24:55"/>
    <x v="8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x v="196"/>
    <x v="0"/>
    <s v="photography/photobooks"/>
    <n v="176"/>
    <x v="1122"/>
    <x v="8"/>
    <x v="20"/>
    <d v="2014-11-30T22:00:00"/>
    <d v="2014-10-29T14:15:26"/>
    <x v="9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x v="324"/>
    <x v="0"/>
    <s v="photography/photobooks"/>
    <n v="484"/>
    <x v="1123"/>
    <x v="8"/>
    <x v="20"/>
    <d v="2016-02-15T10:00:00"/>
    <d v="2016-01-22T06:24:25"/>
    <x v="1"/>
    <x v="2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x v="325"/>
    <x v="0"/>
    <s v="photography/photobooks"/>
    <n v="145"/>
    <x v="1124"/>
    <x v="8"/>
    <x v="20"/>
    <d v="2016-05-01T22:59:00"/>
    <d v="2016-03-13T19:02:57"/>
    <x v="7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x v="232"/>
    <x v="0"/>
    <s v="photography/photobooks"/>
    <n v="418"/>
    <x v="1125"/>
    <x v="8"/>
    <x v="20"/>
    <d v="2015-09-04T11:11:02"/>
    <d v="2015-08-05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x v="238"/>
    <x v="0"/>
    <s v="photography/photobooks"/>
    <n v="132"/>
    <x v="1126"/>
    <x v="8"/>
    <x v="20"/>
    <d v="2016-05-23T17:00:00"/>
    <d v="2016-04-24T14:53:51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x v="326"/>
    <x v="0"/>
    <s v="photography/photobooks"/>
    <n v="250"/>
    <x v="1127"/>
    <x v="8"/>
    <x v="20"/>
    <d v="2015-08-27T14:15:10"/>
    <d v="2015-07-28T14:15:10"/>
    <x v="3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x v="291"/>
    <x v="0"/>
    <s v="photography/photobooks"/>
    <n v="180"/>
    <x v="1128"/>
    <x v="8"/>
    <x v="20"/>
    <d v="2016-08-06T13:00:00"/>
    <d v="2016-07-01T02:33:47"/>
    <x v="3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x v="67"/>
    <x v="0"/>
    <s v="photography/photobooks"/>
    <n v="103"/>
    <x v="1129"/>
    <x v="8"/>
    <x v="20"/>
    <d v="2015-01-22T13:46:10"/>
    <d v="2014-12-08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x v="4"/>
    <x v="0"/>
    <s v="photography/photobooks"/>
    <n v="136"/>
    <x v="1130"/>
    <x v="8"/>
    <x v="20"/>
    <d v="2017-01-03T17:03:39"/>
    <d v="2016-12-01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x v="15"/>
    <x v="0"/>
    <s v="photography/photobooks"/>
    <n v="118"/>
    <x v="1131"/>
    <x v="8"/>
    <x v="20"/>
    <d v="2014-11-25T20:15:00"/>
    <d v="2014-10-26T19:10:16"/>
    <x v="9"/>
    <x v="3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x v="84"/>
    <x v="1"/>
    <s v="photography/nature"/>
    <n v="0"/>
    <x v="366"/>
    <x v="8"/>
    <x v="24"/>
    <d v="2014-12-31T12:05:38"/>
    <d v="2014-12-01T12:05:38"/>
    <x v="11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x v="29"/>
    <x v="1"/>
    <s v="photography/nature"/>
    <n v="4"/>
    <x v="135"/>
    <x v="8"/>
    <x v="24"/>
    <d v="2015-06-30T18:55:00"/>
    <d v="2015-06-15T18:55:00"/>
    <x v="0"/>
    <x v="0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x v="29"/>
    <x v="1"/>
    <s v="photography/nature"/>
    <n v="0"/>
    <x v="119"/>
    <x v="8"/>
    <x v="24"/>
    <d v="2014-11-22T08:13:54"/>
    <d v="2014-10-23T07:13:54"/>
    <x v="9"/>
    <x v="3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x v="78"/>
    <x v="1"/>
    <s v="photography/nature"/>
    <n v="0"/>
    <x v="121"/>
    <x v="8"/>
    <x v="24"/>
    <d v="2015-03-31T19:18:00"/>
    <d v="2015-02-17T20:13:44"/>
    <x v="2"/>
    <x v="0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x v="29"/>
    <x v="1"/>
    <s v="photography/nature"/>
    <n v="0"/>
    <x v="120"/>
    <x v="8"/>
    <x v="24"/>
    <d v="2015-03-02T16:16:00"/>
    <d v="2015-01-27T16:13:54"/>
    <x v="1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x v="202"/>
    <x v="1"/>
    <s v="photography/nature"/>
    <n v="29"/>
    <x v="1132"/>
    <x v="8"/>
    <x v="24"/>
    <d v="2014-09-17T00:06:39"/>
    <d v="2014-07-19T00:06:39"/>
    <x v="3"/>
    <x v="3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x v="78"/>
    <x v="1"/>
    <s v="photography/nature"/>
    <n v="0"/>
    <x v="121"/>
    <x v="8"/>
    <x v="24"/>
    <d v="2017-02-23T05:14:42"/>
    <d v="2017-02-16T05:14:42"/>
    <x v="2"/>
    <x v="1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x v="29"/>
    <x v="1"/>
    <s v="photography/nature"/>
    <n v="9"/>
    <x v="88"/>
    <x v="8"/>
    <x v="24"/>
    <d v="2015-11-08T17:10:20"/>
    <d v="2015-10-09T16:10:20"/>
    <x v="9"/>
    <x v="0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x v="79"/>
    <x v="1"/>
    <s v="photography/nature"/>
    <n v="34"/>
    <x v="1133"/>
    <x v="8"/>
    <x v="24"/>
    <d v="2015-11-02T23:15:59"/>
    <d v="2015-10-03T22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x v="63"/>
    <x v="1"/>
    <s v="photography/nature"/>
    <n v="13"/>
    <x v="1134"/>
    <x v="8"/>
    <x v="24"/>
    <d v="2016-05-12T05:47:14"/>
    <d v="2016-04-12T05:47:14"/>
    <x v="6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x v="78"/>
    <x v="1"/>
    <s v="photography/nature"/>
    <n v="0"/>
    <x v="121"/>
    <x v="8"/>
    <x v="24"/>
    <d v="2015-05-27T14:47:19"/>
    <d v="2015-04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x v="38"/>
    <x v="1"/>
    <s v="photography/nature"/>
    <n v="49"/>
    <x v="1135"/>
    <x v="8"/>
    <x v="24"/>
    <d v="2014-09-30T22:59:00"/>
    <d v="2014-09-10T11:31:48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x v="78"/>
    <x v="1"/>
    <s v="photography/nature"/>
    <n v="0"/>
    <x v="121"/>
    <x v="8"/>
    <x v="24"/>
    <d v="2015-09-02T01:47:27"/>
    <d v="2015-08-03T01:47:27"/>
    <x v="10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x v="78"/>
    <x v="1"/>
    <s v="photography/nature"/>
    <n v="0"/>
    <x v="121"/>
    <x v="8"/>
    <x v="24"/>
    <d v="2015-08-02T01:03:10"/>
    <d v="2015-07-03T01:03:10"/>
    <x v="3"/>
    <x v="0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x v="78"/>
    <x v="1"/>
    <s v="photography/nature"/>
    <n v="0"/>
    <x v="121"/>
    <x v="8"/>
    <x v="24"/>
    <d v="2015-09-17T12:00:00"/>
    <d v="2015-08-25T09:43:52"/>
    <x v="10"/>
    <x v="0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x v="8"/>
    <x v="1"/>
    <s v="photography/nature"/>
    <n v="45"/>
    <x v="1136"/>
    <x v="8"/>
    <x v="24"/>
    <d v="2016-07-03T22:40:24"/>
    <d v="2016-06-03T22:40:24"/>
    <x v="0"/>
    <x v="2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x v="29"/>
    <x v="1"/>
    <s v="photography/nature"/>
    <n v="4"/>
    <x v="101"/>
    <x v="8"/>
    <x v="24"/>
    <d v="2014-09-20T10:40:33"/>
    <d v="2014-08-20T10:40:33"/>
    <x v="10"/>
    <x v="3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x v="83"/>
    <x v="1"/>
    <s v="photography/nature"/>
    <n v="5"/>
    <x v="123"/>
    <x v="8"/>
    <x v="24"/>
    <d v="2015-08-28T07:12:00"/>
    <d v="2015-06-30T04:32:39"/>
    <x v="0"/>
    <x v="0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x v="29"/>
    <x v="1"/>
    <s v="photography/nature"/>
    <n v="0"/>
    <x v="73"/>
    <x v="8"/>
    <x v="24"/>
    <d v="2015-04-28T20:16:39"/>
    <d v="2015-04-13T20:16:39"/>
    <x v="6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x v="80"/>
    <x v="1"/>
    <s v="photography/nature"/>
    <n v="4"/>
    <x v="842"/>
    <x v="8"/>
    <x v="24"/>
    <d v="2014-11-12T20:29:53"/>
    <d v="2014-10-23T19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x v="29"/>
    <x v="1"/>
    <s v="publishing/art books"/>
    <n v="1"/>
    <x v="407"/>
    <x v="3"/>
    <x v="25"/>
    <d v="2013-11-06T21:00:03"/>
    <d v="2013-10-07T20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x v="78"/>
    <x v="1"/>
    <s v="publishing/art books"/>
    <n v="0"/>
    <x v="121"/>
    <x v="3"/>
    <x v="25"/>
    <d v="2009-12-01T19:50:00"/>
    <d v="2009-09-23T08:35:16"/>
    <x v="8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x v="84"/>
    <x v="1"/>
    <s v="publishing/art books"/>
    <n v="1"/>
    <x v="665"/>
    <x v="3"/>
    <x v="25"/>
    <d v="2014-03-14T11:49:11"/>
    <d v="2014-01-13T12:49:11"/>
    <x v="1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x v="29"/>
    <x v="1"/>
    <s v="publishing/art books"/>
    <n v="0"/>
    <x v="119"/>
    <x v="3"/>
    <x v="25"/>
    <d v="2015-05-28T15:05:00"/>
    <d v="2015-04-27T03:48:29"/>
    <x v="6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x v="29"/>
    <x v="1"/>
    <s v="publishing/art books"/>
    <n v="3"/>
    <x v="101"/>
    <x v="3"/>
    <x v="25"/>
    <d v="2011-06-08T12:31:01"/>
    <d v="2011-05-09T12:31:01"/>
    <x v="5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x v="211"/>
    <x v="1"/>
    <s v="publishing/art books"/>
    <n v="21"/>
    <x v="1137"/>
    <x v="3"/>
    <x v="25"/>
    <d v="2016-07-27T17:00:00"/>
    <d v="2016-06-28T17:00:04"/>
    <x v="0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x v="62"/>
    <x v="1"/>
    <s v="publishing/art books"/>
    <n v="4"/>
    <x v="1138"/>
    <x v="3"/>
    <x v="25"/>
    <d v="2014-02-16T19:00:00"/>
    <d v="2014-02-01T17:29:05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x v="19"/>
    <x v="1"/>
    <s v="publishing/art books"/>
    <n v="14"/>
    <x v="1139"/>
    <x v="3"/>
    <x v="25"/>
    <d v="2014-12-23T20:29:45"/>
    <d v="2014-11-18T20:29:45"/>
    <x v="4"/>
    <x v="3"/>
  </r>
  <r>
    <n v="1569"/>
    <s v="to be removed (Canceled)"/>
    <s v="to be removed"/>
    <x v="11"/>
    <x v="117"/>
    <x v="1"/>
    <x v="0"/>
    <x v="0"/>
    <n v="1369498714"/>
    <n v="1366906714"/>
    <b v="0"/>
    <x v="78"/>
    <x v="1"/>
    <s v="publishing/art books"/>
    <n v="0"/>
    <x v="121"/>
    <x v="3"/>
    <x v="25"/>
    <d v="2013-05-25T11:18:34"/>
    <d v="2013-04-25T11:18:34"/>
    <x v="6"/>
    <x v="4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x v="47"/>
    <x v="1"/>
    <s v="publishing/art books"/>
    <n v="41"/>
    <x v="1140"/>
    <x v="3"/>
    <x v="25"/>
    <d v="2016-04-08T13:31:22"/>
    <d v="2016-03-09T14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x v="80"/>
    <x v="1"/>
    <s v="publishing/art books"/>
    <n v="1"/>
    <x v="135"/>
    <x v="3"/>
    <x v="25"/>
    <d v="2015-06-19T13:28:03"/>
    <d v="2015-05-20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x v="83"/>
    <x v="1"/>
    <s v="publishing/art books"/>
    <n v="5"/>
    <x v="694"/>
    <x v="3"/>
    <x v="25"/>
    <d v="2016-02-28T18:59:00"/>
    <d v="2016-02-03T19:47:39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x v="83"/>
    <x v="1"/>
    <s v="publishing/art books"/>
    <n v="2"/>
    <x v="1141"/>
    <x v="3"/>
    <x v="25"/>
    <d v="2017-03-31T22:59:00"/>
    <d v="2017-02-19T19:00:02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x v="79"/>
    <x v="1"/>
    <s v="publishing/art books"/>
    <n v="5"/>
    <x v="1142"/>
    <x v="3"/>
    <x v="25"/>
    <d v="2015-02-17T17:15:29"/>
    <d v="2015-01-13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x v="2"/>
    <x v="1"/>
    <s v="publishing/art books"/>
    <n v="23"/>
    <x v="1143"/>
    <x v="3"/>
    <x v="25"/>
    <d v="2014-07-09T07:34:56"/>
    <d v="2014-06-09T07:34:56"/>
    <x v="0"/>
    <x v="3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x v="73"/>
    <x v="1"/>
    <s v="publishing/art books"/>
    <n v="13"/>
    <x v="178"/>
    <x v="3"/>
    <x v="25"/>
    <d v="2015-06-30T16:06:08"/>
    <d v="2015-05-16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x v="84"/>
    <x v="1"/>
    <s v="publishing/art books"/>
    <n v="1"/>
    <x v="446"/>
    <x v="3"/>
    <x v="25"/>
    <d v="2012-07-24T15:20:48"/>
    <d v="2012-05-25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x v="80"/>
    <x v="1"/>
    <s v="publishing/art books"/>
    <n v="11"/>
    <x v="22"/>
    <x v="3"/>
    <x v="25"/>
    <d v="2010-09-01T21:00:00"/>
    <d v="2010-08-08T20:34:51"/>
    <x v="10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x v="84"/>
    <x v="1"/>
    <s v="publishing/art books"/>
    <n v="1"/>
    <x v="454"/>
    <x v="3"/>
    <x v="25"/>
    <d v="2013-08-28T18:54:51"/>
    <d v="2013-07-26T18:54:51"/>
    <x v="3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x v="78"/>
    <x v="1"/>
    <s v="publishing/art books"/>
    <n v="0"/>
    <x v="121"/>
    <x v="3"/>
    <x v="25"/>
    <d v="2012-05-20T20:12:06"/>
    <d v="2012-03-21T20:12:06"/>
    <x v="7"/>
    <x v="5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x v="29"/>
    <x v="1"/>
    <s v="photography/places"/>
    <n v="1"/>
    <x v="144"/>
    <x v="8"/>
    <x v="26"/>
    <d v="2015-12-19T05:46:30"/>
    <d v="2015-11-17T05:46:30"/>
    <x v="4"/>
    <x v="0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x v="83"/>
    <x v="1"/>
    <s v="photography/places"/>
    <n v="9"/>
    <x v="1144"/>
    <x v="8"/>
    <x v="26"/>
    <d v="2015-10-26T16:20:00"/>
    <d v="2015-08-30T13:57:33"/>
    <x v="1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x v="29"/>
    <x v="1"/>
    <s v="photography/places"/>
    <n v="0"/>
    <x v="2"/>
    <x v="8"/>
    <x v="26"/>
    <d v="2014-09-25T16:43:11"/>
    <d v="2014-08-26T16:43:11"/>
    <x v="10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x v="78"/>
    <x v="1"/>
    <s v="photography/places"/>
    <n v="0"/>
    <x v="121"/>
    <x v="8"/>
    <x v="26"/>
    <d v="2014-05-30T10:35:01"/>
    <d v="2014-05-20T10:35:01"/>
    <x v="5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x v="8"/>
    <x v="1"/>
    <s v="photography/places"/>
    <n v="79"/>
    <x v="1145"/>
    <x v="8"/>
    <x v="26"/>
    <d v="2016-12-25T06:00:00"/>
    <d v="2016-12-03T16:29:28"/>
    <x v="11"/>
    <x v="2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x v="78"/>
    <x v="1"/>
    <s v="photography/places"/>
    <n v="0"/>
    <x v="121"/>
    <x v="8"/>
    <x v="26"/>
    <d v="2015-04-04T20:30:22"/>
    <d v="2015-03-05T2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x v="29"/>
    <x v="1"/>
    <s v="photography/places"/>
    <n v="0"/>
    <x v="120"/>
    <x v="8"/>
    <x v="26"/>
    <d v="2014-12-13T17:49:25"/>
    <d v="2014-11-13T17:49:25"/>
    <x v="4"/>
    <x v="3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x v="78"/>
    <x v="1"/>
    <s v="photography/places"/>
    <n v="0"/>
    <x v="121"/>
    <x v="8"/>
    <x v="26"/>
    <d v="2015-01-31T15:12:00"/>
    <d v="2015-01-01T00:59:59"/>
    <x v="1"/>
    <x v="0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x v="78"/>
    <x v="1"/>
    <s v="photography/places"/>
    <n v="0"/>
    <x v="121"/>
    <x v="8"/>
    <x v="26"/>
    <d v="2015-10-09T18:38:06"/>
    <d v="2015-09-09T18:38:06"/>
    <x v="8"/>
    <x v="0"/>
  </r>
  <r>
    <n v="1590"/>
    <s v="An Italian Adventure"/>
    <s v="Discover Italy through photography."/>
    <x v="127"/>
    <x v="806"/>
    <x v="2"/>
    <x v="13"/>
    <x v="3"/>
    <n v="1443040464"/>
    <n v="1440448464"/>
    <b v="0"/>
    <x v="84"/>
    <x v="1"/>
    <s v="photography/places"/>
    <n v="2"/>
    <x v="1146"/>
    <x v="8"/>
    <x v="26"/>
    <d v="2015-09-23T15:34:24"/>
    <d v="2015-08-24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x v="297"/>
    <x v="1"/>
    <s v="photography/places"/>
    <n v="29"/>
    <x v="1147"/>
    <x v="8"/>
    <x v="26"/>
    <d v="2016-04-03T11:25:41"/>
    <d v="2016-03-04T12:25:41"/>
    <x v="7"/>
    <x v="2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x v="78"/>
    <x v="1"/>
    <s v="photography/places"/>
    <n v="0"/>
    <x v="121"/>
    <x v="8"/>
    <x v="26"/>
    <d v="2015-03-27T19:44:45"/>
    <d v="2015-02-10T20:44:45"/>
    <x v="2"/>
    <x v="0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x v="83"/>
    <x v="1"/>
    <s v="photography/places"/>
    <n v="0"/>
    <x v="120"/>
    <x v="8"/>
    <x v="26"/>
    <d v="2015-02-28T15:17:35"/>
    <d v="2015-01-29T15:17:35"/>
    <x v="1"/>
    <x v="0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x v="73"/>
    <x v="1"/>
    <s v="photography/places"/>
    <n v="21"/>
    <x v="442"/>
    <x v="8"/>
    <x v="26"/>
    <d v="2016-05-15T11:21:00"/>
    <d v="2016-03-16T12:06:22"/>
    <x v="7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x v="63"/>
    <x v="1"/>
    <s v="photography/places"/>
    <n v="0"/>
    <x v="379"/>
    <x v="8"/>
    <x v="26"/>
    <d v="2014-06-18T15:13:00"/>
    <d v="2014-05-20T20:12:08"/>
    <x v="5"/>
    <x v="3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x v="83"/>
    <x v="1"/>
    <s v="photography/places"/>
    <n v="2"/>
    <x v="384"/>
    <x v="8"/>
    <x v="26"/>
    <d v="2014-12-13T06:19:29"/>
    <d v="2014-10-29T05:19:29"/>
    <x v="9"/>
    <x v="3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x v="78"/>
    <x v="1"/>
    <s v="photography/places"/>
    <n v="0"/>
    <x v="121"/>
    <x v="8"/>
    <x v="26"/>
    <d v="2016-09-20T03:29:57"/>
    <d v="2016-08-21T03:29:57"/>
    <x v="10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x v="29"/>
    <x v="1"/>
    <s v="photography/places"/>
    <n v="0"/>
    <x v="120"/>
    <x v="8"/>
    <x v="26"/>
    <d v="2015-07-26T11:00:58"/>
    <d v="2015-05-27T11:00:58"/>
    <x v="5"/>
    <x v="0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x v="78"/>
    <x v="1"/>
    <s v="photography/places"/>
    <n v="0"/>
    <x v="121"/>
    <x v="8"/>
    <x v="26"/>
    <d v="2016-04-08T06:56:16"/>
    <d v="2016-03-09T07:56:16"/>
    <x v="7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x v="82"/>
    <x v="1"/>
    <s v="photography/places"/>
    <n v="7"/>
    <x v="1148"/>
    <x v="8"/>
    <x v="26"/>
    <d v="2014-07-15T00:11:00"/>
    <d v="2014-05-31T20:22:32"/>
    <x v="5"/>
    <x v="3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x v="66"/>
    <x v="0"/>
    <s v="music/rock"/>
    <n v="108"/>
    <x v="1149"/>
    <x v="4"/>
    <x v="11"/>
    <d v="2011-05-04T21:13:53"/>
    <d v="2011-04-04T21:13:53"/>
    <x v="6"/>
    <x v="6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x v="58"/>
    <x v="0"/>
    <s v="music/rock"/>
    <n v="100"/>
    <x v="1150"/>
    <x v="4"/>
    <x v="11"/>
    <d v="2011-10-14T18:00:00"/>
    <d v="2011-09-02T02:08:37"/>
    <x v="8"/>
    <x v="6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x v="209"/>
    <x v="0"/>
    <s v="music/rock"/>
    <n v="100"/>
    <x v="1151"/>
    <x v="4"/>
    <x v="11"/>
    <d v="2012-01-27T23:04:19"/>
    <d v="2011-11-28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x v="16"/>
    <x v="0"/>
    <s v="music/rock"/>
    <n v="122"/>
    <x v="1152"/>
    <x v="4"/>
    <x v="11"/>
    <d v="2012-03-17T14:17:15"/>
    <d v="2012-02-06T15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x v="34"/>
    <x v="0"/>
    <s v="music/rock"/>
    <n v="101"/>
    <x v="1153"/>
    <x v="4"/>
    <x v="11"/>
    <d v="2011-08-01T02:00:00"/>
    <d v="2011-07-22T19:18:33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x v="297"/>
    <x v="0"/>
    <s v="music/rock"/>
    <n v="101"/>
    <x v="1154"/>
    <x v="4"/>
    <x v="11"/>
    <d v="2011-03-23T20:40:38"/>
    <d v="2010-12-23T21:40:38"/>
    <x v="11"/>
    <x v="7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x v="242"/>
    <x v="0"/>
    <s v="music/rock"/>
    <n v="145"/>
    <x v="1155"/>
    <x v="4"/>
    <x v="11"/>
    <d v="2012-06-14T14:24:11"/>
    <d v="2012-05-24T14:24:11"/>
    <x v="5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x v="23"/>
    <x v="0"/>
    <s v="music/rock"/>
    <n v="101"/>
    <x v="1156"/>
    <x v="4"/>
    <x v="11"/>
    <d v="2014-01-01T00:26:00"/>
    <d v="2013-11-29T14:56:26"/>
    <x v="4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x v="80"/>
    <x v="0"/>
    <s v="music/rock"/>
    <n v="118"/>
    <x v="1157"/>
    <x v="4"/>
    <x v="11"/>
    <d v="2011-11-02T03:00:00"/>
    <d v="2011-09-09T19:01:49"/>
    <x v="8"/>
    <x v="6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x v="300"/>
    <x v="0"/>
    <s v="music/rock"/>
    <n v="272"/>
    <x v="1158"/>
    <x v="4"/>
    <x v="11"/>
    <d v="2012-12-15T17:11:50"/>
    <d v="2012-11-15T17:11:50"/>
    <x v="4"/>
    <x v="5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x v="74"/>
    <x v="0"/>
    <s v="music/rock"/>
    <n v="125"/>
    <x v="1159"/>
    <x v="4"/>
    <x v="11"/>
    <d v="2013-06-04T19:00:32"/>
    <d v="2013-05-14T19:00:32"/>
    <x v="5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x v="202"/>
    <x v="0"/>
    <s v="music/rock"/>
    <n v="110"/>
    <x v="73"/>
    <x v="4"/>
    <x v="11"/>
    <d v="2013-01-02T15:59:44"/>
    <d v="2012-12-03T15:59:44"/>
    <x v="11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x v="55"/>
    <x v="0"/>
    <s v="music/rock"/>
    <n v="102"/>
    <x v="1160"/>
    <x v="4"/>
    <x v="11"/>
    <d v="2012-07-21T20:40:02"/>
    <d v="2012-06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x v="99"/>
    <x v="0"/>
    <s v="music/rock"/>
    <n v="103"/>
    <x v="1161"/>
    <x v="4"/>
    <x v="11"/>
    <d v="2014-08-03T12:00:00"/>
    <d v="2014-06-04T18:32:49"/>
    <x v="0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x v="327"/>
    <x v="0"/>
    <s v="music/rock"/>
    <n v="114"/>
    <x v="1162"/>
    <x v="4"/>
    <x v="11"/>
    <d v="2011-12-12T21:13:16"/>
    <d v="2011-10-28T20:13:16"/>
    <x v="9"/>
    <x v="6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x v="328"/>
    <x v="0"/>
    <s v="music/rock"/>
    <n v="104"/>
    <x v="1163"/>
    <x v="4"/>
    <x v="11"/>
    <d v="2012-11-22T17:00:00"/>
    <d v="2012-10-12T12:10:21"/>
    <x v="9"/>
    <x v="5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x v="150"/>
    <x v="0"/>
    <s v="music/rock"/>
    <n v="146"/>
    <x v="1164"/>
    <x v="4"/>
    <x v="11"/>
    <d v="2013-11-01T14:00:00"/>
    <d v="2013-09-29T10:56:28"/>
    <x v="8"/>
    <x v="4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x v="74"/>
    <x v="0"/>
    <s v="music/rock"/>
    <n v="105"/>
    <x v="1165"/>
    <x v="4"/>
    <x v="11"/>
    <d v="2013-03-08T10:42:15"/>
    <d v="2013-01-27T10:42:15"/>
    <x v="1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x v="23"/>
    <x v="0"/>
    <s v="music/rock"/>
    <n v="133"/>
    <x v="1166"/>
    <x v="4"/>
    <x v="11"/>
    <d v="2014-09-14T23:28:06"/>
    <d v="2014-08-24T23:28:06"/>
    <x v="10"/>
    <x v="3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x v="57"/>
    <x v="0"/>
    <s v="music/rock"/>
    <n v="113"/>
    <x v="1167"/>
    <x v="4"/>
    <x v="11"/>
    <d v="2013-02-23T03:09:00"/>
    <d v="2013-02-16T03:09:00"/>
    <x v="2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x v="77"/>
    <x v="0"/>
    <s v="music/rock"/>
    <n v="121"/>
    <x v="1168"/>
    <x v="4"/>
    <x v="11"/>
    <d v="2012-05-27T22:59:00"/>
    <d v="2012-04-04T09:33:35"/>
    <x v="6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x v="71"/>
    <x v="0"/>
    <s v="music/rock"/>
    <n v="102"/>
    <x v="1169"/>
    <x v="4"/>
    <x v="11"/>
    <d v="2014-12-17T02:59:00"/>
    <d v="2014-11-07T02:04:34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x v="59"/>
    <x v="0"/>
    <s v="music/rock"/>
    <n v="101"/>
    <x v="1170"/>
    <x v="4"/>
    <x v="11"/>
    <d v="2013-08-27T11:31:29"/>
    <d v="2013-06-28T11:31:29"/>
    <x v="0"/>
    <x v="4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x v="20"/>
    <x v="0"/>
    <s v="music/rock"/>
    <n v="118"/>
    <x v="1171"/>
    <x v="4"/>
    <x v="11"/>
    <d v="2013-01-09T03:48:55"/>
    <d v="2012-11-30T03:48:55"/>
    <x v="4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x v="201"/>
    <x v="0"/>
    <s v="music/rock"/>
    <n v="155"/>
    <x v="1172"/>
    <x v="4"/>
    <x v="11"/>
    <d v="2012-09-11T11:47:33"/>
    <d v="2012-08-14T11:47:33"/>
    <x v="10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x v="52"/>
    <x v="0"/>
    <s v="music/rock"/>
    <n v="101"/>
    <x v="1173"/>
    <x v="4"/>
    <x v="11"/>
    <d v="2013-12-01T16:21:07"/>
    <d v="2013-11-01T15:21:07"/>
    <x v="4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x v="44"/>
    <x v="0"/>
    <s v="music/rock"/>
    <n v="117"/>
    <x v="1174"/>
    <x v="4"/>
    <x v="11"/>
    <d v="2012-11-25T23:59:00"/>
    <d v="2012-10-23T11:58:09"/>
    <x v="9"/>
    <x v="5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x v="106"/>
    <x v="0"/>
    <s v="music/rock"/>
    <n v="101"/>
    <x v="1175"/>
    <x v="4"/>
    <x v="11"/>
    <d v="2014-06-17T12:41:22"/>
    <d v="2014-05-15T12:41:22"/>
    <x v="5"/>
    <x v="3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x v="141"/>
    <x v="0"/>
    <s v="music/rock"/>
    <n v="104"/>
    <x v="1176"/>
    <x v="4"/>
    <x v="11"/>
    <d v="2014-02-20T15:48:53"/>
    <d v="2014-01-06T15:48:53"/>
    <x v="1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x v="149"/>
    <x v="0"/>
    <s v="music/rock"/>
    <n v="265"/>
    <x v="1177"/>
    <x v="4"/>
    <x v="11"/>
    <d v="2012-03-02T01:59:00"/>
    <d v="2012-01-31T15:06:15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x v="182"/>
    <x v="0"/>
    <s v="music/rock"/>
    <n v="156"/>
    <x v="1178"/>
    <x v="4"/>
    <x v="11"/>
    <d v="2012-10-12T15:37:41"/>
    <d v="2012-09-12T15:37:41"/>
    <x v="8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x v="5"/>
    <x v="0"/>
    <s v="music/rock"/>
    <n v="102"/>
    <x v="1179"/>
    <x v="4"/>
    <x v="11"/>
    <d v="2011-09-24T03:10:54"/>
    <d v="2011-07-26T03:10:54"/>
    <x v="3"/>
    <x v="6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x v="6"/>
    <x v="0"/>
    <s v="music/rock"/>
    <n v="100"/>
    <x v="1180"/>
    <x v="4"/>
    <x v="11"/>
    <d v="2012-01-16T00:00:00"/>
    <d v="2011-12-19T16:12:36"/>
    <x v="11"/>
    <x v="6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x v="58"/>
    <x v="0"/>
    <s v="music/rock"/>
    <n v="101"/>
    <x v="1181"/>
    <x v="4"/>
    <x v="11"/>
    <d v="2011-06-02T00:59:00"/>
    <d v="2011-04-24T23:33:2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x v="77"/>
    <x v="0"/>
    <s v="music/rock"/>
    <n v="125"/>
    <x v="1182"/>
    <x v="4"/>
    <x v="11"/>
    <d v="2016-07-11T15:51:01"/>
    <d v="2016-05-12T15:51:01"/>
    <x v="5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x v="45"/>
    <x v="0"/>
    <s v="music/rock"/>
    <n v="104"/>
    <x v="1183"/>
    <x v="4"/>
    <x v="11"/>
    <d v="2011-06-11T23:00:00"/>
    <d v="2011-04-29T21:04:48"/>
    <x v="6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x v="41"/>
    <x v="0"/>
    <s v="music/rock"/>
    <n v="104"/>
    <x v="1184"/>
    <x v="4"/>
    <x v="11"/>
    <d v="2009-12-31T18:39:00"/>
    <d v="2009-11-05T13:02:20"/>
    <x v="4"/>
    <x v="8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x v="74"/>
    <x v="0"/>
    <s v="music/rock"/>
    <n v="105"/>
    <x v="1185"/>
    <x v="4"/>
    <x v="11"/>
    <d v="2013-02-28T16:25:00"/>
    <d v="2013-01-14T11:29:28"/>
    <x v="1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x v="10"/>
    <x v="0"/>
    <s v="music/rock"/>
    <n v="100"/>
    <x v="1186"/>
    <x v="4"/>
    <x v="11"/>
    <d v="2012-03-03T10:39:25"/>
    <d v="2012-02-02T10:39:25"/>
    <x v="2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x v="57"/>
    <x v="0"/>
    <s v="music/rock"/>
    <n v="170"/>
    <x v="1187"/>
    <x v="4"/>
    <x v="11"/>
    <d v="2010-08-02T20:59:00"/>
    <d v="2010-07-20T00:32:35"/>
    <x v="3"/>
    <x v="7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x v="55"/>
    <x v="0"/>
    <s v="music/pop"/>
    <n v="101"/>
    <x v="1188"/>
    <x v="4"/>
    <x v="27"/>
    <d v="2014-12-19T09:19:04"/>
    <d v="2014-11-19T09:19:04"/>
    <x v="4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x v="33"/>
    <x v="0"/>
    <s v="music/pop"/>
    <n v="100"/>
    <x v="317"/>
    <x v="4"/>
    <x v="27"/>
    <d v="2011-06-13T19:35:27"/>
    <d v="2011-05-24T19:35:27"/>
    <x v="5"/>
    <x v="6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x v="77"/>
    <x v="0"/>
    <s v="music/pop"/>
    <n v="125"/>
    <x v="1189"/>
    <x v="4"/>
    <x v="27"/>
    <d v="2012-09-24T14:46:52"/>
    <d v="2012-08-25T14:46:52"/>
    <x v="10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x v="130"/>
    <x v="0"/>
    <s v="music/pop"/>
    <n v="110"/>
    <x v="1190"/>
    <x v="4"/>
    <x v="27"/>
    <d v="2012-11-21T21:26:00"/>
    <d v="2012-09-22T20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x v="73"/>
    <x v="0"/>
    <s v="music/pop"/>
    <n v="111"/>
    <x v="1191"/>
    <x v="4"/>
    <x v="27"/>
    <d v="2013-09-18T09:49:00"/>
    <d v="2013-09-04T09:49:00"/>
    <x v="8"/>
    <x v="4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x v="183"/>
    <x v="0"/>
    <s v="music/pop"/>
    <n v="110"/>
    <x v="1192"/>
    <x v="4"/>
    <x v="27"/>
    <d v="2014-08-14T13:11:00"/>
    <d v="2014-07-13T05:48:23"/>
    <x v="3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x v="67"/>
    <x v="0"/>
    <s v="music/pop"/>
    <n v="105"/>
    <x v="1193"/>
    <x v="4"/>
    <x v="27"/>
    <d v="2012-06-09T04:49:37"/>
    <d v="2012-05-10T04:49:37"/>
    <x v="5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x v="240"/>
    <x v="0"/>
    <s v="music/pop"/>
    <n v="125"/>
    <x v="1194"/>
    <x v="4"/>
    <x v="27"/>
    <d v="2011-03-20T10:54:42"/>
    <d v="2011-02-18T11:54:42"/>
    <x v="2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x v="75"/>
    <x v="0"/>
    <s v="music/pop"/>
    <n v="101"/>
    <x v="1195"/>
    <x v="4"/>
    <x v="27"/>
    <d v="2014-05-23T11:25:55"/>
    <d v="2014-04-08T11:25:55"/>
    <x v="6"/>
    <x v="3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x v="58"/>
    <x v="0"/>
    <s v="music/pop"/>
    <n v="142"/>
    <x v="1196"/>
    <x v="4"/>
    <x v="27"/>
    <d v="2013-10-09T05:27:17"/>
    <d v="2013-09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x v="9"/>
    <x v="0"/>
    <s v="music/pop"/>
    <n v="101"/>
    <x v="1197"/>
    <x v="4"/>
    <x v="27"/>
    <d v="2011-04-26T01:59:00"/>
    <d v="2011-03-23T16:37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x v="16"/>
    <x v="0"/>
    <s v="music/pop"/>
    <n v="101"/>
    <x v="1198"/>
    <x v="4"/>
    <x v="27"/>
    <d v="2013-11-24T07:49:53"/>
    <d v="2013-10-25T06:49:53"/>
    <x v="9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x v="129"/>
    <x v="0"/>
    <s v="music/pop"/>
    <n v="174"/>
    <x v="1199"/>
    <x v="4"/>
    <x v="27"/>
    <d v="2011-04-24T15:01:36"/>
    <d v="2011-03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x v="69"/>
    <x v="0"/>
    <s v="music/pop"/>
    <n v="120"/>
    <x v="1200"/>
    <x v="4"/>
    <x v="27"/>
    <d v="2012-04-18T16:22:40"/>
    <d v="2012-03-19T16:22:40"/>
    <x v="7"/>
    <x v="5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x v="53"/>
    <x v="0"/>
    <s v="music/pop"/>
    <n v="143"/>
    <x v="1201"/>
    <x v="4"/>
    <x v="27"/>
    <d v="2012-04-05T13:00:20"/>
    <d v="2012-03-06T14:00:20"/>
    <x v="7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x v="53"/>
    <x v="0"/>
    <s v="music/pop"/>
    <n v="100"/>
    <x v="1202"/>
    <x v="4"/>
    <x v="27"/>
    <d v="2012-12-13T17:17:32"/>
    <d v="2012-11-13T17:17:32"/>
    <x v="4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x v="170"/>
    <x v="0"/>
    <s v="music/pop"/>
    <n v="105"/>
    <x v="1203"/>
    <x v="4"/>
    <x v="27"/>
    <d v="2012-05-24T13:46:08"/>
    <d v="2012-04-24T13:46:08"/>
    <x v="6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x v="329"/>
    <x v="0"/>
    <s v="music/pop"/>
    <n v="132"/>
    <x v="1204"/>
    <x v="4"/>
    <x v="27"/>
    <d v="2012-12-18T09:20:00"/>
    <d v="2012-11-10T00:19:27"/>
    <x v="4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x v="43"/>
    <x v="0"/>
    <s v="music/pop"/>
    <n v="113"/>
    <x v="1205"/>
    <x v="4"/>
    <x v="27"/>
    <d v="2013-12-17T07:00:00"/>
    <d v="2013-11-18T16:55:21"/>
    <x v="4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x v="17"/>
    <x v="0"/>
    <s v="music/pop"/>
    <n v="1254"/>
    <x v="1206"/>
    <x v="4"/>
    <x v="27"/>
    <d v="2016-04-30T16:59:00"/>
    <d v="2016-03-30T11:39:10"/>
    <x v="7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x v="21"/>
    <x v="0"/>
    <s v="music/pop"/>
    <n v="103"/>
    <x v="1207"/>
    <x v="4"/>
    <x v="27"/>
    <d v="2016-01-17T16:00:00"/>
    <d v="2015-12-05T18:57:11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x v="95"/>
    <x v="0"/>
    <s v="music/pop"/>
    <n v="103"/>
    <x v="1208"/>
    <x v="4"/>
    <x v="27"/>
    <d v="2011-12-31T00:45:36"/>
    <d v="2011-10-31T23:45:36"/>
    <x v="9"/>
    <x v="6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x v="58"/>
    <x v="0"/>
    <s v="music/pop"/>
    <n v="108"/>
    <x v="1209"/>
    <x v="4"/>
    <x v="27"/>
    <d v="2015-01-31T19:31:47"/>
    <d v="2015-01-01T19:31:47"/>
    <x v="1"/>
    <x v="0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x v="30"/>
    <x v="0"/>
    <s v="music/pop"/>
    <n v="122"/>
    <x v="1210"/>
    <x v="4"/>
    <x v="27"/>
    <d v="2012-03-15T22:59:00"/>
    <d v="2012-01-31T13:16:58"/>
    <x v="1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x v="251"/>
    <x v="0"/>
    <s v="music/pop"/>
    <n v="119"/>
    <x v="1211"/>
    <x v="4"/>
    <x v="27"/>
    <d v="2011-02-21T22:00:00"/>
    <d v="2011-01-21T10:35:13"/>
    <x v="1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x v="15"/>
    <x v="0"/>
    <s v="music/pop"/>
    <n v="161"/>
    <x v="1212"/>
    <x v="4"/>
    <x v="27"/>
    <d v="2013-03-28T00:04:33"/>
    <d v="2013-02-26T01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x v="141"/>
    <x v="0"/>
    <s v="music/pop"/>
    <n v="127"/>
    <x v="1213"/>
    <x v="4"/>
    <x v="27"/>
    <d v="2014-03-11T01:59:00"/>
    <d v="2014-02-11T20:41:38"/>
    <x v="2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x v="318"/>
    <x v="0"/>
    <s v="music/pop"/>
    <n v="103"/>
    <x v="1214"/>
    <x v="4"/>
    <x v="27"/>
    <d v="2011-11-27T23:35:39"/>
    <d v="2011-10-28T22:35:39"/>
    <x v="9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x v="47"/>
    <x v="0"/>
    <s v="music/pop"/>
    <n v="140"/>
    <x v="404"/>
    <x v="4"/>
    <x v="27"/>
    <d v="2016-05-31T16:14:36"/>
    <d v="2016-04-0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x v="23"/>
    <x v="0"/>
    <s v="music/pop"/>
    <n v="103"/>
    <x v="1215"/>
    <x v="4"/>
    <x v="27"/>
    <d v="2010-07-04T23:00:00"/>
    <d v="2010-05-15T17:19:59"/>
    <x v="5"/>
    <x v="7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x v="99"/>
    <x v="0"/>
    <s v="music/pop"/>
    <n v="101"/>
    <x v="1216"/>
    <x v="4"/>
    <x v="27"/>
    <d v="2016-08-01T08:03:34"/>
    <d v="2016-07-02T08:03:34"/>
    <x v="3"/>
    <x v="2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x v="72"/>
    <x v="0"/>
    <s v="music/pop"/>
    <n v="113"/>
    <x v="1217"/>
    <x v="4"/>
    <x v="27"/>
    <d v="2012-06-04T10:45:30"/>
    <d v="2012-05-05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x v="211"/>
    <x v="0"/>
    <s v="music/pop"/>
    <n v="128"/>
    <x v="1218"/>
    <x v="4"/>
    <x v="27"/>
    <d v="2015-03-06T16:04:52"/>
    <d v="2015-02-04T16:04:52"/>
    <x v="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x v="116"/>
    <x v="0"/>
    <s v="music/pop"/>
    <n v="202"/>
    <x v="1219"/>
    <x v="4"/>
    <x v="27"/>
    <d v="2016-08-18T01:59:00"/>
    <d v="2016-07-18T09:31:46"/>
    <x v="3"/>
    <x v="2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x v="69"/>
    <x v="0"/>
    <s v="music/pop"/>
    <n v="137"/>
    <x v="1220"/>
    <x v="4"/>
    <x v="27"/>
    <d v="2011-10-16T17:03:00"/>
    <d v="2011-09-16T12:35:40"/>
    <x v="8"/>
    <x v="6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x v="288"/>
    <x v="0"/>
    <s v="music/pop"/>
    <n v="115"/>
    <x v="1221"/>
    <x v="4"/>
    <x v="27"/>
    <d v="2012-04-20T22:59:00"/>
    <d v="2012-03-05T12:25:47"/>
    <x v="7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x v="288"/>
    <x v="0"/>
    <s v="music/pop"/>
    <n v="112"/>
    <x v="1222"/>
    <x v="4"/>
    <x v="27"/>
    <d v="2016-04-16T00:59:00"/>
    <d v="2016-02-16T04:46:16"/>
    <x v="2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x v="72"/>
    <x v="0"/>
    <s v="music/pop"/>
    <n v="118"/>
    <x v="1223"/>
    <x v="4"/>
    <x v="27"/>
    <d v="2014-02-06T15:31:11"/>
    <d v="2014-01-23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x v="66"/>
    <x v="0"/>
    <s v="music/pop"/>
    <n v="175"/>
    <x v="372"/>
    <x v="4"/>
    <x v="27"/>
    <d v="2011-07-21T20:39:05"/>
    <d v="2011-06-28T20:39:05"/>
    <x v="0"/>
    <x v="6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x v="20"/>
    <x v="0"/>
    <s v="music/pop"/>
    <n v="118"/>
    <x v="1224"/>
    <x v="4"/>
    <x v="27"/>
    <d v="2014-07-12T13:11:07"/>
    <d v="2014-06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x v="330"/>
    <x v="1"/>
    <s v="music/faith"/>
    <n v="101"/>
    <x v="1225"/>
    <x v="4"/>
    <x v="28"/>
    <d v="2017-03-28T21:00:00"/>
    <d v="2017-02-07T21:54:44"/>
    <x v="2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x v="78"/>
    <x v="1"/>
    <s v="music/faith"/>
    <n v="0"/>
    <x v="121"/>
    <x v="4"/>
    <x v="28"/>
    <d v="2017-04-13T23:07:40"/>
    <d v="2017-02-13T00:07:40"/>
    <x v="2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x v="73"/>
    <x v="1"/>
    <s v="music/faith"/>
    <n v="22"/>
    <x v="1226"/>
    <x v="4"/>
    <x v="28"/>
    <d v="2017-04-07T13:45:38"/>
    <d v="2017-03-14T13:45:38"/>
    <x v="7"/>
    <x v="1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x v="21"/>
    <x v="1"/>
    <s v="music/faith"/>
    <n v="109"/>
    <x v="1227"/>
    <x v="4"/>
    <x v="28"/>
    <d v="2017-03-17T13:34:01"/>
    <d v="2017-02-17T14:34:01"/>
    <x v="2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x v="41"/>
    <x v="1"/>
    <s v="music/faith"/>
    <n v="103"/>
    <x v="1228"/>
    <x v="4"/>
    <x v="28"/>
    <d v="2017-03-24T00:00:23"/>
    <d v="2017-02-22T01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x v="29"/>
    <x v="1"/>
    <s v="music/faith"/>
    <n v="0"/>
    <x v="666"/>
    <x v="4"/>
    <x v="28"/>
    <d v="2017-04-27T14:15:19"/>
    <d v="2017-02-26T15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x v="70"/>
    <x v="1"/>
    <s v="music/faith"/>
    <n v="31"/>
    <x v="1229"/>
    <x v="4"/>
    <x v="28"/>
    <d v="2017-04-10T15:15:00"/>
    <d v="2017-03-07T20:07:25"/>
    <x v="7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x v="63"/>
    <x v="1"/>
    <s v="music/faith"/>
    <n v="44"/>
    <x v="1230"/>
    <x v="4"/>
    <x v="28"/>
    <d v="2017-04-09T06:49:54"/>
    <d v="2017-03-10T07:49:54"/>
    <x v="7"/>
    <x v="1"/>
  </r>
  <r>
    <n v="1689"/>
    <s v="Fly Away"/>
    <s v="Praising the Living God in the second half of life."/>
    <x v="262"/>
    <x v="1162"/>
    <x v="3"/>
    <x v="0"/>
    <x v="0"/>
    <n v="1489700230"/>
    <n v="1487111830"/>
    <b v="0"/>
    <x v="25"/>
    <x v="1"/>
    <s v="music/faith"/>
    <n v="100"/>
    <x v="1231"/>
    <x v="4"/>
    <x v="28"/>
    <d v="2017-03-16T16:37:10"/>
    <d v="2017-02-14T17:37:10"/>
    <x v="2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x v="202"/>
    <x v="1"/>
    <s v="music/faith"/>
    <n v="25"/>
    <x v="1232"/>
    <x v="4"/>
    <x v="28"/>
    <d v="2017-04-06T04:20:42"/>
    <d v="2017-03-07T05:20:42"/>
    <x v="7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x v="44"/>
    <x v="1"/>
    <s v="music/faith"/>
    <n v="33"/>
    <x v="1233"/>
    <x v="4"/>
    <x v="28"/>
    <d v="2017-04-02T20:00:00"/>
    <d v="2017-03-01T11:50:08"/>
    <x v="7"/>
    <x v="1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x v="41"/>
    <x v="1"/>
    <s v="music/faith"/>
    <n v="48"/>
    <x v="1234"/>
    <x v="4"/>
    <x v="28"/>
    <d v="2017-03-26T18:59:00"/>
    <d v="2017-02-21T22:37:47"/>
    <x v="2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x v="22"/>
    <x v="1"/>
    <s v="music/faith"/>
    <n v="9"/>
    <x v="436"/>
    <x v="4"/>
    <x v="28"/>
    <d v="2017-04-09T15:00:00"/>
    <d v="2017-03-09T17:05:12"/>
    <x v="7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x v="29"/>
    <x v="1"/>
    <s v="music/faith"/>
    <n v="0"/>
    <x v="144"/>
    <x v="4"/>
    <x v="28"/>
    <d v="2017-03-26T23:36:00"/>
    <d v="2017-02-25T11:04:34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x v="23"/>
    <x v="1"/>
    <s v="music/faith"/>
    <n v="12"/>
    <x v="1235"/>
    <x v="4"/>
    <x v="28"/>
    <d v="2017-04-09T20:00:00"/>
    <d v="2017-03-06T19:45:14"/>
    <x v="7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x v="78"/>
    <x v="1"/>
    <s v="music/faith"/>
    <n v="0"/>
    <x v="121"/>
    <x v="4"/>
    <x v="28"/>
    <d v="2017-03-31T19:40:11"/>
    <d v="2017-03-01T20:40:11"/>
    <x v="7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x v="19"/>
    <x v="1"/>
    <s v="music/faith"/>
    <n v="20"/>
    <x v="1236"/>
    <x v="4"/>
    <x v="28"/>
    <d v="2017-04-09T18:47:28"/>
    <d v="2017-03-10T19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x v="78"/>
    <x v="1"/>
    <s v="music/faith"/>
    <n v="0"/>
    <x v="121"/>
    <x v="4"/>
    <x v="28"/>
    <d v="2017-03-25T22:33:00"/>
    <d v="2017-03-01T23:59:20"/>
    <x v="7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x v="80"/>
    <x v="1"/>
    <s v="music/faith"/>
    <n v="4"/>
    <x v="1237"/>
    <x v="4"/>
    <x v="28"/>
    <d v="2017-04-11T15:44:05"/>
    <d v="2017-03-12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x v="1"/>
    <x v="1"/>
    <s v="music/faith"/>
    <n v="26"/>
    <x v="1238"/>
    <x v="4"/>
    <x v="28"/>
    <d v="2017-03-31T23:00:00"/>
    <d v="2017-03-01T20:43:1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x v="84"/>
    <x v="1"/>
    <s v="music/faith"/>
    <n v="0"/>
    <x v="144"/>
    <x v="4"/>
    <x v="28"/>
    <d v="2015-01-15T10:56:45"/>
    <d v="2014-12-16T10:56:45"/>
    <x v="11"/>
    <x v="3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x v="29"/>
    <x v="1"/>
    <s v="music/faith"/>
    <n v="0"/>
    <x v="120"/>
    <x v="4"/>
    <x v="28"/>
    <d v="2015-03-30T14:52:30"/>
    <d v="2015-02-28T15:52:30"/>
    <x v="2"/>
    <x v="0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x v="84"/>
    <x v="1"/>
    <s v="music/faith"/>
    <n v="1"/>
    <x v="157"/>
    <x v="4"/>
    <x v="28"/>
    <d v="2015-08-31T01:45:37"/>
    <d v="2015-07-02T01:45:37"/>
    <x v="3"/>
    <x v="0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x v="202"/>
    <x v="1"/>
    <s v="music/faith"/>
    <n v="65"/>
    <x v="1239"/>
    <x v="4"/>
    <x v="28"/>
    <d v="2015-02-15T22:21:13"/>
    <d v="2015-01-16T22:21:13"/>
    <x v="1"/>
    <x v="0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x v="78"/>
    <x v="1"/>
    <s v="music/faith"/>
    <n v="0"/>
    <x v="121"/>
    <x v="4"/>
    <x v="28"/>
    <d v="2015-09-09T11:00:00"/>
    <d v="2015-08-28T19:24:06"/>
    <x v="1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x v="78"/>
    <x v="1"/>
    <s v="music/faith"/>
    <n v="0"/>
    <x v="121"/>
    <x v="4"/>
    <x v="28"/>
    <d v="2015-08-23T02:21:12"/>
    <d v="2015-06-24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x v="82"/>
    <x v="1"/>
    <s v="music/faith"/>
    <n v="10"/>
    <x v="1240"/>
    <x v="4"/>
    <x v="28"/>
    <d v="2016-03-28T11:18:15"/>
    <d v="2016-02-27T12:18:15"/>
    <x v="2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x v="78"/>
    <x v="1"/>
    <s v="music/faith"/>
    <n v="0"/>
    <x v="121"/>
    <x v="4"/>
    <x v="28"/>
    <d v="2016-05-01T15:48:26"/>
    <d v="2016-03-22T15:48:26"/>
    <x v="7"/>
    <x v="2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x v="80"/>
    <x v="1"/>
    <s v="music/faith"/>
    <n v="5"/>
    <x v="1241"/>
    <x v="4"/>
    <x v="28"/>
    <d v="2014-08-31T14:39:00"/>
    <d v="2014-07-21T08:31:54"/>
    <x v="3"/>
    <x v="3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x v="29"/>
    <x v="1"/>
    <s v="music/faith"/>
    <n v="1"/>
    <x v="447"/>
    <x v="4"/>
    <x v="28"/>
    <d v="2016-01-18T08:00:00"/>
    <d v="2015-12-03T09:11:28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x v="84"/>
    <x v="1"/>
    <s v="music/faith"/>
    <n v="11"/>
    <x v="1242"/>
    <x v="4"/>
    <x v="28"/>
    <d v="2014-09-01T10:30:34"/>
    <d v="2014-08-01T10:30:34"/>
    <x v="10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x v="78"/>
    <x v="1"/>
    <s v="music/faith"/>
    <n v="0"/>
    <x v="121"/>
    <x v="4"/>
    <x v="28"/>
    <d v="2015-06-30T16:55:53"/>
    <d v="2015-05-01T16:55:53"/>
    <x v="5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x v="29"/>
    <x v="1"/>
    <s v="music/faith"/>
    <n v="2"/>
    <x v="73"/>
    <x v="4"/>
    <x v="28"/>
    <d v="2014-10-05T14:13:32"/>
    <d v="2014-09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x v="57"/>
    <x v="1"/>
    <s v="music/faith"/>
    <n v="8"/>
    <x v="1243"/>
    <x v="4"/>
    <x v="28"/>
    <d v="2015-05-01T17:02:41"/>
    <d v="2015-04-01T17:02:41"/>
    <x v="6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x v="84"/>
    <x v="1"/>
    <s v="music/faith"/>
    <n v="0"/>
    <x v="148"/>
    <x v="4"/>
    <x v="28"/>
    <d v="2015-03-30T22:22:00"/>
    <d v="2015-03-01T00:13:05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x v="83"/>
    <x v="1"/>
    <s v="music/faith"/>
    <n v="8"/>
    <x v="73"/>
    <x v="4"/>
    <x v="28"/>
    <d v="2016-12-09T09:51:39"/>
    <d v="2016-10-30T08:51:39"/>
    <x v="9"/>
    <x v="2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x v="14"/>
    <x v="1"/>
    <s v="music/faith"/>
    <n v="43"/>
    <x v="1244"/>
    <x v="4"/>
    <x v="28"/>
    <d v="2016-04-20T23:00:00"/>
    <d v="2016-03-31T18:33:58"/>
    <x v="7"/>
    <x v="2"/>
  </r>
  <r>
    <n v="1718"/>
    <s v="The Prodigal Son"/>
    <s v="A melody for the galaxy."/>
    <x v="19"/>
    <x v="735"/>
    <x v="2"/>
    <x v="0"/>
    <x v="0"/>
    <n v="1463201940"/>
    <n v="1459435149"/>
    <b v="0"/>
    <x v="84"/>
    <x v="1"/>
    <s v="music/faith"/>
    <n v="0"/>
    <x v="839"/>
    <x v="4"/>
    <x v="28"/>
    <d v="2016-05-13T23:59:00"/>
    <d v="2016-03-31T09:39:09"/>
    <x v="7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x v="83"/>
    <x v="1"/>
    <s v="music/faith"/>
    <n v="1"/>
    <x v="123"/>
    <x v="4"/>
    <x v="28"/>
    <d v="2014-09-17T07:49:51"/>
    <d v="2014-08-18T07:49:51"/>
    <x v="10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x v="22"/>
    <x v="1"/>
    <s v="music/faith"/>
    <n v="6"/>
    <x v="1245"/>
    <x v="4"/>
    <x v="28"/>
    <d v="2014-11-09T14:47:51"/>
    <d v="2014-10-10T13:47:51"/>
    <x v="9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x v="78"/>
    <x v="1"/>
    <s v="music/faith"/>
    <n v="0"/>
    <x v="121"/>
    <x v="4"/>
    <x v="28"/>
    <d v="2015-12-11T06:04:23"/>
    <d v="2015-11-11T06:04:23"/>
    <x v="4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x v="29"/>
    <x v="1"/>
    <s v="music/faith"/>
    <n v="0"/>
    <x v="120"/>
    <x v="4"/>
    <x v="28"/>
    <d v="2016-04-02T19:10:00"/>
    <d v="2016-02-25T18:03:49"/>
    <x v="2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x v="83"/>
    <x v="1"/>
    <s v="music/faith"/>
    <n v="7"/>
    <x v="1246"/>
    <x v="4"/>
    <x v="28"/>
    <d v="2015-07-01T01:00:00"/>
    <d v="2015-05-05T14:48:35"/>
    <x v="5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x v="80"/>
    <x v="1"/>
    <s v="music/faith"/>
    <n v="1"/>
    <x v="440"/>
    <x v="4"/>
    <x v="28"/>
    <d v="2014-10-30T17:22:42"/>
    <d v="2014-09-30T17:22:42"/>
    <x v="8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x v="82"/>
    <x v="1"/>
    <s v="music/faith"/>
    <n v="10"/>
    <x v="1247"/>
    <x v="4"/>
    <x v="28"/>
    <d v="2014-08-24T18:14:09"/>
    <d v="2014-07-25T18:14:09"/>
    <x v="3"/>
    <x v="3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x v="38"/>
    <x v="1"/>
    <s v="music/faith"/>
    <n v="34"/>
    <x v="1248"/>
    <x v="4"/>
    <x v="28"/>
    <d v="2014-06-27T17:04:24"/>
    <d v="2014-05-29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x v="29"/>
    <x v="1"/>
    <s v="music/faith"/>
    <n v="0"/>
    <x v="120"/>
    <x v="4"/>
    <x v="28"/>
    <d v="2015-04-05T06:00:00"/>
    <d v="2015-02-09T17:16:17"/>
    <x v="2"/>
    <x v="0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x v="63"/>
    <x v="1"/>
    <s v="music/faith"/>
    <n v="68"/>
    <x v="1249"/>
    <x v="4"/>
    <x v="28"/>
    <d v="2015-10-21T10:01:14"/>
    <d v="2015-09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x v="78"/>
    <x v="1"/>
    <s v="music/faith"/>
    <n v="0"/>
    <x v="121"/>
    <x v="4"/>
    <x v="28"/>
    <d v="2016-06-09T20:15:06"/>
    <d v="2016-04-10T20:15:06"/>
    <x v="6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x v="78"/>
    <x v="1"/>
    <s v="music/faith"/>
    <n v="0"/>
    <x v="121"/>
    <x v="4"/>
    <x v="28"/>
    <d v="2015-10-24T21:06:23"/>
    <d v="2015-09-24T21:06:23"/>
    <x v="8"/>
    <x v="0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x v="78"/>
    <x v="1"/>
    <s v="music/faith"/>
    <n v="0"/>
    <x v="121"/>
    <x v="4"/>
    <x v="28"/>
    <d v="2015-06-11T10:00:00"/>
    <d v="2015-05-28T16:45:52"/>
    <x v="5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x v="78"/>
    <x v="1"/>
    <s v="music/faith"/>
    <n v="0"/>
    <x v="121"/>
    <x v="4"/>
    <x v="28"/>
    <d v="2016-01-16T00:00:00"/>
    <d v="2015-11-17T11:24:41"/>
    <x v="4"/>
    <x v="0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x v="78"/>
    <x v="1"/>
    <s v="music/faith"/>
    <n v="0"/>
    <x v="121"/>
    <x v="4"/>
    <x v="28"/>
    <d v="2016-09-13T16:30:00"/>
    <d v="2016-09-01T11:12:54"/>
    <x v="8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x v="29"/>
    <x v="1"/>
    <s v="music/faith"/>
    <n v="0"/>
    <x v="120"/>
    <x v="4"/>
    <x v="28"/>
    <d v="2015-05-07T19:52:36"/>
    <d v="2015-04-07T19:52:36"/>
    <x v="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x v="84"/>
    <x v="1"/>
    <s v="music/faith"/>
    <n v="11"/>
    <x v="698"/>
    <x v="4"/>
    <x v="28"/>
    <d v="2016-08-07T14:32:25"/>
    <d v="2016-07-08T14:32:25"/>
    <x v="3"/>
    <x v="2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x v="29"/>
    <x v="1"/>
    <s v="music/faith"/>
    <n v="1"/>
    <x v="1250"/>
    <x v="4"/>
    <x v="28"/>
    <d v="2015-11-08T16:40:33"/>
    <d v="2015-10-09T15:40:33"/>
    <x v="9"/>
    <x v="0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x v="41"/>
    <x v="1"/>
    <s v="music/faith"/>
    <n v="21"/>
    <x v="98"/>
    <x v="4"/>
    <x v="28"/>
    <d v="2015-07-20T17:46:32"/>
    <d v="2015-06-20T17:46:32"/>
    <x v="0"/>
    <x v="0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x v="29"/>
    <x v="1"/>
    <s v="music/faith"/>
    <n v="0"/>
    <x v="135"/>
    <x v="4"/>
    <x v="28"/>
    <d v="2014-10-02T15:59:02"/>
    <d v="2014-09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x v="29"/>
    <x v="1"/>
    <s v="music/faith"/>
    <n v="0"/>
    <x v="120"/>
    <x v="4"/>
    <x v="28"/>
    <d v="2016-05-04T14:58:52"/>
    <d v="2016-03-06T15:58:52"/>
    <x v="7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x v="78"/>
    <x v="1"/>
    <s v="music/faith"/>
    <n v="0"/>
    <x v="121"/>
    <x v="4"/>
    <x v="28"/>
    <d v="2015-07-16T14:37:02"/>
    <d v="2015-06-16T14:37:02"/>
    <x v="0"/>
    <x v="0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x v="47"/>
    <x v="0"/>
    <s v="photography/photobooks"/>
    <n v="111"/>
    <x v="1251"/>
    <x v="8"/>
    <x v="20"/>
    <d v="2015-06-10T10:04:31"/>
    <d v="2015-04-26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x v="69"/>
    <x v="0"/>
    <s v="photography/photobooks"/>
    <n v="109"/>
    <x v="1252"/>
    <x v="8"/>
    <x v="20"/>
    <d v="2017-01-07T16:00:00"/>
    <d v="2016-12-06T16:02:50"/>
    <x v="11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x v="85"/>
    <x v="0"/>
    <s v="photography/photobooks"/>
    <n v="100"/>
    <x v="1253"/>
    <x v="8"/>
    <x v="20"/>
    <d v="2016-08-26T22:59:00"/>
    <d v="2016-08-04T17:12:55"/>
    <x v="1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x v="16"/>
    <x v="0"/>
    <s v="photography/photobooks"/>
    <n v="118"/>
    <x v="1254"/>
    <x v="8"/>
    <x v="20"/>
    <d v="2015-03-08T08:31:17"/>
    <d v="2015-01-22T09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x v="30"/>
    <x v="0"/>
    <s v="photography/photobooks"/>
    <n v="114"/>
    <x v="1255"/>
    <x v="8"/>
    <x v="20"/>
    <d v="2016-12-21T21:00:00"/>
    <d v="2016-11-16T01:13:58"/>
    <x v="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x v="329"/>
    <x v="0"/>
    <s v="photography/photobooks"/>
    <n v="148"/>
    <x v="1256"/>
    <x v="8"/>
    <x v="20"/>
    <d v="2016-11-23T21:00:00"/>
    <d v="2016-10-24T23:14:27"/>
    <x v="9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x v="180"/>
    <x v="0"/>
    <s v="photography/photobooks"/>
    <n v="105"/>
    <x v="1257"/>
    <x v="8"/>
    <x v="20"/>
    <d v="2015-11-13T10:00:00"/>
    <d v="2015-10-15T05:27:10"/>
    <x v="9"/>
    <x v="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x v="331"/>
    <x v="0"/>
    <s v="photography/photobooks"/>
    <n v="130"/>
    <x v="1258"/>
    <x v="8"/>
    <x v="20"/>
    <d v="2015-09-02T17:49:03"/>
    <d v="2015-08-03T17:49:03"/>
    <x v="10"/>
    <x v="0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x v="132"/>
    <x v="0"/>
    <s v="photography/photobooks"/>
    <n v="123"/>
    <x v="1259"/>
    <x v="8"/>
    <x v="20"/>
    <d v="2017-03-01T14:00:00"/>
    <d v="2017-01-23T18:25:2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x v="207"/>
    <x v="0"/>
    <s v="photography/photobooks"/>
    <n v="202"/>
    <x v="1260"/>
    <x v="8"/>
    <x v="20"/>
    <d v="2016-04-19T15:05:04"/>
    <d v="2016-03-25T15:05:04"/>
    <x v="7"/>
    <x v="2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x v="42"/>
    <x v="0"/>
    <s v="photography/photobooks"/>
    <n v="103"/>
    <x v="1261"/>
    <x v="8"/>
    <x v="20"/>
    <d v="2015-03-19T12:45:23"/>
    <d v="2015-02-17T13:45:23"/>
    <x v="2"/>
    <x v="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x v="240"/>
    <x v="0"/>
    <s v="photography/photobooks"/>
    <n v="260"/>
    <x v="1262"/>
    <x v="8"/>
    <x v="20"/>
    <d v="2016-10-14T01:04:42"/>
    <d v="2016-09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x v="2"/>
    <x v="0"/>
    <s v="photography/photobooks"/>
    <n v="108"/>
    <x v="1263"/>
    <x v="8"/>
    <x v="20"/>
    <d v="2016-03-21T11:59:28"/>
    <d v="2016-02-20T12:59:28"/>
    <x v="2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x v="240"/>
    <x v="0"/>
    <s v="photography/photobooks"/>
    <n v="111"/>
    <x v="1264"/>
    <x v="8"/>
    <x v="20"/>
    <d v="2015-04-03T15:02:33"/>
    <d v="2015-03-04T16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x v="80"/>
    <x v="0"/>
    <s v="photography/photobooks"/>
    <n v="120"/>
    <x v="507"/>
    <x v="8"/>
    <x v="20"/>
    <d v="2015-10-05T13:56:01"/>
    <d v="2015-09-05T13:56:01"/>
    <x v="8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x v="148"/>
    <x v="0"/>
    <s v="photography/photobooks"/>
    <n v="103"/>
    <x v="1265"/>
    <x v="8"/>
    <x v="20"/>
    <d v="2016-08-28T23:01:09"/>
    <d v="2016-07-19T23:01:09"/>
    <x v="3"/>
    <x v="2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x v="25"/>
    <x v="0"/>
    <s v="photography/photobooks"/>
    <n v="116"/>
    <x v="1266"/>
    <x v="8"/>
    <x v="20"/>
    <d v="2017-01-28T14:29:00"/>
    <d v="2016-12-29T14:51:23"/>
    <x v="11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x v="74"/>
    <x v="0"/>
    <s v="photography/photobooks"/>
    <n v="115"/>
    <x v="1267"/>
    <x v="8"/>
    <x v="20"/>
    <d v="2016-07-14T17:56:32"/>
    <d v="2016-05-15T17:56:32"/>
    <x v="5"/>
    <x v="2"/>
  </r>
  <r>
    <n v="1759"/>
    <s v="Death Valley"/>
    <s v="Death Valley will be the first photo book of Andi State"/>
    <x v="10"/>
    <x v="1194"/>
    <x v="0"/>
    <x v="0"/>
    <x v="0"/>
    <n v="1427309629"/>
    <n v="1425585229"/>
    <b v="0"/>
    <x v="72"/>
    <x v="0"/>
    <s v="photography/photobooks"/>
    <n v="107"/>
    <x v="1268"/>
    <x v="8"/>
    <x v="20"/>
    <d v="2015-03-25T13:53:49"/>
    <d v="2015-03-05T14:53:49"/>
    <x v="7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x v="332"/>
    <x v="0"/>
    <s v="photography/photobooks"/>
    <n v="165"/>
    <x v="1269"/>
    <x v="8"/>
    <x v="20"/>
    <d v="2016-02-25T11:08:33"/>
    <d v="2016-02-05T11:08:33"/>
    <x v="2"/>
    <x v="2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x v="83"/>
    <x v="0"/>
    <s v="photography/photobooks"/>
    <n v="155"/>
    <x v="1270"/>
    <x v="8"/>
    <x v="20"/>
    <d v="2015-09-12T08:37:40"/>
    <d v="2015-07-24T08:37:40"/>
    <x v="3"/>
    <x v="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x v="20"/>
    <x v="0"/>
    <s v="photography/photobooks"/>
    <n v="885"/>
    <x v="1271"/>
    <x v="8"/>
    <x v="20"/>
    <d v="2016-03-11T18:34:05"/>
    <d v="2016-02-10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x v="115"/>
    <x v="0"/>
    <s v="photography/photobooks"/>
    <n v="102"/>
    <x v="1272"/>
    <x v="8"/>
    <x v="20"/>
    <d v="2016-10-23T15:50:40"/>
    <d v="2016-09-23T15:50:40"/>
    <x v="8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x v="70"/>
    <x v="1"/>
    <s v="photography/photobooks"/>
    <n v="20"/>
    <x v="1273"/>
    <x v="8"/>
    <x v="20"/>
    <d v="2014-08-03T06:39:39"/>
    <d v="2014-07-05T06:39:39"/>
    <x v="3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x v="273"/>
    <x v="1"/>
    <s v="photography/photobooks"/>
    <n v="59"/>
    <x v="1274"/>
    <x v="8"/>
    <x v="20"/>
    <d v="2014-08-13T18:31:52"/>
    <d v="2014-07-14T18:31:52"/>
    <x v="3"/>
    <x v="3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x v="78"/>
    <x v="1"/>
    <s v="photography/photobooks"/>
    <n v="0"/>
    <x v="121"/>
    <x v="8"/>
    <x v="20"/>
    <d v="2014-08-25T15:38:08"/>
    <d v="2014-08-04T15:38:08"/>
    <x v="10"/>
    <x v="3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x v="70"/>
    <x v="1"/>
    <s v="photography/photobooks"/>
    <n v="46"/>
    <x v="1275"/>
    <x v="8"/>
    <x v="20"/>
    <d v="2014-08-03T10:48:04"/>
    <d v="2014-07-04T10:48:04"/>
    <x v="3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x v="41"/>
    <x v="1"/>
    <s v="photography/photobooks"/>
    <n v="4"/>
    <x v="1276"/>
    <x v="8"/>
    <x v="20"/>
    <d v="2014-09-27T08:27:24"/>
    <d v="2014-07-29T08:27:24"/>
    <x v="3"/>
    <x v="3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x v="19"/>
    <x v="1"/>
    <s v="photography/photobooks"/>
    <n v="3"/>
    <x v="1277"/>
    <x v="8"/>
    <x v="20"/>
    <d v="2015-01-13T14:39:19"/>
    <d v="2014-12-14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x v="297"/>
    <x v="1"/>
    <s v="photography/photobooks"/>
    <n v="57"/>
    <x v="456"/>
    <x v="8"/>
    <x v="20"/>
    <d v="2014-10-14T13:43:14"/>
    <d v="2014-09-09T13:43:14"/>
    <x v="8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x v="20"/>
    <x v="1"/>
    <s v="photography/photobooks"/>
    <n v="21"/>
    <x v="1278"/>
    <x v="8"/>
    <x v="20"/>
    <d v="2014-10-23T18:30:40"/>
    <d v="2014-09-23T18:30:40"/>
    <x v="8"/>
    <x v="3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x v="10"/>
    <x v="1"/>
    <s v="photography/photobooks"/>
    <n v="16"/>
    <x v="1279"/>
    <x v="8"/>
    <x v="20"/>
    <d v="2014-07-06T12:13:56"/>
    <d v="2014-05-07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x v="10"/>
    <x v="1"/>
    <s v="photography/photobooks"/>
    <n v="6"/>
    <x v="1280"/>
    <x v="8"/>
    <x v="20"/>
    <d v="2015-01-19T13:14:58"/>
    <d v="2014-12-05T13:14:58"/>
    <x v="11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x v="62"/>
    <x v="1"/>
    <s v="photography/photobooks"/>
    <n v="46"/>
    <x v="1281"/>
    <x v="8"/>
    <x v="20"/>
    <d v="2014-11-29T09:59:00"/>
    <d v="2014-10-18T00:14:52"/>
    <x v="9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x v="204"/>
    <x v="1"/>
    <s v="photography/photobooks"/>
    <n v="65"/>
    <x v="1282"/>
    <x v="8"/>
    <x v="20"/>
    <d v="2014-10-24T18:26:00"/>
    <d v="2014-09-09T18:26:00"/>
    <x v="8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x v="80"/>
    <x v="1"/>
    <s v="photography/photobooks"/>
    <n v="7"/>
    <x v="33"/>
    <x v="8"/>
    <x v="20"/>
    <d v="2014-10-29T17:57:51"/>
    <d v="2014-09-23T17:57:51"/>
    <x v="8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x v="73"/>
    <x v="1"/>
    <s v="photography/photobooks"/>
    <n v="14"/>
    <x v="1283"/>
    <x v="8"/>
    <x v="20"/>
    <d v="2015-02-20T03:34:13"/>
    <d v="2015-01-21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x v="41"/>
    <x v="1"/>
    <s v="photography/photobooks"/>
    <n v="2"/>
    <x v="1284"/>
    <x v="8"/>
    <x v="20"/>
    <d v="2015-03-27T14:43:15"/>
    <d v="2015-02-10T15:43:15"/>
    <x v="2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x v="44"/>
    <x v="1"/>
    <s v="photography/photobooks"/>
    <n v="36"/>
    <x v="1285"/>
    <x v="8"/>
    <x v="20"/>
    <d v="2016-09-02T11:36:20"/>
    <d v="2016-08-03T11:36:20"/>
    <x v="10"/>
    <x v="2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x v="215"/>
    <x v="1"/>
    <s v="photography/photobooks"/>
    <n v="40"/>
    <x v="1286"/>
    <x v="8"/>
    <x v="20"/>
    <d v="2016-07-02T09:25:10"/>
    <d v="2016-05-03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x v="54"/>
    <x v="1"/>
    <s v="photography/photobooks"/>
    <n v="26"/>
    <x v="1287"/>
    <x v="8"/>
    <x v="20"/>
    <d v="2016-09-15T09:49:05"/>
    <d v="2016-08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x v="88"/>
    <x v="1"/>
    <s v="photography/photobooks"/>
    <n v="15"/>
    <x v="1288"/>
    <x v="8"/>
    <x v="20"/>
    <d v="2016-02-21T08:48:09"/>
    <d v="2016-01-19T08:48:09"/>
    <x v="1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x v="333"/>
    <x v="1"/>
    <s v="photography/photobooks"/>
    <n v="24"/>
    <x v="1289"/>
    <x v="8"/>
    <x v="20"/>
    <d v="2015-05-21T17:47:58"/>
    <d v="2015-04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x v="51"/>
    <x v="1"/>
    <s v="photography/photobooks"/>
    <n v="40"/>
    <x v="1290"/>
    <x v="8"/>
    <x v="20"/>
    <d v="2015-01-30T22:25:00"/>
    <d v="2014-12-30T10:44:00"/>
    <x v="11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x v="52"/>
    <x v="1"/>
    <s v="photography/photobooks"/>
    <n v="20"/>
    <x v="1291"/>
    <x v="8"/>
    <x v="20"/>
    <d v="2014-10-15T19:00:00"/>
    <d v="2014-09-14T22:14:15"/>
    <x v="8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x v="60"/>
    <x v="1"/>
    <s v="photography/photobooks"/>
    <n v="48"/>
    <x v="1292"/>
    <x v="8"/>
    <x v="20"/>
    <d v="2014-12-15T08:12:57"/>
    <d v="2014-11-15T08:12:57"/>
    <x v="4"/>
    <x v="3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x v="54"/>
    <x v="1"/>
    <s v="photography/photobooks"/>
    <n v="15"/>
    <x v="1293"/>
    <x v="8"/>
    <x v="20"/>
    <d v="2015-04-04T09:43:57"/>
    <d v="2015-03-05T10:43:57"/>
    <x v="7"/>
    <x v="0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x v="80"/>
    <x v="1"/>
    <s v="photography/photobooks"/>
    <n v="1"/>
    <x v="1090"/>
    <x v="8"/>
    <x v="20"/>
    <d v="2014-10-31T17:45:42"/>
    <d v="2014-10-01T17:45:42"/>
    <x v="9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x v="80"/>
    <x v="1"/>
    <s v="photography/photobooks"/>
    <n v="1"/>
    <x v="119"/>
    <x v="8"/>
    <x v="20"/>
    <d v="2015-01-12T01:00:03"/>
    <d v="2014-11-13T01:00:03"/>
    <x v="4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x v="41"/>
    <x v="1"/>
    <s v="photography/photobooks"/>
    <n v="5"/>
    <x v="1294"/>
    <x v="8"/>
    <x v="20"/>
    <d v="2015-02-05T11:11:18"/>
    <d v="2015-01-06T11:11:18"/>
    <x v="1"/>
    <x v="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x v="80"/>
    <x v="1"/>
    <s v="photography/photobooks"/>
    <n v="4"/>
    <x v="1295"/>
    <x v="8"/>
    <x v="20"/>
    <d v="2015-01-29T12:46:05"/>
    <d v="2014-11-30T12:46:05"/>
    <x v="4"/>
    <x v="3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x v="237"/>
    <x v="1"/>
    <s v="photography/photobooks"/>
    <n v="61"/>
    <x v="1296"/>
    <x v="8"/>
    <x v="20"/>
    <d v="2015-08-10T01:59:00"/>
    <d v="2015-07-03T19:44:42"/>
    <x v="3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x v="84"/>
    <x v="1"/>
    <s v="photography/photobooks"/>
    <n v="1"/>
    <x v="135"/>
    <x v="8"/>
    <x v="20"/>
    <d v="2014-11-27T17:24:00"/>
    <d v="2014-10-28T16:24:00"/>
    <x v="9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x v="59"/>
    <x v="1"/>
    <s v="photography/photobooks"/>
    <n v="11"/>
    <x v="1297"/>
    <x v="8"/>
    <x v="20"/>
    <d v="2015-02-11T08:13:42"/>
    <d v="2015-01-07T08:13:42"/>
    <x v="1"/>
    <x v="0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x v="75"/>
    <x v="1"/>
    <s v="photography/photobooks"/>
    <n v="39"/>
    <x v="1298"/>
    <x v="8"/>
    <x v="20"/>
    <d v="2016-10-14T11:00:00"/>
    <d v="2016-09-15T01:55:41"/>
    <x v="8"/>
    <x v="2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x v="48"/>
    <x v="1"/>
    <s v="photography/photobooks"/>
    <n v="22"/>
    <x v="1299"/>
    <x v="8"/>
    <x v="20"/>
    <d v="2016-07-24T05:32:46"/>
    <d v="2016-05-25T05:32:46"/>
    <x v="5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x v="205"/>
    <x v="1"/>
    <s v="photography/photobooks"/>
    <n v="68"/>
    <x v="1300"/>
    <x v="8"/>
    <x v="20"/>
    <d v="2016-12-15T08:39:49"/>
    <d v="2016-11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x v="77"/>
    <x v="1"/>
    <s v="photography/photobooks"/>
    <n v="14"/>
    <x v="1301"/>
    <x v="8"/>
    <x v="20"/>
    <d v="2016-02-04T02:50:33"/>
    <d v="2015-12-06T02:50:33"/>
    <x v="11"/>
    <x v="0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x v="79"/>
    <x v="1"/>
    <s v="photography/photobooks"/>
    <n v="2"/>
    <x v="1302"/>
    <x v="8"/>
    <x v="20"/>
    <d v="2014-11-11T16:13:28"/>
    <d v="2014-10-22T15:13:28"/>
    <x v="9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x v="116"/>
    <x v="1"/>
    <s v="photography/photobooks"/>
    <n v="20"/>
    <x v="1303"/>
    <x v="8"/>
    <x v="20"/>
    <d v="2016-10-10T09:32:50"/>
    <d v="2016-09-10T09:32:50"/>
    <x v="8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x v="77"/>
    <x v="1"/>
    <s v="photography/photobooks"/>
    <n v="14"/>
    <x v="1304"/>
    <x v="8"/>
    <x v="20"/>
    <d v="2015-12-15T07:10:00"/>
    <d v="2015-11-13T10:51:08"/>
    <x v="4"/>
    <x v="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x v="59"/>
    <x v="1"/>
    <s v="photography/photobooks"/>
    <n v="48"/>
    <x v="1305"/>
    <x v="8"/>
    <x v="20"/>
    <d v="2015-06-27T16:59:00"/>
    <d v="2015-06-04T06:20:30"/>
    <x v="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x v="11"/>
    <x v="1"/>
    <s v="photography/photobooks"/>
    <n v="31"/>
    <x v="1306"/>
    <x v="8"/>
    <x v="20"/>
    <d v="2015-02-13T20:43:02"/>
    <d v="2015-01-13T20:43:02"/>
    <x v="1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x v="47"/>
    <x v="1"/>
    <s v="photography/photobooks"/>
    <n v="35"/>
    <x v="1307"/>
    <x v="8"/>
    <x v="20"/>
    <d v="2015-11-14T12:16:44"/>
    <d v="2015-10-05T11:16:44"/>
    <x v="9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x v="259"/>
    <x v="1"/>
    <s v="photography/photobooks"/>
    <n v="36"/>
    <x v="1308"/>
    <x v="8"/>
    <x v="20"/>
    <d v="2015-10-02T13:00:00"/>
    <d v="2015-08-31T14:17:38"/>
    <x v="10"/>
    <x v="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x v="22"/>
    <x v="1"/>
    <s v="photography/photobooks"/>
    <n v="3"/>
    <x v="1309"/>
    <x v="8"/>
    <x v="20"/>
    <d v="2014-09-30T10:19:09"/>
    <d v="2014-08-26T10:19:09"/>
    <x v="10"/>
    <x v="3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x v="22"/>
    <x v="1"/>
    <s v="photography/photobooks"/>
    <n v="11"/>
    <x v="1310"/>
    <x v="8"/>
    <x v="20"/>
    <d v="2014-09-27T20:38:33"/>
    <d v="2014-08-28T20:38:33"/>
    <x v="10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x v="93"/>
    <x v="1"/>
    <s v="photography/photobooks"/>
    <n v="41"/>
    <x v="1311"/>
    <x v="8"/>
    <x v="20"/>
    <d v="2017-02-11T11:20:30"/>
    <d v="2017-01-07T11:20:30"/>
    <x v="1"/>
    <x v="1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x v="82"/>
    <x v="1"/>
    <s v="photography/photobooks"/>
    <n v="11"/>
    <x v="1312"/>
    <x v="8"/>
    <x v="20"/>
    <d v="2015-03-01T16:47:19"/>
    <d v="2015-01-25T16:47:19"/>
    <x v="1"/>
    <x v="0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x v="84"/>
    <x v="1"/>
    <s v="photography/photobooks"/>
    <n v="3"/>
    <x v="507"/>
    <x v="8"/>
    <x v="20"/>
    <d v="2014-08-21T16:50:26"/>
    <d v="2014-08-09T16:50:26"/>
    <x v="10"/>
    <x v="3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x v="55"/>
    <x v="1"/>
    <s v="photography/photobooks"/>
    <n v="0"/>
    <x v="1313"/>
    <x v="8"/>
    <x v="20"/>
    <d v="2014-10-23T23:00:00"/>
    <d v="2014-08-25T05:24:3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x v="23"/>
    <x v="1"/>
    <s v="photography/photobooks"/>
    <n v="13"/>
    <x v="1314"/>
    <x v="8"/>
    <x v="20"/>
    <d v="2016-07-03T02:38:56"/>
    <d v="2016-06-03T02:38:56"/>
    <x v="0"/>
    <x v="2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x v="78"/>
    <x v="1"/>
    <s v="photography/photobooks"/>
    <n v="0"/>
    <x v="121"/>
    <x v="8"/>
    <x v="20"/>
    <d v="2014-08-08T16:20:12"/>
    <d v="2014-07-09T16:20:12"/>
    <x v="3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x v="205"/>
    <x v="1"/>
    <s v="photography/photobooks"/>
    <n v="49"/>
    <x v="1315"/>
    <x v="8"/>
    <x v="20"/>
    <d v="2015-02-28T02:32:16"/>
    <d v="2015-01-29T02:32:16"/>
    <x v="1"/>
    <x v="0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x v="78"/>
    <x v="1"/>
    <s v="photography/photobooks"/>
    <n v="0"/>
    <x v="121"/>
    <x v="8"/>
    <x v="20"/>
    <d v="2015-07-01T16:45:37"/>
    <d v="2015-06-17T16:45:37"/>
    <x v="0"/>
    <x v="0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x v="79"/>
    <x v="1"/>
    <s v="photography/photobooks"/>
    <n v="2"/>
    <x v="1316"/>
    <x v="8"/>
    <x v="20"/>
    <d v="2016-07-25T14:00:00"/>
    <d v="2016-06-27T16:01:43"/>
    <x v="0"/>
    <x v="2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x v="61"/>
    <x v="1"/>
    <s v="photography/photobooks"/>
    <n v="52"/>
    <x v="1317"/>
    <x v="8"/>
    <x v="20"/>
    <d v="2017-01-30T01:59:00"/>
    <d v="2016-12-01T10:53:27"/>
    <x v="11"/>
    <x v="2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x v="78"/>
    <x v="1"/>
    <s v="photography/photobooks"/>
    <n v="0"/>
    <x v="121"/>
    <x v="8"/>
    <x v="20"/>
    <d v="2015-04-02T23:37:30"/>
    <d v="2015-03-04T00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x v="80"/>
    <x v="1"/>
    <s v="photography/photobooks"/>
    <n v="2"/>
    <x v="1318"/>
    <x v="8"/>
    <x v="20"/>
    <d v="2014-07-30T13:03:16"/>
    <d v="2014-06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x v="22"/>
    <x v="1"/>
    <s v="photography/photobooks"/>
    <n v="7"/>
    <x v="1319"/>
    <x v="8"/>
    <x v="20"/>
    <d v="2015-03-31T20:01:30"/>
    <d v="2015-03-01T21:01:30"/>
    <x v="7"/>
    <x v="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x v="7"/>
    <x v="0"/>
    <s v="music/rock"/>
    <n v="135"/>
    <x v="1320"/>
    <x v="4"/>
    <x v="11"/>
    <d v="2012-03-03T02:39:27"/>
    <d v="2012-01-18T02:39:27"/>
    <x v="1"/>
    <x v="5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x v="202"/>
    <x v="0"/>
    <s v="music/rock"/>
    <n v="100"/>
    <x v="50"/>
    <x v="4"/>
    <x v="11"/>
    <d v="2014-01-31T14:01:00"/>
    <d v="2013-12-26T14:07:42"/>
    <x v="11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x v="51"/>
    <x v="0"/>
    <s v="music/rock"/>
    <n v="116"/>
    <x v="1321"/>
    <x v="4"/>
    <x v="11"/>
    <d v="2012-10-24T11:26:16"/>
    <d v="2012-09-24T11:26:16"/>
    <x v="8"/>
    <x v="5"/>
  </r>
  <r>
    <n v="1824"/>
    <s v="Tin Man's Broken Wisdom Fund"/>
    <s v="cd fund raiser"/>
    <x v="9"/>
    <x v="1243"/>
    <x v="0"/>
    <x v="0"/>
    <x v="0"/>
    <n v="1389146880"/>
    <n v="1387403967"/>
    <b v="0"/>
    <x v="244"/>
    <x v="0"/>
    <s v="music/rock"/>
    <n v="100"/>
    <x v="1322"/>
    <x v="4"/>
    <x v="11"/>
    <d v="2014-01-07T21:08:00"/>
    <d v="2013-12-18T16:59:27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x v="133"/>
    <x v="0"/>
    <s v="music/rock"/>
    <n v="105"/>
    <x v="1323"/>
    <x v="4"/>
    <x v="11"/>
    <d v="2013-07-11T15:01:43"/>
    <d v="2013-06-18T15:01:43"/>
    <x v="0"/>
    <x v="4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x v="44"/>
    <x v="0"/>
    <s v="music/rock"/>
    <n v="101"/>
    <x v="1324"/>
    <x v="4"/>
    <x v="11"/>
    <d v="2014-02-17T17:10:17"/>
    <d v="2014-01-18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x v="93"/>
    <x v="0"/>
    <s v="music/rock"/>
    <n v="101"/>
    <x v="1325"/>
    <x v="4"/>
    <x v="11"/>
    <d v="2011-03-03T02:49:21"/>
    <d v="2011-01-12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x v="53"/>
    <x v="0"/>
    <s v="music/rock"/>
    <n v="100"/>
    <x v="1326"/>
    <x v="4"/>
    <x v="11"/>
    <d v="2014-05-09T17:00:00"/>
    <d v="2014-04-07T16:35:30"/>
    <x v="6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x v="51"/>
    <x v="0"/>
    <s v="music/rock"/>
    <n v="167"/>
    <x v="1327"/>
    <x v="4"/>
    <x v="11"/>
    <d v="2011-01-21T17:00:00"/>
    <d v="2010-12-03T21:06:11"/>
    <x v="11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x v="334"/>
    <x v="0"/>
    <s v="music/rock"/>
    <n v="102"/>
    <x v="1328"/>
    <x v="4"/>
    <x v="11"/>
    <d v="2014-02-24T11:25:07"/>
    <d v="2014-01-25T11:25:07"/>
    <x v="1"/>
    <x v="3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x v="25"/>
    <x v="0"/>
    <s v="music/rock"/>
    <n v="103"/>
    <x v="1329"/>
    <x v="4"/>
    <x v="11"/>
    <d v="2012-05-12T18:54:23"/>
    <d v="2012-04-27T18:54:23"/>
    <x v="6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x v="9"/>
    <x v="0"/>
    <s v="music/rock"/>
    <n v="143"/>
    <x v="384"/>
    <x v="4"/>
    <x v="11"/>
    <d v="2011-03-04T07:57:07"/>
    <d v="2011-02-02T07:57:07"/>
    <x v="2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x v="20"/>
    <x v="0"/>
    <s v="music/rock"/>
    <n v="263"/>
    <x v="840"/>
    <x v="4"/>
    <x v="11"/>
    <d v="2013-03-02T02:59:00"/>
    <d v="2013-01-28T20:03:23"/>
    <x v="1"/>
    <x v="4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x v="240"/>
    <x v="0"/>
    <s v="music/rock"/>
    <n v="118"/>
    <x v="1330"/>
    <x v="4"/>
    <x v="11"/>
    <d v="2015-01-24T18:08:15"/>
    <d v="2014-12-15T18:08:15"/>
    <x v="11"/>
    <x v="3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x v="202"/>
    <x v="0"/>
    <s v="music/rock"/>
    <n v="104"/>
    <x v="1331"/>
    <x v="4"/>
    <x v="11"/>
    <d v="2016-03-31T10:51:11"/>
    <d v="2016-03-01T11:51:11"/>
    <x v="7"/>
    <x v="2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x v="165"/>
    <x v="0"/>
    <s v="music/rock"/>
    <n v="200"/>
    <x v="1332"/>
    <x v="4"/>
    <x v="11"/>
    <d v="2013-02-17T14:25:29"/>
    <d v="2013-01-31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x v="209"/>
    <x v="0"/>
    <s v="music/rock"/>
    <n v="307"/>
    <x v="1333"/>
    <x v="4"/>
    <x v="11"/>
    <d v="2012-03-17T19:08:55"/>
    <d v="2012-01-17T20:08:55"/>
    <x v="1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x v="33"/>
    <x v="0"/>
    <s v="music/rock"/>
    <n v="100"/>
    <x v="1334"/>
    <x v="4"/>
    <x v="11"/>
    <d v="2011-09-30T22:00:00"/>
    <d v="2011-09-02T13:52:37"/>
    <x v="8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x v="43"/>
    <x v="0"/>
    <s v="music/rock"/>
    <n v="205"/>
    <x v="1335"/>
    <x v="4"/>
    <x v="11"/>
    <d v="2016-10-01T12:19:42"/>
    <d v="2016-09-01T12:19:42"/>
    <x v="8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x v="62"/>
    <x v="0"/>
    <s v="music/rock"/>
    <n v="109"/>
    <x v="1336"/>
    <x v="4"/>
    <x v="11"/>
    <d v="2013-05-06T23:59:00"/>
    <d v="2013-04-17T21:18:30"/>
    <x v="6"/>
    <x v="4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x v="244"/>
    <x v="0"/>
    <s v="music/rock"/>
    <n v="102"/>
    <x v="1337"/>
    <x v="4"/>
    <x v="11"/>
    <d v="2014-05-19T23:59:00"/>
    <d v="2014-04-16T15:17:25"/>
    <x v="6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x v="64"/>
    <x v="0"/>
    <s v="music/rock"/>
    <n v="125"/>
    <x v="1338"/>
    <x v="4"/>
    <x v="11"/>
    <d v="2015-03-02T00:59:00"/>
    <d v="2015-01-27T10:09:41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x v="179"/>
    <x v="0"/>
    <s v="music/rock"/>
    <n v="124"/>
    <x v="1339"/>
    <x v="4"/>
    <x v="11"/>
    <d v="2011-02-20T18:52:34"/>
    <d v="2011-01-21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x v="9"/>
    <x v="0"/>
    <s v="music/rock"/>
    <n v="101"/>
    <x v="1340"/>
    <x v="4"/>
    <x v="11"/>
    <d v="2011-06-10T22:00:00"/>
    <d v="2011-05-03T18:21:54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x v="10"/>
    <x v="0"/>
    <s v="music/rock"/>
    <n v="100"/>
    <x v="1341"/>
    <x v="4"/>
    <x v="11"/>
    <d v="2016-06-16T23:55:00"/>
    <d v="2016-06-02T02:59:58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x v="335"/>
    <x v="0"/>
    <s v="music/rock"/>
    <n v="138"/>
    <x v="1342"/>
    <x v="4"/>
    <x v="11"/>
    <d v="2012-12-15T10:36:17"/>
    <d v="2012-11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x v="44"/>
    <x v="0"/>
    <s v="music/rock"/>
    <n v="121"/>
    <x v="1343"/>
    <x v="4"/>
    <x v="11"/>
    <d v="2015-04-21T00:40:32"/>
    <d v="2015-03-3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x v="54"/>
    <x v="0"/>
    <s v="music/rock"/>
    <n v="107"/>
    <x v="1344"/>
    <x v="4"/>
    <x v="11"/>
    <d v="2011-07-31T01:59:00"/>
    <d v="2011-05-28T13:54:48"/>
    <x v="5"/>
    <x v="6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x v="22"/>
    <x v="0"/>
    <s v="music/rock"/>
    <n v="100"/>
    <x v="1345"/>
    <x v="4"/>
    <x v="11"/>
    <d v="2012-10-17T15:17:39"/>
    <d v="2012-09-17T15:17:39"/>
    <x v="8"/>
    <x v="5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x v="122"/>
    <x v="0"/>
    <s v="music/rock"/>
    <n v="102"/>
    <x v="1346"/>
    <x v="4"/>
    <x v="11"/>
    <d v="2014-07-10T18:01:40"/>
    <d v="2014-06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x v="55"/>
    <x v="0"/>
    <s v="music/rock"/>
    <n v="100"/>
    <x v="1347"/>
    <x v="4"/>
    <x v="11"/>
    <d v="2014-07-27T20:00:00"/>
    <d v="2014-07-07T16:45:38"/>
    <x v="3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x v="132"/>
    <x v="0"/>
    <s v="music/rock"/>
    <n v="117"/>
    <x v="1348"/>
    <x v="4"/>
    <x v="11"/>
    <d v="2015-04-24T19:00:00"/>
    <d v="2015-03-18T13:30:52"/>
    <x v="7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x v="25"/>
    <x v="0"/>
    <s v="music/rock"/>
    <n v="102"/>
    <x v="1349"/>
    <x v="4"/>
    <x v="11"/>
    <d v="2012-11-13T21:26:57"/>
    <d v="2012-09-24T20:26:57"/>
    <x v="8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x v="49"/>
    <x v="0"/>
    <s v="music/rock"/>
    <n v="102"/>
    <x v="1350"/>
    <x v="4"/>
    <x v="11"/>
    <d v="2013-05-23T19:30:37"/>
    <d v="2013-04-23T19:30:37"/>
    <x v="6"/>
    <x v="4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x v="277"/>
    <x v="0"/>
    <s v="music/rock"/>
    <n v="154"/>
    <x v="1351"/>
    <x v="4"/>
    <x v="11"/>
    <d v="2014-01-06T07:55:40"/>
    <d v="2013-11-22T07:55:40"/>
    <x v="4"/>
    <x v="4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x v="44"/>
    <x v="0"/>
    <s v="music/rock"/>
    <n v="101"/>
    <x v="1352"/>
    <x v="4"/>
    <x v="11"/>
    <d v="2014-07-18T15:31:12"/>
    <d v="2014-06-27T15:31:12"/>
    <x v="0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x v="19"/>
    <x v="0"/>
    <s v="music/rock"/>
    <n v="100"/>
    <x v="1353"/>
    <x v="4"/>
    <x v="11"/>
    <d v="2014-09-12T13:26:53"/>
    <d v="2014-08-13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x v="184"/>
    <x v="0"/>
    <s v="music/rock"/>
    <n v="109"/>
    <x v="1354"/>
    <x v="4"/>
    <x v="11"/>
    <d v="2011-12-16T00:48:41"/>
    <d v="2011-10-16T23:48:41"/>
    <x v="9"/>
    <x v="6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x v="66"/>
    <x v="0"/>
    <s v="music/rock"/>
    <n v="132"/>
    <x v="1355"/>
    <x v="4"/>
    <x v="11"/>
    <d v="2011-09-22T13:28:49"/>
    <d v="2011-08-23T13:28:49"/>
    <x v="10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x v="10"/>
    <x v="0"/>
    <s v="music/rock"/>
    <n v="133"/>
    <x v="1356"/>
    <x v="4"/>
    <x v="11"/>
    <d v="2014-02-06T12:01:24"/>
    <d v="2014-01-1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x v="78"/>
    <x v="1"/>
    <s v="games/mobile games"/>
    <n v="0"/>
    <x v="121"/>
    <x v="6"/>
    <x v="18"/>
    <d v="2015-01-26T02:12:21"/>
    <d v="2014-12-27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x v="38"/>
    <x v="1"/>
    <s v="games/mobile games"/>
    <n v="8"/>
    <x v="1357"/>
    <x v="6"/>
    <x v="18"/>
    <d v="2017-03-08T02:30:00"/>
    <d v="2017-01-20T06:49:34"/>
    <x v="1"/>
    <x v="1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x v="84"/>
    <x v="1"/>
    <s v="games/mobile games"/>
    <n v="0"/>
    <x v="144"/>
    <x v="6"/>
    <x v="18"/>
    <d v="2014-06-12T14:08:05"/>
    <d v="2014-05-13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x v="53"/>
    <x v="1"/>
    <s v="games/mobile games"/>
    <n v="43"/>
    <x v="1358"/>
    <x v="6"/>
    <x v="18"/>
    <d v="2014-05-04T12:11:40"/>
    <d v="2014-04-04T12:11:40"/>
    <x v="6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x v="84"/>
    <x v="1"/>
    <s v="games/mobile games"/>
    <n v="0"/>
    <x v="453"/>
    <x v="6"/>
    <x v="18"/>
    <d v="2016-11-06T04:49:07"/>
    <d v="2016-10-02T03:49:07"/>
    <x v="9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x v="84"/>
    <x v="1"/>
    <s v="games/mobile games"/>
    <n v="1"/>
    <x v="372"/>
    <x v="6"/>
    <x v="18"/>
    <d v="2017-02-28T23:00:00"/>
    <d v="2017-01-07T00:54:57"/>
    <x v="1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x v="29"/>
    <x v="1"/>
    <s v="games/mobile games"/>
    <n v="0"/>
    <x v="119"/>
    <x v="6"/>
    <x v="18"/>
    <d v="2016-11-05T17:11:52"/>
    <d v="2016-10-06T17:11:52"/>
    <x v="9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x v="57"/>
    <x v="1"/>
    <s v="games/mobile games"/>
    <n v="5"/>
    <x v="1359"/>
    <x v="6"/>
    <x v="18"/>
    <d v="2015-12-15T02:59:00"/>
    <d v="2015-11-20T13:42:05"/>
    <x v="4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x v="78"/>
    <x v="1"/>
    <s v="games/mobile games"/>
    <n v="0"/>
    <x v="121"/>
    <x v="6"/>
    <x v="18"/>
    <d v="2017-01-03T19:04:09"/>
    <d v="2016-12-04T19:04:09"/>
    <x v="11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x v="202"/>
    <x v="1"/>
    <s v="games/mobile games"/>
    <n v="10"/>
    <x v="1360"/>
    <x v="6"/>
    <x v="18"/>
    <d v="2016-01-30T23:17:00"/>
    <d v="2016-01-02T03:32:15"/>
    <x v="1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x v="195"/>
    <x v="1"/>
    <s v="games/mobile games"/>
    <n v="72"/>
    <x v="1361"/>
    <x v="6"/>
    <x v="18"/>
    <d v="2014-11-20T14:48:21"/>
    <d v="2014-10-11T13:48:21"/>
    <x v="9"/>
    <x v="3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x v="62"/>
    <x v="1"/>
    <s v="games/mobile games"/>
    <n v="1"/>
    <x v="1362"/>
    <x v="6"/>
    <x v="18"/>
    <d v="2015-06-29T22:06:42"/>
    <d v="2015-05-30T22:06:42"/>
    <x v="5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x v="84"/>
    <x v="1"/>
    <s v="games/mobile games"/>
    <n v="0"/>
    <x v="666"/>
    <x v="6"/>
    <x v="18"/>
    <d v="2015-07-08T11:45:00"/>
    <d v="2015-06-09T09:46:50"/>
    <x v="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x v="84"/>
    <x v="1"/>
    <s v="games/mobile games"/>
    <n v="0"/>
    <x v="31"/>
    <x v="6"/>
    <x v="18"/>
    <d v="2016-06-28T18:15:33"/>
    <d v="2016-06-08T18:15:33"/>
    <x v="0"/>
    <x v="2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x v="83"/>
    <x v="1"/>
    <s v="games/mobile games"/>
    <n v="1"/>
    <x v="1363"/>
    <x v="6"/>
    <x v="18"/>
    <d v="2016-08-06T16:35:08"/>
    <d v="2016-06-07T16:35:08"/>
    <x v="0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x v="78"/>
    <x v="1"/>
    <s v="games/mobile games"/>
    <n v="0"/>
    <x v="121"/>
    <x v="6"/>
    <x v="18"/>
    <d v="2014-06-16T01:50:05"/>
    <d v="2014-05-17T01:50:05"/>
    <x v="5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x v="78"/>
    <x v="1"/>
    <s v="games/mobile games"/>
    <n v="0"/>
    <x v="121"/>
    <x v="6"/>
    <x v="18"/>
    <d v="2015-02-28T19:42:05"/>
    <d v="2015-01-30T19:42:05"/>
    <x v="1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x v="78"/>
    <x v="1"/>
    <s v="games/mobile games"/>
    <n v="0"/>
    <x v="121"/>
    <x v="6"/>
    <x v="18"/>
    <d v="2014-06-12T19:12:35"/>
    <d v="2014-05-13T19:12:35"/>
    <x v="5"/>
    <x v="3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x v="84"/>
    <x v="1"/>
    <s v="games/mobile games"/>
    <n v="0"/>
    <x v="366"/>
    <x v="6"/>
    <x v="18"/>
    <d v="2016-03-14T09:35:29"/>
    <d v="2016-02-13T10:35:29"/>
    <x v="2"/>
    <x v="2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x v="54"/>
    <x v="1"/>
    <s v="games/mobile games"/>
    <n v="20"/>
    <x v="1364"/>
    <x v="6"/>
    <x v="18"/>
    <d v="2016-03-30T07:36:20"/>
    <d v="2016-03-01T08:36:20"/>
    <x v="7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x v="16"/>
    <x v="0"/>
    <s v="music/indie rock"/>
    <n v="173"/>
    <x v="1365"/>
    <x v="4"/>
    <x v="14"/>
    <d v="2015-03-09T21:39:49"/>
    <d v="2015-02-07T2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x v="75"/>
    <x v="0"/>
    <s v="music/indie rock"/>
    <n v="101"/>
    <x v="1366"/>
    <x v="4"/>
    <x v="14"/>
    <d v="2012-07-10T18:48:00"/>
    <d v="2012-06-07T17:46:52"/>
    <x v="0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x v="58"/>
    <x v="0"/>
    <s v="music/indie rock"/>
    <n v="105"/>
    <x v="1367"/>
    <x v="4"/>
    <x v="14"/>
    <d v="2012-04-08T16:45:08"/>
    <d v="2012-03-09T17:45:08"/>
    <x v="7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x v="55"/>
    <x v="0"/>
    <s v="music/indie rock"/>
    <n v="135"/>
    <x v="1368"/>
    <x v="4"/>
    <x v="14"/>
    <d v="2012-11-27T07:00:00"/>
    <d v="2012-10-22T23:45:35"/>
    <x v="9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x v="217"/>
    <x v="0"/>
    <s v="music/indie rock"/>
    <n v="116"/>
    <x v="1369"/>
    <x v="4"/>
    <x v="14"/>
    <d v="2012-08-10T17:00:00"/>
    <d v="2012-07-08T21:15:1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x v="60"/>
    <x v="0"/>
    <s v="music/indie rock"/>
    <n v="102"/>
    <x v="1370"/>
    <x v="4"/>
    <x v="14"/>
    <d v="2014-11-12T17:45:38"/>
    <d v="2014-10-13T16:45:38"/>
    <x v="9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x v="22"/>
    <x v="0"/>
    <s v="music/indie rock"/>
    <n v="111"/>
    <x v="1371"/>
    <x v="4"/>
    <x v="14"/>
    <d v="2015-12-03T16:30:00"/>
    <d v="2015-11-15T14:12:12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x v="30"/>
    <x v="0"/>
    <s v="music/indie rock"/>
    <n v="166"/>
    <x v="1372"/>
    <x v="4"/>
    <x v="14"/>
    <d v="2010-05-31T23:59:00"/>
    <d v="2010-05-01T00:45:32"/>
    <x v="5"/>
    <x v="7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x v="34"/>
    <x v="0"/>
    <s v="music/indie rock"/>
    <n v="107"/>
    <x v="1373"/>
    <x v="4"/>
    <x v="14"/>
    <d v="2013-03-11T13:02:26"/>
    <d v="2013-01-25T14:02:26"/>
    <x v="1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x v="336"/>
    <x v="0"/>
    <s v="music/indie rock"/>
    <n v="145"/>
    <x v="1374"/>
    <x v="4"/>
    <x v="14"/>
    <d v="2012-12-15T13:52:08"/>
    <d v="2012-11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x v="148"/>
    <x v="0"/>
    <s v="music/indie rock"/>
    <n v="106"/>
    <x v="1375"/>
    <x v="4"/>
    <x v="14"/>
    <d v="2010-07-22T01:00:00"/>
    <d v="2010-06-06T14:09:14"/>
    <x v="0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x v="55"/>
    <x v="0"/>
    <s v="music/indie rock"/>
    <n v="137"/>
    <x v="1376"/>
    <x v="4"/>
    <x v="14"/>
    <d v="2011-06-07T10:18:01"/>
    <d v="2011-05-08T10:18:01"/>
    <x v="5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x v="43"/>
    <x v="0"/>
    <s v="music/indie rock"/>
    <n v="104"/>
    <x v="1377"/>
    <x v="4"/>
    <x v="14"/>
    <d v="2011-04-15T22:59:00"/>
    <d v="2011-03-30T17:36:25"/>
    <x v="7"/>
    <x v="6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x v="9"/>
    <x v="0"/>
    <s v="music/indie rock"/>
    <n v="115"/>
    <x v="1378"/>
    <x v="4"/>
    <x v="14"/>
    <d v="2012-02-12T16:43:03"/>
    <d v="2012-01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x v="5"/>
    <x v="0"/>
    <s v="music/indie rock"/>
    <n v="102"/>
    <x v="1379"/>
    <x v="4"/>
    <x v="14"/>
    <d v="2015-10-20T12:55:22"/>
    <d v="2015-09-20T12:55:22"/>
    <x v="8"/>
    <x v="0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x v="62"/>
    <x v="0"/>
    <s v="music/indie rock"/>
    <n v="124"/>
    <x v="1380"/>
    <x v="4"/>
    <x v="14"/>
    <d v="2012-04-12T12:02:45"/>
    <d v="2012-03-13T12:02:45"/>
    <x v="7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x v="275"/>
    <x v="0"/>
    <s v="music/indie rock"/>
    <n v="102"/>
    <x v="1381"/>
    <x v="4"/>
    <x v="14"/>
    <d v="2014-03-04T16:00:00"/>
    <d v="2014-02-10T09:00:06"/>
    <x v="2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x v="64"/>
    <x v="0"/>
    <s v="music/indie rock"/>
    <n v="145"/>
    <x v="1382"/>
    <x v="4"/>
    <x v="14"/>
    <d v="2016-02-01T13:00:00"/>
    <d v="2015-12-27T23:37:53"/>
    <x v="11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x v="288"/>
    <x v="0"/>
    <s v="music/indie rock"/>
    <n v="133"/>
    <x v="1383"/>
    <x v="4"/>
    <x v="14"/>
    <d v="2015-03-25T16:36:06"/>
    <d v="2015-02-23T17:36:06"/>
    <x v="2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x v="241"/>
    <x v="0"/>
    <s v="music/indie rock"/>
    <n v="109"/>
    <x v="1384"/>
    <x v="4"/>
    <x v="14"/>
    <d v="2012-10-06T04:59:00"/>
    <d v="2012-09-08T15:55:31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x v="20"/>
    <x v="1"/>
    <s v="technology/gadgets"/>
    <n v="3"/>
    <x v="1385"/>
    <x v="2"/>
    <x v="29"/>
    <d v="2015-05-22T08:00:00"/>
    <d v="2015-04-22T08:02:09"/>
    <x v="6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x v="83"/>
    <x v="1"/>
    <s v="technology/gadgets"/>
    <n v="1"/>
    <x v="143"/>
    <x v="2"/>
    <x v="29"/>
    <d v="2015-03-04T13:57:27"/>
    <d v="2015-02-02T13:57:27"/>
    <x v="2"/>
    <x v="0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x v="14"/>
    <x v="1"/>
    <s v="technology/gadgets"/>
    <n v="47"/>
    <x v="1386"/>
    <x v="2"/>
    <x v="29"/>
    <d v="2017-01-27T13:29:51"/>
    <d v="2016-11-28T13:29:51"/>
    <x v="4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x v="84"/>
    <x v="1"/>
    <s v="technology/gadgets"/>
    <n v="0"/>
    <x v="384"/>
    <x v="2"/>
    <x v="29"/>
    <d v="2016-01-02T11:27:01"/>
    <d v="2015-11-18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x v="80"/>
    <x v="1"/>
    <s v="technology/gadgets"/>
    <n v="0"/>
    <x v="689"/>
    <x v="2"/>
    <x v="29"/>
    <d v="2014-09-07T17:13:14"/>
    <d v="2014-08-08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x v="221"/>
    <x v="1"/>
    <s v="technology/gadgets"/>
    <n v="43"/>
    <x v="1387"/>
    <x v="2"/>
    <x v="29"/>
    <d v="2016-06-23T11:06:23"/>
    <d v="2016-05-24T11:06:23"/>
    <x v="5"/>
    <x v="2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x v="80"/>
    <x v="1"/>
    <s v="technology/gadgets"/>
    <n v="0"/>
    <x v="1241"/>
    <x v="2"/>
    <x v="29"/>
    <d v="2014-05-23T09:05:25"/>
    <d v="2014-05-08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x v="80"/>
    <x v="1"/>
    <s v="technology/gadgets"/>
    <n v="2"/>
    <x v="1388"/>
    <x v="2"/>
    <x v="29"/>
    <d v="2016-12-29T17:01:40"/>
    <d v="2016-11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x v="44"/>
    <x v="1"/>
    <s v="technology/gadgets"/>
    <n v="14"/>
    <x v="1389"/>
    <x v="2"/>
    <x v="29"/>
    <d v="2014-10-23T05:17:59"/>
    <d v="2014-09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x v="168"/>
    <x v="1"/>
    <s v="technology/gadgets"/>
    <n v="39"/>
    <x v="1390"/>
    <x v="2"/>
    <x v="29"/>
    <d v="2015-10-31T17:45:00"/>
    <d v="2015-09-17T18:06:57"/>
    <x v="8"/>
    <x v="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x v="29"/>
    <x v="1"/>
    <s v="technology/gadgets"/>
    <n v="0"/>
    <x v="119"/>
    <x v="2"/>
    <x v="29"/>
    <d v="2014-08-08T19:48:54"/>
    <d v="2014-07-09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x v="288"/>
    <x v="1"/>
    <s v="technology/gadgets"/>
    <n v="59"/>
    <x v="1391"/>
    <x v="2"/>
    <x v="29"/>
    <d v="2015-06-04T00:26:00"/>
    <d v="2015-05-05T00:26:00"/>
    <x v="5"/>
    <x v="0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x v="55"/>
    <x v="1"/>
    <s v="technology/gadgets"/>
    <n v="1"/>
    <x v="1392"/>
    <x v="2"/>
    <x v="29"/>
    <d v="2014-10-08T07:16:18"/>
    <d v="2014-09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x v="84"/>
    <x v="1"/>
    <s v="technology/gadgets"/>
    <n v="9"/>
    <x v="180"/>
    <x v="2"/>
    <x v="29"/>
    <d v="2014-10-31T22:59:00"/>
    <d v="2014-10-16T23:11:13"/>
    <x v="9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x v="80"/>
    <x v="1"/>
    <s v="technology/gadgets"/>
    <n v="2"/>
    <x v="453"/>
    <x v="2"/>
    <x v="29"/>
    <d v="2014-09-01T20:10:22"/>
    <d v="2014-08-12T20:10:22"/>
    <x v="10"/>
    <x v="3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x v="79"/>
    <x v="1"/>
    <s v="technology/gadgets"/>
    <n v="1"/>
    <x v="1363"/>
    <x v="2"/>
    <x v="29"/>
    <d v="2016-11-07T13:12:55"/>
    <d v="2016-10-13T12:12:55"/>
    <x v="9"/>
    <x v="2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x v="16"/>
    <x v="1"/>
    <s v="technology/gadgets"/>
    <n v="53"/>
    <x v="1393"/>
    <x v="2"/>
    <x v="29"/>
    <d v="2017-02-10T01:28:53"/>
    <d v="2017-01-11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x v="82"/>
    <x v="1"/>
    <s v="technology/gadgets"/>
    <n v="1"/>
    <x v="684"/>
    <x v="2"/>
    <x v="29"/>
    <d v="2014-08-12T13:57:31"/>
    <d v="2014-07-08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x v="22"/>
    <x v="1"/>
    <s v="technology/gadgets"/>
    <n v="47"/>
    <x v="1394"/>
    <x v="2"/>
    <x v="29"/>
    <d v="2015-05-19T16:00:49"/>
    <d v="2015-04-19T16:00:49"/>
    <x v="6"/>
    <x v="0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x v="217"/>
    <x v="1"/>
    <s v="technology/gadgets"/>
    <n v="43"/>
    <x v="1395"/>
    <x v="2"/>
    <x v="29"/>
    <d v="2015-10-21T18:00:00"/>
    <d v="2015-09-23T16:01:01"/>
    <x v="8"/>
    <x v="0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x v="44"/>
    <x v="0"/>
    <s v="music/indie rock"/>
    <n v="137"/>
    <x v="1237"/>
    <x v="4"/>
    <x v="14"/>
    <d v="2012-07-14T00:19:03"/>
    <d v="2012-06-14T00:19:03"/>
    <x v="0"/>
    <x v="5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x v="31"/>
    <x v="0"/>
    <s v="music/indie rock"/>
    <n v="116"/>
    <x v="1396"/>
    <x v="4"/>
    <x v="14"/>
    <d v="2013-12-12T01:08:27"/>
    <d v="2013-11-12T01:08:27"/>
    <x v="4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x v="62"/>
    <x v="0"/>
    <s v="music/indie rock"/>
    <n v="241"/>
    <x v="1397"/>
    <x v="4"/>
    <x v="14"/>
    <d v="2011-09-26T23:59:00"/>
    <d v="2011-08-17T15:22:12"/>
    <x v="10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x v="51"/>
    <x v="0"/>
    <s v="music/indie rock"/>
    <n v="114"/>
    <x v="1398"/>
    <x v="4"/>
    <x v="14"/>
    <d v="2014-01-15T14:33:00"/>
    <d v="2013-12-18T13:15:55"/>
    <x v="11"/>
    <x v="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x v="47"/>
    <x v="0"/>
    <s v="music/indie rock"/>
    <n v="110"/>
    <x v="1399"/>
    <x v="4"/>
    <x v="14"/>
    <d v="2013-10-10T19:00:00"/>
    <d v="2013-09-18T16:38:08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x v="329"/>
    <x v="0"/>
    <s v="music/indie rock"/>
    <n v="195"/>
    <x v="1400"/>
    <x v="4"/>
    <x v="14"/>
    <d v="2010-11-01T19:26:00"/>
    <d v="2010-10-05T17:54:16"/>
    <x v="9"/>
    <x v="7"/>
  </r>
  <r>
    <n v="1927"/>
    <s v="GBS Detroit Presents Hampshire"/>
    <s v="Hampshire is headed to GBS Detroit."/>
    <x v="20"/>
    <x v="972"/>
    <x v="0"/>
    <x v="0"/>
    <x v="0"/>
    <n v="1331182740"/>
    <n v="1329856839"/>
    <b v="0"/>
    <x v="202"/>
    <x v="0"/>
    <s v="music/indie rock"/>
    <n v="103"/>
    <x v="1401"/>
    <x v="4"/>
    <x v="14"/>
    <d v="2012-03-07T23:59:00"/>
    <d v="2012-02-21T15:40:39"/>
    <x v="2"/>
    <x v="5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x v="69"/>
    <x v="0"/>
    <s v="music/indie rock"/>
    <n v="103"/>
    <x v="1402"/>
    <x v="4"/>
    <x v="14"/>
    <d v="2013-05-07T10:33:14"/>
    <d v="2013-04-07T10:33:14"/>
    <x v="6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x v="11"/>
    <x v="0"/>
    <s v="music/indie rock"/>
    <n v="100"/>
    <x v="1403"/>
    <x v="4"/>
    <x v="14"/>
    <d v="2011-07-04T19:31:06"/>
    <d v="2011-05-23T19:31:06"/>
    <x v="5"/>
    <x v="6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x v="55"/>
    <x v="0"/>
    <s v="music/indie rock"/>
    <n v="127"/>
    <x v="1404"/>
    <x v="4"/>
    <x v="14"/>
    <d v="2013-07-07T08:24:42"/>
    <d v="2013-05-08T08:24:42"/>
    <x v="5"/>
    <x v="4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x v="133"/>
    <x v="0"/>
    <s v="music/indie rock"/>
    <n v="121"/>
    <x v="1405"/>
    <x v="4"/>
    <x v="14"/>
    <d v="2012-05-21T22:30:00"/>
    <d v="2012-05-08T16:25:09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x v="144"/>
    <x v="0"/>
    <s v="music/indie rock"/>
    <n v="107"/>
    <x v="1406"/>
    <x v="4"/>
    <x v="14"/>
    <d v="2012-01-24T14:26:13"/>
    <d v="2012-01-03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x v="238"/>
    <x v="0"/>
    <s v="music/indie rock"/>
    <n v="172"/>
    <x v="1407"/>
    <x v="4"/>
    <x v="14"/>
    <d v="2014-09-26T22:08:27"/>
    <d v="2014-08-27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x v="99"/>
    <x v="0"/>
    <s v="music/indie rock"/>
    <n v="124"/>
    <x v="1408"/>
    <x v="4"/>
    <x v="14"/>
    <d v="2011-12-25T00:00:00"/>
    <d v="2011-11-18T15:48:41"/>
    <x v="4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x v="133"/>
    <x v="0"/>
    <s v="music/indie rock"/>
    <n v="108"/>
    <x v="1409"/>
    <x v="4"/>
    <x v="14"/>
    <d v="2014-06-20T23:59:00"/>
    <d v="2014-05-14T17:22:51"/>
    <x v="5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x v="108"/>
    <x v="0"/>
    <s v="music/indie rock"/>
    <n v="117"/>
    <x v="1410"/>
    <x v="4"/>
    <x v="14"/>
    <d v="2011-12-06T00:59:00"/>
    <d v="2011-11-05T16:21:10"/>
    <x v="4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x v="60"/>
    <x v="0"/>
    <s v="music/indie rock"/>
    <n v="187"/>
    <x v="1411"/>
    <x v="4"/>
    <x v="14"/>
    <d v="2012-06-14T22:59:00"/>
    <d v="2012-05-29T21:51:21"/>
    <x v="5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x v="229"/>
    <x v="0"/>
    <s v="music/indie rock"/>
    <n v="116"/>
    <x v="1412"/>
    <x v="4"/>
    <x v="14"/>
    <d v="2013-07-02T00:00:00"/>
    <d v="2013-06-01T01:13:51"/>
    <x v="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x v="93"/>
    <x v="0"/>
    <s v="music/indie rock"/>
    <n v="111"/>
    <x v="1413"/>
    <x v="4"/>
    <x v="14"/>
    <d v="2013-03-10T17:38:28"/>
    <d v="2013-02-08T18:38:28"/>
    <x v="2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x v="162"/>
    <x v="0"/>
    <s v="music/indie rock"/>
    <n v="171"/>
    <x v="1414"/>
    <x v="4"/>
    <x v="14"/>
    <d v="2011-06-14T22:59:00"/>
    <d v="2011-05-07T07:10:33"/>
    <x v="5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x v="337"/>
    <x v="0"/>
    <s v="technology/hardware"/>
    <n v="126"/>
    <x v="1415"/>
    <x v="2"/>
    <x v="30"/>
    <d v="2014-05-15T01:58:51"/>
    <d v="2014-04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x v="195"/>
    <x v="0"/>
    <s v="technology/hardware"/>
    <n v="138"/>
    <x v="1416"/>
    <x v="2"/>
    <x v="30"/>
    <d v="2011-07-04T14:52:20"/>
    <d v="2011-04-05T14:52:20"/>
    <x v="6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x v="338"/>
    <x v="0"/>
    <s v="technology/hardware"/>
    <n v="1705"/>
    <x v="1417"/>
    <x v="2"/>
    <x v="30"/>
    <d v="2016-08-11T01:28:36"/>
    <d v="2016-06-27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x v="339"/>
    <x v="0"/>
    <s v="technology/hardware"/>
    <n v="788"/>
    <x v="1418"/>
    <x v="2"/>
    <x v="30"/>
    <d v="2014-05-01T09:01:30"/>
    <d v="2014-04-01T09:01:30"/>
    <x v="6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x v="340"/>
    <x v="0"/>
    <s v="technology/hardware"/>
    <n v="348"/>
    <x v="1419"/>
    <x v="2"/>
    <x v="30"/>
    <d v="2015-07-12T01:02:38"/>
    <d v="2015-06-0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x v="16"/>
    <x v="0"/>
    <s v="technology/hardware"/>
    <n v="150"/>
    <x v="1420"/>
    <x v="2"/>
    <x v="30"/>
    <d v="2014-04-19T21:36:01"/>
    <d v="2014-02-18T2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x v="23"/>
    <x v="0"/>
    <s v="technology/hardware"/>
    <n v="101"/>
    <x v="1421"/>
    <x v="2"/>
    <x v="30"/>
    <d v="2009-11-23T00:59:00"/>
    <d v="2009-10-16T17:02:00"/>
    <x v="9"/>
    <x v="8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x v="341"/>
    <x v="0"/>
    <s v="technology/hardware"/>
    <n v="800"/>
    <x v="1422"/>
    <x v="2"/>
    <x v="30"/>
    <d v="2016-06-06T12:02:00"/>
    <d v="2016-04-13T09:30:09"/>
    <x v="6"/>
    <x v="2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x v="342"/>
    <x v="0"/>
    <s v="technology/hardware"/>
    <n v="106"/>
    <x v="1423"/>
    <x v="2"/>
    <x v="30"/>
    <d v="2014-07-10T05:09:11"/>
    <d v="2014-06-10T05:09:11"/>
    <x v="0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x v="343"/>
    <x v="0"/>
    <s v="technology/hardware"/>
    <n v="201"/>
    <x v="1424"/>
    <x v="2"/>
    <x v="30"/>
    <d v="2011-04-21T23:21:13"/>
    <d v="2011-03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x v="344"/>
    <x v="0"/>
    <s v="technology/hardware"/>
    <n v="212"/>
    <x v="1425"/>
    <x v="2"/>
    <x v="30"/>
    <d v="2016-11-07T06:05:37"/>
    <d v="2016-10-08T05:05:37"/>
    <x v="9"/>
    <x v="2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x v="345"/>
    <x v="0"/>
    <s v="technology/hardware"/>
    <n v="198"/>
    <x v="1426"/>
    <x v="2"/>
    <x v="30"/>
    <d v="2013-10-16T09:33:35"/>
    <d v="2013-09-09T09:33:35"/>
    <x v="8"/>
    <x v="4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x v="206"/>
    <x v="0"/>
    <s v="technology/hardware"/>
    <n v="226"/>
    <x v="1427"/>
    <x v="2"/>
    <x v="30"/>
    <d v="2012-03-01T22:00:00"/>
    <d v="2012-02-01T23:47:45"/>
    <x v="2"/>
    <x v="5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x v="119"/>
    <x v="0"/>
    <s v="technology/hardware"/>
    <n v="699"/>
    <x v="1428"/>
    <x v="2"/>
    <x v="30"/>
    <d v="2016-03-12T00:00:00"/>
    <d v="2016-01-25T08:56:16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x v="126"/>
    <x v="0"/>
    <s v="technology/hardware"/>
    <n v="399"/>
    <x v="1429"/>
    <x v="2"/>
    <x v="30"/>
    <d v="2012-05-23T14:00:00"/>
    <d v="2012-04-21T01:31:21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x v="346"/>
    <x v="0"/>
    <s v="technology/hardware"/>
    <n v="294"/>
    <x v="1430"/>
    <x v="2"/>
    <x v="30"/>
    <d v="2015-04-18T16:10:05"/>
    <d v="2015-03-04T17:10:05"/>
    <x v="7"/>
    <x v="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x v="347"/>
    <x v="0"/>
    <s v="technology/hardware"/>
    <n v="168"/>
    <x v="1431"/>
    <x v="2"/>
    <x v="30"/>
    <d v="2012-10-26T21:21:53"/>
    <d v="2012-09-26T21:21:53"/>
    <x v="8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x v="348"/>
    <x v="0"/>
    <s v="technology/hardware"/>
    <n v="1436"/>
    <x v="1432"/>
    <x v="2"/>
    <x v="30"/>
    <d v="2013-03-23T17:42:41"/>
    <d v="2013-02-21T18:42:41"/>
    <x v="2"/>
    <x v="4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x v="349"/>
    <x v="0"/>
    <s v="technology/hardware"/>
    <n v="157"/>
    <x v="1433"/>
    <x v="2"/>
    <x v="30"/>
    <d v="2014-09-30T19:00:00"/>
    <d v="2014-08-20T15:17:40"/>
    <x v="10"/>
    <x v="3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x v="51"/>
    <x v="0"/>
    <s v="technology/hardware"/>
    <n v="118"/>
    <x v="1434"/>
    <x v="2"/>
    <x v="30"/>
    <d v="2014-12-21T03:42:21"/>
    <d v="2014-11-21T03:42:21"/>
    <x v="4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x v="350"/>
    <x v="0"/>
    <s v="technology/hardware"/>
    <n v="1105"/>
    <x v="1435"/>
    <x v="2"/>
    <x v="30"/>
    <d v="2012-10-05T22:59:00"/>
    <d v="2012-08-26T23:40:17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x v="351"/>
    <x v="0"/>
    <s v="technology/hardware"/>
    <n v="193"/>
    <x v="1436"/>
    <x v="2"/>
    <x v="30"/>
    <d v="2014-05-13T13:43:56"/>
    <d v="2014-04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x v="242"/>
    <x v="0"/>
    <s v="technology/hardware"/>
    <n v="127"/>
    <x v="1437"/>
    <x v="2"/>
    <x v="30"/>
    <d v="2014-09-16T05:18:54"/>
    <d v="2014-08-12T05:18:54"/>
    <x v="10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x v="352"/>
    <x v="0"/>
    <s v="technology/hardware"/>
    <n v="260"/>
    <x v="1438"/>
    <x v="2"/>
    <x v="30"/>
    <d v="2016-04-22T01:32:52"/>
    <d v="2016-03-23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x v="273"/>
    <x v="0"/>
    <s v="technology/hardware"/>
    <n v="262"/>
    <x v="1439"/>
    <x v="2"/>
    <x v="30"/>
    <d v="2012-01-11T20:00:00"/>
    <d v="2011-12-20T21:08:30"/>
    <x v="11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x v="353"/>
    <x v="0"/>
    <s v="technology/hardware"/>
    <n v="207"/>
    <x v="1440"/>
    <x v="2"/>
    <x v="30"/>
    <d v="2014-08-14T07:58:18"/>
    <d v="2014-07-15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x v="316"/>
    <x v="0"/>
    <s v="technology/hardware"/>
    <n v="370"/>
    <x v="1441"/>
    <x v="2"/>
    <x v="30"/>
    <d v="2014-05-01T10:55:29"/>
    <d v="2014-04-01T10:55:29"/>
    <x v="6"/>
    <x v="3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x v="354"/>
    <x v="0"/>
    <s v="technology/hardware"/>
    <n v="285"/>
    <x v="1442"/>
    <x v="2"/>
    <x v="30"/>
    <d v="2016-12-03T10:05:15"/>
    <d v="2016-11-02T09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x v="355"/>
    <x v="0"/>
    <s v="technology/hardware"/>
    <n v="579"/>
    <x v="1443"/>
    <x v="2"/>
    <x v="30"/>
    <d v="2016-08-05T14:01:08"/>
    <d v="2016-07-06T14:01:08"/>
    <x v="3"/>
    <x v="2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x v="356"/>
    <x v="0"/>
    <s v="technology/hardware"/>
    <n v="1132"/>
    <x v="1444"/>
    <x v="2"/>
    <x v="30"/>
    <d v="2013-04-19T22:38:21"/>
    <d v="2013-02-18T2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x v="357"/>
    <x v="0"/>
    <s v="technology/hardware"/>
    <n v="263"/>
    <x v="1445"/>
    <x v="2"/>
    <x v="30"/>
    <d v="2013-11-14T23:00:00"/>
    <d v="2013-10-14T07:01:01"/>
    <x v="9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x v="146"/>
    <x v="0"/>
    <s v="technology/hardware"/>
    <n v="674"/>
    <x v="1446"/>
    <x v="2"/>
    <x v="30"/>
    <d v="2012-11-17T20:17:24"/>
    <d v="2012-10-18T19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x v="358"/>
    <x v="0"/>
    <s v="technology/hardware"/>
    <n v="257"/>
    <x v="1447"/>
    <x v="2"/>
    <x v="30"/>
    <d v="2016-08-06T02:00:00"/>
    <d v="2016-06-28T12:21:04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x v="359"/>
    <x v="0"/>
    <s v="technology/hardware"/>
    <n v="375"/>
    <x v="1448"/>
    <x v="2"/>
    <x v="30"/>
    <d v="2013-08-19T03:01:09"/>
    <d v="2013-06-20T03:01:09"/>
    <x v="0"/>
    <x v="4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x v="35"/>
    <x v="0"/>
    <s v="technology/hardware"/>
    <n v="209"/>
    <x v="1449"/>
    <x v="2"/>
    <x v="30"/>
    <d v="2013-03-10T13:07:31"/>
    <d v="2013-02-08T13:07:31"/>
    <x v="2"/>
    <x v="4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x v="360"/>
    <x v="0"/>
    <s v="technology/hardware"/>
    <n v="347"/>
    <x v="1450"/>
    <x v="2"/>
    <x v="30"/>
    <d v="2013-07-13T16:35:25"/>
    <d v="2013-06-13T16:35:25"/>
    <x v="0"/>
    <x v="4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x v="361"/>
    <x v="0"/>
    <s v="technology/hardware"/>
    <n v="402"/>
    <x v="1451"/>
    <x v="2"/>
    <x v="30"/>
    <d v="2015-12-19T02:59:00"/>
    <d v="2015-11-03T00:12:20"/>
    <x v="4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x v="362"/>
    <x v="0"/>
    <s v="technology/hardware"/>
    <n v="1027"/>
    <x v="1452"/>
    <x v="2"/>
    <x v="30"/>
    <d v="2012-06-12T02:00:00"/>
    <d v="2012-05-10T00:24:52"/>
    <x v="5"/>
    <x v="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x v="363"/>
    <x v="0"/>
    <s v="technology/hardware"/>
    <n v="115"/>
    <x v="1453"/>
    <x v="2"/>
    <x v="30"/>
    <d v="2015-11-18T23:59:00"/>
    <d v="2015-10-13T06:02:26"/>
    <x v="9"/>
    <x v="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x v="364"/>
    <x v="0"/>
    <s v="technology/hardware"/>
    <n v="355"/>
    <x v="1454"/>
    <x v="2"/>
    <x v="30"/>
    <d v="2016-04-03T07:01:02"/>
    <d v="2016-02-23T08:01:02"/>
    <x v="2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x v="8"/>
    <x v="1"/>
    <s v="photography/people"/>
    <n v="5"/>
    <x v="1455"/>
    <x v="8"/>
    <x v="31"/>
    <d v="2014-07-09T12:24:25"/>
    <d v="2014-06-09T12:24:25"/>
    <x v="0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x v="78"/>
    <x v="1"/>
    <s v="photography/people"/>
    <n v="0"/>
    <x v="121"/>
    <x v="8"/>
    <x v="31"/>
    <d v="2016-12-04T10:04:47"/>
    <d v="2016-11-04T09:04:47"/>
    <x v="4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x v="38"/>
    <x v="1"/>
    <s v="photography/people"/>
    <n v="4"/>
    <x v="1456"/>
    <x v="8"/>
    <x v="31"/>
    <d v="2016-09-02T02:00:00"/>
    <d v="2016-08-10T19:16:58"/>
    <x v="10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x v="63"/>
    <x v="1"/>
    <s v="photography/people"/>
    <n v="21"/>
    <x v="1457"/>
    <x v="8"/>
    <x v="31"/>
    <d v="2014-11-30T14:58:01"/>
    <d v="2014-10-01T13:58:01"/>
    <x v="9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x v="80"/>
    <x v="1"/>
    <s v="photography/people"/>
    <n v="3"/>
    <x v="800"/>
    <x v="8"/>
    <x v="31"/>
    <d v="2016-08-02T18:00:00"/>
    <d v="2016-07-04T11:46:11"/>
    <x v="3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x v="29"/>
    <x v="1"/>
    <s v="photography/people"/>
    <n v="0"/>
    <x v="120"/>
    <x v="8"/>
    <x v="31"/>
    <d v="2016-03-14T04:24:43"/>
    <d v="2016-02-13T05:24:43"/>
    <x v="2"/>
    <x v="2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x v="33"/>
    <x v="1"/>
    <s v="photography/people"/>
    <n v="42"/>
    <x v="1458"/>
    <x v="8"/>
    <x v="31"/>
    <d v="2015-03-01T10:21:16"/>
    <d v="2015-01-30T10:21:16"/>
    <x v="1"/>
    <x v="0"/>
  </r>
  <r>
    <n v="1988"/>
    <s v="Phillip Michael Photography"/>
    <s v="Expressing art in an image!"/>
    <x v="12"/>
    <x v="379"/>
    <x v="2"/>
    <x v="0"/>
    <x v="0"/>
    <n v="1440094742"/>
    <n v="1437502742"/>
    <b v="0"/>
    <x v="29"/>
    <x v="1"/>
    <s v="photography/people"/>
    <n v="0"/>
    <x v="384"/>
    <x v="8"/>
    <x v="31"/>
    <d v="2015-08-20T13:19:02"/>
    <d v="2015-07-21T13:19:02"/>
    <x v="3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x v="29"/>
    <x v="1"/>
    <s v="photography/people"/>
    <n v="1"/>
    <x v="73"/>
    <x v="8"/>
    <x v="31"/>
    <d v="2016-12-11T11:20:08"/>
    <d v="2016-11-11T11:20:08"/>
    <x v="4"/>
    <x v="2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x v="81"/>
    <x v="1"/>
    <s v="photography/people"/>
    <n v="17"/>
    <x v="1459"/>
    <x v="8"/>
    <x v="31"/>
    <d v="2016-02-12T23:42:12"/>
    <d v="2016-01-28T23:42:12"/>
    <x v="1"/>
    <x v="2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x v="83"/>
    <x v="1"/>
    <s v="photography/people"/>
    <n v="7"/>
    <x v="1460"/>
    <x v="8"/>
    <x v="31"/>
    <d v="2015-07-03T16:26:26"/>
    <d v="2015-06-12T16:26:26"/>
    <x v="0"/>
    <x v="0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x v="84"/>
    <x v="1"/>
    <s v="photography/people"/>
    <n v="0"/>
    <x v="120"/>
    <x v="8"/>
    <x v="31"/>
    <d v="2015-02-17T22:26:31"/>
    <d v="2015-01-18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x v="78"/>
    <x v="1"/>
    <s v="photography/people"/>
    <n v="0"/>
    <x v="121"/>
    <x v="8"/>
    <x v="31"/>
    <d v="2015-12-21T09:07:17"/>
    <d v="2015-11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x v="78"/>
    <x v="1"/>
    <s v="photography/people"/>
    <n v="0"/>
    <x v="121"/>
    <x v="8"/>
    <x v="31"/>
    <d v="2016-12-06T20:09:02"/>
    <d v="2016-10-07T19:09:02"/>
    <x v="9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x v="83"/>
    <x v="1"/>
    <s v="photography/people"/>
    <n v="8"/>
    <x v="438"/>
    <x v="8"/>
    <x v="31"/>
    <d v="2015-07-16T16:38:56"/>
    <d v="2015-06-2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x v="78"/>
    <x v="1"/>
    <s v="photography/people"/>
    <n v="0"/>
    <x v="121"/>
    <x v="8"/>
    <x v="31"/>
    <d v="2014-07-10T14:40:11"/>
    <d v="2014-06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x v="78"/>
    <x v="1"/>
    <s v="photography/people"/>
    <n v="0"/>
    <x v="121"/>
    <x v="8"/>
    <x v="31"/>
    <d v="2014-08-26T17:20:12"/>
    <d v="2014-07-27T17:20:12"/>
    <x v="3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x v="83"/>
    <x v="1"/>
    <s v="photography/people"/>
    <n v="26"/>
    <x v="1461"/>
    <x v="8"/>
    <x v="31"/>
    <d v="2014-07-31T21:50:38"/>
    <d v="2014-06-16T21:50:38"/>
    <x v="0"/>
    <x v="3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x v="63"/>
    <x v="1"/>
    <s v="photography/people"/>
    <n v="1"/>
    <x v="1462"/>
    <x v="8"/>
    <x v="31"/>
    <d v="2014-11-13T07:35:08"/>
    <d v="2014-10-14T06:35:08"/>
    <x v="9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x v="20"/>
    <x v="1"/>
    <s v="photography/people"/>
    <n v="13"/>
    <x v="384"/>
    <x v="8"/>
    <x v="31"/>
    <d v="2016-01-06T17:50:13"/>
    <d v="2015-12-07T17:50:13"/>
    <x v="11"/>
    <x v="0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x v="365"/>
    <x v="0"/>
    <s v="technology/hardware"/>
    <n v="382"/>
    <x v="1463"/>
    <x v="2"/>
    <x v="30"/>
    <d v="2015-06-12T15:00:00"/>
    <d v="2015-05-12T00:01:56"/>
    <x v="5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x v="366"/>
    <x v="0"/>
    <s v="technology/hardware"/>
    <n v="217"/>
    <x v="1464"/>
    <x v="2"/>
    <x v="30"/>
    <d v="2017-01-23T12:05:43"/>
    <d v="2016-12-24T12:05:43"/>
    <x v="11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x v="57"/>
    <x v="0"/>
    <s v="technology/hardware"/>
    <n v="312"/>
    <x v="1465"/>
    <x v="2"/>
    <x v="30"/>
    <d v="2010-07-02T18:00:00"/>
    <d v="2010-06-17T22:00:52"/>
    <x v="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x v="178"/>
    <x v="0"/>
    <s v="technology/hardware"/>
    <n v="234"/>
    <x v="1466"/>
    <x v="2"/>
    <x v="30"/>
    <d v="2014-07-10T09:31:03"/>
    <d v="2014-06-10T09:31:03"/>
    <x v="0"/>
    <x v="3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x v="277"/>
    <x v="0"/>
    <s v="technology/hardware"/>
    <n v="124"/>
    <x v="1467"/>
    <x v="2"/>
    <x v="30"/>
    <d v="2013-10-15T22:59:00"/>
    <d v="2013-09-18T14:30:18"/>
    <x v="8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x v="175"/>
    <x v="0"/>
    <s v="technology/hardware"/>
    <n v="248"/>
    <x v="1468"/>
    <x v="2"/>
    <x v="30"/>
    <d v="2014-12-03T08:00:45"/>
    <d v="2014-10-29T07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x v="89"/>
    <x v="0"/>
    <s v="technology/hardware"/>
    <n v="116"/>
    <x v="1469"/>
    <x v="2"/>
    <x v="30"/>
    <d v="2010-08-23T23:00:00"/>
    <d v="2010-06-18T15:06:26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x v="14"/>
    <x v="0"/>
    <s v="technology/hardware"/>
    <n v="117"/>
    <x v="1470"/>
    <x v="2"/>
    <x v="30"/>
    <d v="2011-09-19T09:30:22"/>
    <d v="2011-08-06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x v="367"/>
    <x v="0"/>
    <s v="technology/hardware"/>
    <n v="305"/>
    <x v="1471"/>
    <x v="2"/>
    <x v="30"/>
    <d v="2016-11-23T03:45:43"/>
    <d v="2016-10-18T02:45:43"/>
    <x v="9"/>
    <x v="2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x v="368"/>
    <x v="0"/>
    <s v="technology/hardware"/>
    <n v="320"/>
    <x v="1472"/>
    <x v="2"/>
    <x v="30"/>
    <d v="2016-08-18T18:54:51"/>
    <d v="2016-07-19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x v="369"/>
    <x v="0"/>
    <s v="technology/hardware"/>
    <n v="820"/>
    <x v="1473"/>
    <x v="2"/>
    <x v="30"/>
    <d v="2016-01-11T18:00:00"/>
    <d v="2015-12-09T03:36:13"/>
    <x v="11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x v="275"/>
    <x v="0"/>
    <s v="technology/hardware"/>
    <n v="235"/>
    <x v="1474"/>
    <x v="2"/>
    <x v="30"/>
    <d v="2015-02-05T14:44:01"/>
    <d v="2015-01-06T14:44:01"/>
    <x v="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x v="370"/>
    <x v="0"/>
    <s v="technology/hardware"/>
    <n v="495"/>
    <x v="1475"/>
    <x v="2"/>
    <x v="30"/>
    <d v="2016-07-08T18:03:34"/>
    <d v="2016-05-09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x v="371"/>
    <x v="0"/>
    <s v="technology/hardware"/>
    <n v="7814"/>
    <x v="1476"/>
    <x v="2"/>
    <x v="30"/>
    <d v="2013-03-24T23:08:59"/>
    <d v="2013-02-19T00:08:59"/>
    <x v="2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x v="372"/>
    <x v="0"/>
    <s v="technology/hardware"/>
    <n v="113"/>
    <x v="1477"/>
    <x v="2"/>
    <x v="30"/>
    <d v="2011-09-09T16:02:43"/>
    <d v="2011-08-10T16:02:43"/>
    <x v="10"/>
    <x v="6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x v="373"/>
    <x v="0"/>
    <s v="technology/hardware"/>
    <n v="922"/>
    <x v="1478"/>
    <x v="2"/>
    <x v="30"/>
    <d v="2013-03-09T16:08:19"/>
    <d v="2013-02-07T16:08:19"/>
    <x v="2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x v="374"/>
    <x v="0"/>
    <s v="technology/hardware"/>
    <n v="125"/>
    <x v="1479"/>
    <x v="2"/>
    <x v="30"/>
    <d v="2012-03-23T23:00:00"/>
    <d v="2012-02-21T20:22:35"/>
    <x v="2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x v="375"/>
    <x v="0"/>
    <s v="technology/hardware"/>
    <n v="102"/>
    <x v="1480"/>
    <x v="2"/>
    <x v="30"/>
    <d v="2015-08-13T03:46:49"/>
    <d v="2015-07-14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x v="376"/>
    <x v="0"/>
    <s v="technology/hardware"/>
    <n v="485"/>
    <x v="1481"/>
    <x v="2"/>
    <x v="30"/>
    <d v="2016-09-22T12:00:21"/>
    <d v="2016-08-23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x v="259"/>
    <x v="0"/>
    <s v="technology/hardware"/>
    <n v="192"/>
    <x v="1482"/>
    <x v="2"/>
    <x v="30"/>
    <d v="2014-05-14T18:04:00"/>
    <d v="2014-04-07T21:20:24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x v="195"/>
    <x v="0"/>
    <s v="technology/hardware"/>
    <n v="281"/>
    <x v="1483"/>
    <x v="2"/>
    <x v="30"/>
    <d v="2014-09-23T20:41:37"/>
    <d v="2014-08-09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x v="166"/>
    <x v="0"/>
    <s v="technology/hardware"/>
    <n v="125"/>
    <x v="1484"/>
    <x v="2"/>
    <x v="30"/>
    <d v="2016-06-11T08:39:32"/>
    <d v="2016-05-12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x v="377"/>
    <x v="0"/>
    <s v="technology/hardware"/>
    <n v="161"/>
    <x v="1485"/>
    <x v="2"/>
    <x v="30"/>
    <d v="2015-06-11T05:05:53"/>
    <d v="2015-05-12T05:05:53"/>
    <x v="5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x v="217"/>
    <x v="0"/>
    <s v="technology/hardware"/>
    <n v="585"/>
    <x v="1486"/>
    <x v="2"/>
    <x v="30"/>
    <d v="2012-08-12T22:00:00"/>
    <d v="2012-07-09T18:12:24"/>
    <x v="3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x v="378"/>
    <x v="0"/>
    <s v="technology/hardware"/>
    <n v="201"/>
    <x v="1487"/>
    <x v="2"/>
    <x v="30"/>
    <d v="2015-06-10T23:25:46"/>
    <d v="2015-05-11T23:25:46"/>
    <x v="5"/>
    <x v="0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x v="379"/>
    <x v="0"/>
    <s v="technology/hardware"/>
    <n v="133"/>
    <x v="1488"/>
    <x v="2"/>
    <x v="30"/>
    <d v="2014-04-20T22:59:00"/>
    <d v="2014-03-06T12:39:45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x v="380"/>
    <x v="0"/>
    <s v="technology/hardware"/>
    <n v="120"/>
    <x v="1489"/>
    <x v="2"/>
    <x v="30"/>
    <d v="2015-03-30T13:31:59"/>
    <d v="2015-02-13T14:31:59"/>
    <x v="2"/>
    <x v="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x v="1"/>
    <x v="0"/>
    <s v="technology/hardware"/>
    <n v="126"/>
    <x v="1490"/>
    <x v="2"/>
    <x v="30"/>
    <d v="2010-03-15T16:55:00"/>
    <d v="2010-02-06T17:03:26"/>
    <x v="2"/>
    <x v="7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x v="225"/>
    <x v="0"/>
    <s v="technology/hardware"/>
    <n v="361"/>
    <x v="1491"/>
    <x v="2"/>
    <x v="30"/>
    <d v="2014-08-26T19:31:21"/>
    <d v="2014-07-27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x v="381"/>
    <x v="0"/>
    <s v="technology/hardware"/>
    <n v="226"/>
    <x v="1492"/>
    <x v="2"/>
    <x v="30"/>
    <d v="2012-11-29T18:54:56"/>
    <d v="2012-10-30T18:54:56"/>
    <x v="9"/>
    <x v="5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x v="278"/>
    <x v="0"/>
    <s v="technology/hardware"/>
    <n v="120"/>
    <x v="1493"/>
    <x v="2"/>
    <x v="30"/>
    <d v="2015-01-08T20:00:00"/>
    <d v="2014-12-02T02:54:13"/>
    <x v="11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x v="382"/>
    <x v="0"/>
    <s v="technology/hardware"/>
    <n v="304"/>
    <x v="1494"/>
    <x v="2"/>
    <x v="30"/>
    <d v="2016-12-15T00:00:00"/>
    <d v="2016-11-15T08:34:34"/>
    <x v="4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x v="150"/>
    <x v="0"/>
    <s v="technology/hardware"/>
    <n v="179"/>
    <x v="1495"/>
    <x v="2"/>
    <x v="30"/>
    <d v="2014-04-25T20:58:38"/>
    <d v="2014-03-26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x v="278"/>
    <x v="0"/>
    <s v="technology/hardware"/>
    <n v="387"/>
    <x v="1496"/>
    <x v="2"/>
    <x v="30"/>
    <d v="2015-05-07T01:58:00"/>
    <d v="2015-03-12T22:07:13"/>
    <x v="7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x v="383"/>
    <x v="0"/>
    <s v="technology/hardware"/>
    <n v="211"/>
    <x v="1497"/>
    <x v="2"/>
    <x v="30"/>
    <d v="2015-12-18T20:00:00"/>
    <d v="2015-11-03T10:00:07"/>
    <x v="4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x v="384"/>
    <x v="0"/>
    <s v="technology/hardware"/>
    <n v="132"/>
    <x v="1498"/>
    <x v="2"/>
    <x v="30"/>
    <d v="2014-05-09T15:45:19"/>
    <d v="2014-04-09T15:45:19"/>
    <x v="6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x v="385"/>
    <x v="0"/>
    <s v="technology/hardware"/>
    <n v="300"/>
    <x v="1499"/>
    <x v="2"/>
    <x v="30"/>
    <d v="2013-12-30T01:02:33"/>
    <d v="2013-10-31T00:02:33"/>
    <x v="9"/>
    <x v="4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x v="386"/>
    <x v="0"/>
    <s v="technology/hardware"/>
    <n v="421"/>
    <x v="1500"/>
    <x v="2"/>
    <x v="30"/>
    <d v="2013-07-01T13:00:00"/>
    <d v="2013-05-30T01:30:21"/>
    <x v="5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x v="169"/>
    <x v="0"/>
    <s v="technology/hardware"/>
    <n v="136"/>
    <x v="1501"/>
    <x v="2"/>
    <x v="30"/>
    <d v="2016-11-30T23:59:00"/>
    <d v="2016-11-01T05:32:05"/>
    <x v="4"/>
    <x v="2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x v="197"/>
    <x v="0"/>
    <s v="technology/hardware"/>
    <n v="248"/>
    <x v="1502"/>
    <x v="2"/>
    <x v="30"/>
    <d v="2013-11-15T18:15:03"/>
    <d v="2013-10-31T17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x v="148"/>
    <x v="0"/>
    <s v="technology/hardware"/>
    <n v="182"/>
    <x v="1503"/>
    <x v="2"/>
    <x v="30"/>
    <d v="2016-11-10T08:37:07"/>
    <d v="2016-10-11T07:37:07"/>
    <x v="9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x v="205"/>
    <x v="0"/>
    <s v="technology/hardware"/>
    <n v="124"/>
    <x v="1504"/>
    <x v="2"/>
    <x v="30"/>
    <d v="2016-01-22T11:59:34"/>
    <d v="2015-11-23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x v="189"/>
    <x v="0"/>
    <s v="technology/hardware"/>
    <n v="506"/>
    <x v="1505"/>
    <x v="2"/>
    <x v="30"/>
    <d v="2016-12-10T23:59:00"/>
    <d v="2016-10-17T23:14:37"/>
    <x v="9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x v="387"/>
    <x v="0"/>
    <s v="technology/hardware"/>
    <n v="108"/>
    <x v="1506"/>
    <x v="2"/>
    <x v="30"/>
    <d v="2015-06-13T11:25:14"/>
    <d v="2015-05-14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x v="40"/>
    <x v="0"/>
    <s v="technology/hardware"/>
    <n v="819"/>
    <x v="1507"/>
    <x v="2"/>
    <x v="30"/>
    <d v="2012-07-08T21:07:27"/>
    <d v="2012-06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x v="37"/>
    <x v="0"/>
    <s v="technology/hardware"/>
    <n v="121"/>
    <x v="1508"/>
    <x v="2"/>
    <x v="30"/>
    <d v="2013-05-22T23:07:24"/>
    <d v="2013-04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x v="388"/>
    <x v="0"/>
    <s v="technology/hardware"/>
    <n v="103"/>
    <x v="1509"/>
    <x v="2"/>
    <x v="30"/>
    <d v="2015-04-16T19:00:00"/>
    <d v="2015-03-18T16:41:1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x v="389"/>
    <x v="0"/>
    <s v="technology/hardware"/>
    <n v="148"/>
    <x v="1510"/>
    <x v="2"/>
    <x v="30"/>
    <d v="2013-05-23T10:38:11"/>
    <d v="2013-04-23T10:38:11"/>
    <x v="6"/>
    <x v="4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x v="390"/>
    <x v="0"/>
    <s v="technology/hardware"/>
    <n v="120"/>
    <x v="1511"/>
    <x v="2"/>
    <x v="30"/>
    <d v="2013-12-02T17:59:00"/>
    <d v="2013-10-28T07:39:23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x v="203"/>
    <x v="0"/>
    <s v="technology/hardware"/>
    <n v="473"/>
    <x v="1512"/>
    <x v="2"/>
    <x v="30"/>
    <d v="2015-05-30T20:42:58"/>
    <d v="2015-04-20T20:42:58"/>
    <x v="6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x v="391"/>
    <x v="0"/>
    <s v="technology/hardware"/>
    <n v="130"/>
    <x v="1513"/>
    <x v="2"/>
    <x v="30"/>
    <d v="2013-12-25T19:32:17"/>
    <d v="2013-11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x v="392"/>
    <x v="0"/>
    <s v="technology/hardware"/>
    <n v="353"/>
    <x v="1514"/>
    <x v="2"/>
    <x v="30"/>
    <d v="2016-02-19T21:00:53"/>
    <d v="2016-01-05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x v="212"/>
    <x v="0"/>
    <s v="technology/hardware"/>
    <n v="101"/>
    <x v="1515"/>
    <x v="2"/>
    <x v="30"/>
    <d v="2015-11-25T10:49:11"/>
    <d v="2015-10-26T09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x v="393"/>
    <x v="0"/>
    <s v="technology/hardware"/>
    <n v="114"/>
    <x v="1516"/>
    <x v="2"/>
    <x v="30"/>
    <d v="2014-05-02T07:30:10"/>
    <d v="2014-04-02T07:30:10"/>
    <x v="6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x v="21"/>
    <x v="0"/>
    <s v="technology/hardware"/>
    <n v="167"/>
    <x v="1517"/>
    <x v="2"/>
    <x v="30"/>
    <d v="2014-12-02T23:00:00"/>
    <d v="2014-11-03T11:10:43"/>
    <x v="4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x v="394"/>
    <x v="0"/>
    <s v="technology/hardware"/>
    <n v="153"/>
    <x v="1518"/>
    <x v="2"/>
    <x v="30"/>
    <d v="2013-04-17T13:15:42"/>
    <d v="2013-03-18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x v="395"/>
    <x v="0"/>
    <s v="technology/hardware"/>
    <n v="202"/>
    <x v="1519"/>
    <x v="2"/>
    <x v="30"/>
    <d v="2016-02-26T06:52:12"/>
    <d v="2016-01-27T06:52:12"/>
    <x v="1"/>
    <x v="2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x v="396"/>
    <x v="0"/>
    <s v="technology/hardware"/>
    <n v="168"/>
    <x v="1520"/>
    <x v="2"/>
    <x v="30"/>
    <d v="2015-03-02T15:00:00"/>
    <d v="2015-01-22T03:53:5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x v="269"/>
    <x v="0"/>
    <s v="technology/hardware"/>
    <n v="143"/>
    <x v="1521"/>
    <x v="2"/>
    <x v="30"/>
    <d v="2016-01-31T16:59:00"/>
    <d v="2015-12-23T09:27:34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x v="397"/>
    <x v="0"/>
    <s v="technology/hardware"/>
    <n v="196"/>
    <x v="1522"/>
    <x v="2"/>
    <x v="30"/>
    <d v="2014-07-23T10:25:50"/>
    <d v="2014-05-24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x v="2"/>
    <x v="0"/>
    <s v="technology/hardware"/>
    <n v="108"/>
    <x v="1523"/>
    <x v="2"/>
    <x v="30"/>
    <d v="2016-12-31T13:20:54"/>
    <d v="2016-12-01T13:20:54"/>
    <x v="11"/>
    <x v="2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x v="398"/>
    <x v="0"/>
    <s v="technology/hardware"/>
    <n v="115"/>
    <x v="1524"/>
    <x v="2"/>
    <x v="30"/>
    <d v="2016-03-24T03:11:38"/>
    <d v="2016-02-23T04:11:38"/>
    <x v="2"/>
    <x v="2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x v="72"/>
    <x v="0"/>
    <s v="technology/hardware"/>
    <n v="148"/>
    <x v="1525"/>
    <x v="2"/>
    <x v="30"/>
    <d v="2016-05-15T12:35:01"/>
    <d v="2016-04-12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x v="399"/>
    <x v="0"/>
    <s v="technology/hardware"/>
    <n v="191"/>
    <x v="1526"/>
    <x v="2"/>
    <x v="30"/>
    <d v="2013-05-31T07:00:00"/>
    <d v="2013-04-25T03:45:23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x v="400"/>
    <x v="0"/>
    <s v="technology/hardware"/>
    <n v="199"/>
    <x v="1527"/>
    <x v="2"/>
    <x v="30"/>
    <d v="2013-12-25T03:00:29"/>
    <d v="2013-11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x v="71"/>
    <x v="0"/>
    <s v="technology/hardware"/>
    <n v="219"/>
    <x v="1528"/>
    <x v="2"/>
    <x v="30"/>
    <d v="2014-08-23T13:31:23"/>
    <d v="2014-07-24T13:31:23"/>
    <x v="3"/>
    <x v="3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x v="73"/>
    <x v="0"/>
    <s v="technology/hardware"/>
    <n v="127"/>
    <x v="1529"/>
    <x v="2"/>
    <x v="30"/>
    <d v="2015-05-24T15:29:36"/>
    <d v="2015-04-21T15:29:36"/>
    <x v="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x v="88"/>
    <x v="0"/>
    <s v="technology/hardware"/>
    <n v="105"/>
    <x v="1530"/>
    <x v="2"/>
    <x v="30"/>
    <d v="2016-10-20T15:11:55"/>
    <d v="2016-09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x v="40"/>
    <x v="0"/>
    <s v="technology/hardware"/>
    <n v="128"/>
    <x v="1531"/>
    <x v="2"/>
    <x v="30"/>
    <d v="2016-01-02T18:19:51"/>
    <d v="2015-12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x v="401"/>
    <x v="0"/>
    <s v="technology/hardware"/>
    <n v="317"/>
    <x v="1532"/>
    <x v="2"/>
    <x v="30"/>
    <d v="2016-06-28T10:45:23"/>
    <d v="2016-05-29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x v="402"/>
    <x v="0"/>
    <s v="technology/hardware"/>
    <n v="281"/>
    <x v="1533"/>
    <x v="2"/>
    <x v="30"/>
    <d v="2016-10-02T01:41:24"/>
    <d v="2016-08-18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x v="403"/>
    <x v="0"/>
    <s v="technology/hardware"/>
    <n v="111"/>
    <x v="1534"/>
    <x v="2"/>
    <x v="30"/>
    <d v="2016-05-07T08:57:12"/>
    <d v="2016-04-07T08:57:12"/>
    <x v="6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x v="404"/>
    <x v="0"/>
    <s v="technology/hardware"/>
    <n v="153"/>
    <x v="1535"/>
    <x v="2"/>
    <x v="30"/>
    <d v="2015-05-08T11:01:58"/>
    <d v="2015-03-24T11:01:58"/>
    <x v="7"/>
    <x v="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x v="83"/>
    <x v="0"/>
    <s v="technology/hardware"/>
    <n v="103"/>
    <x v="1536"/>
    <x v="2"/>
    <x v="30"/>
    <d v="2016-05-06T14:49:42"/>
    <d v="2016-04-06T14:49:42"/>
    <x v="6"/>
    <x v="2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x v="405"/>
    <x v="0"/>
    <s v="technology/hardware"/>
    <n v="1678"/>
    <x v="1537"/>
    <x v="2"/>
    <x v="30"/>
    <d v="2013-07-25T11:21:28"/>
    <d v="2013-06-25T11:21:28"/>
    <x v="0"/>
    <x v="4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x v="406"/>
    <x v="0"/>
    <s v="technology/hardware"/>
    <n v="543"/>
    <x v="1538"/>
    <x v="2"/>
    <x v="30"/>
    <d v="2014-07-23T16:08:09"/>
    <d v="2014-06-13T16:08:09"/>
    <x v="0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x v="101"/>
    <x v="0"/>
    <s v="technology/hardware"/>
    <n v="116"/>
    <x v="1539"/>
    <x v="2"/>
    <x v="30"/>
    <d v="2015-06-05T16:00:00"/>
    <d v="2015-04-08T20:01:16"/>
    <x v="6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x v="53"/>
    <x v="0"/>
    <s v="technology/hardware"/>
    <n v="131"/>
    <x v="1540"/>
    <x v="2"/>
    <x v="30"/>
    <d v="2016-12-18T13:30:57"/>
    <d v="2016-11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x v="407"/>
    <x v="0"/>
    <s v="technology/hardware"/>
    <n v="288"/>
    <x v="1541"/>
    <x v="2"/>
    <x v="30"/>
    <d v="2015-06-25T14:00:00"/>
    <d v="2015-05-26T12:03:13"/>
    <x v="5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x v="133"/>
    <x v="0"/>
    <s v="technology/hardware"/>
    <n v="508"/>
    <x v="1542"/>
    <x v="2"/>
    <x v="30"/>
    <d v="2015-11-11T18:58:20"/>
    <d v="2015-10-12T17:58:20"/>
    <x v="9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x v="165"/>
    <x v="0"/>
    <s v="music/indie rock"/>
    <n v="115"/>
    <x v="1543"/>
    <x v="4"/>
    <x v="14"/>
    <d v="2012-05-15T23:59:00"/>
    <d v="2012-04-04T22:45:55"/>
    <x v="6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x v="44"/>
    <x v="0"/>
    <s v="music/indie rock"/>
    <n v="111"/>
    <x v="1544"/>
    <x v="4"/>
    <x v="14"/>
    <d v="2011-11-23T22:53:16"/>
    <d v="2011-09-24T21:53:16"/>
    <x v="8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x v="20"/>
    <x v="0"/>
    <s v="music/indie rock"/>
    <n v="113"/>
    <x v="447"/>
    <x v="4"/>
    <x v="14"/>
    <d v="2012-06-04T12:19:55"/>
    <d v="2012-05-05T12:19:55"/>
    <x v="5"/>
    <x v="5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x v="67"/>
    <x v="0"/>
    <s v="music/indie rock"/>
    <n v="108"/>
    <x v="1545"/>
    <x v="4"/>
    <x v="14"/>
    <d v="2014-05-04T01:59:00"/>
    <d v="2014-04-02T14:59:42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x v="183"/>
    <x v="0"/>
    <s v="music/indie rock"/>
    <n v="124"/>
    <x v="1546"/>
    <x v="4"/>
    <x v="14"/>
    <d v="2012-07-15T15:03:07"/>
    <d v="2012-06-15T15:03:07"/>
    <x v="0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x v="2"/>
    <x v="0"/>
    <s v="music/indie rock"/>
    <n v="101"/>
    <x v="1547"/>
    <x v="4"/>
    <x v="14"/>
    <d v="2011-12-13T23:59:00"/>
    <d v="2011-11-13T11:05:32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x v="20"/>
    <x v="0"/>
    <s v="music/indie rock"/>
    <n v="104"/>
    <x v="1548"/>
    <x v="4"/>
    <x v="14"/>
    <d v="2011-09-07T23:54:18"/>
    <d v="2011-08-08T23:54:18"/>
    <x v="10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x v="11"/>
    <x v="0"/>
    <s v="music/indie rock"/>
    <n v="116"/>
    <x v="1549"/>
    <x v="4"/>
    <x v="14"/>
    <d v="2010-09-10T22:59:00"/>
    <d v="2010-08-05T12:09:12"/>
    <x v="10"/>
    <x v="7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x v="95"/>
    <x v="0"/>
    <s v="music/indie rock"/>
    <n v="120"/>
    <x v="1550"/>
    <x v="4"/>
    <x v="14"/>
    <d v="2013-08-01T20:49:54"/>
    <d v="2013-06-27T20:49:54"/>
    <x v="0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x v="322"/>
    <x v="0"/>
    <s v="music/indie rock"/>
    <n v="115"/>
    <x v="1551"/>
    <x v="4"/>
    <x v="14"/>
    <d v="2013-02-24T04:09:15"/>
    <d v="2013-01-25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x v="336"/>
    <x v="0"/>
    <s v="music/indie rock"/>
    <n v="120"/>
    <x v="1552"/>
    <x v="4"/>
    <x v="14"/>
    <d v="2011-03-01T15:00:00"/>
    <d v="2011-01-12T02:44:38"/>
    <x v="1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x v="165"/>
    <x v="0"/>
    <s v="music/indie rock"/>
    <n v="101"/>
    <x v="1553"/>
    <x v="4"/>
    <x v="14"/>
    <d v="2011-10-07T11:58:52"/>
    <d v="2011-08-08T11:58:52"/>
    <x v="10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x v="23"/>
    <x v="0"/>
    <s v="music/indie rock"/>
    <n v="102"/>
    <x v="1554"/>
    <x v="4"/>
    <x v="14"/>
    <d v="2012-12-22T16:30:32"/>
    <d v="2012-10-23T15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x v="250"/>
    <x v="0"/>
    <s v="music/indie rock"/>
    <n v="121"/>
    <x v="1555"/>
    <x v="4"/>
    <x v="14"/>
    <d v="2012-03-04T22:00:00"/>
    <d v="2012-01-30T19:28:50"/>
    <x v="1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x v="19"/>
    <x v="0"/>
    <s v="music/indie rock"/>
    <n v="100"/>
    <x v="386"/>
    <x v="4"/>
    <x v="14"/>
    <d v="2011-10-02T12:36:13"/>
    <d v="2011-08-03T12:36:13"/>
    <x v="10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x v="25"/>
    <x v="0"/>
    <s v="music/indie rock"/>
    <n v="102"/>
    <x v="1556"/>
    <x v="4"/>
    <x v="14"/>
    <d v="2012-10-25T22:59:00"/>
    <d v="2012-10-10T13:12:15"/>
    <x v="9"/>
    <x v="5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x v="44"/>
    <x v="0"/>
    <s v="music/indie rock"/>
    <n v="100"/>
    <x v="1557"/>
    <x v="4"/>
    <x v="14"/>
    <d v="2011-12-01T10:02:15"/>
    <d v="2011-10-02T09:02:15"/>
    <x v="9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x v="58"/>
    <x v="0"/>
    <s v="music/indie rock"/>
    <n v="100"/>
    <x v="1558"/>
    <x v="4"/>
    <x v="14"/>
    <d v="2012-03-07T21:43:55"/>
    <d v="2012-02-06T21:43:55"/>
    <x v="2"/>
    <x v="5"/>
  </r>
  <r>
    <n v="2099"/>
    <s v="Roosevelt Died."/>
    <s v="Our tour van died, we need help!"/>
    <x v="9"/>
    <x v="1464"/>
    <x v="0"/>
    <x v="0"/>
    <x v="0"/>
    <n v="1435808400"/>
    <n v="1434650084"/>
    <b v="0"/>
    <x v="287"/>
    <x v="0"/>
    <s v="music/indie rock"/>
    <n v="132"/>
    <x v="1559"/>
    <x v="4"/>
    <x v="14"/>
    <d v="2015-07-01T22:40:00"/>
    <d v="2015-06-18T12:54:44"/>
    <x v="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x v="74"/>
    <x v="0"/>
    <s v="music/indie rock"/>
    <n v="137"/>
    <x v="1560"/>
    <x v="4"/>
    <x v="14"/>
    <d v="2012-06-29T22:59:00"/>
    <d v="2012-06-14T15:02:21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x v="34"/>
    <x v="0"/>
    <s v="music/indie rock"/>
    <n v="113"/>
    <x v="1561"/>
    <x v="4"/>
    <x v="14"/>
    <d v="2012-02-12T22:35:14"/>
    <d v="2011-12-14T22:35:14"/>
    <x v="11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x v="44"/>
    <x v="0"/>
    <s v="music/indie rock"/>
    <n v="136"/>
    <x v="1562"/>
    <x v="4"/>
    <x v="14"/>
    <d v="2011-05-05T15:50:48"/>
    <d v="2011-04-05T15:50:48"/>
    <x v="6"/>
    <x v="6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x v="248"/>
    <x v="0"/>
    <s v="music/indie rock"/>
    <n v="146"/>
    <x v="1563"/>
    <x v="4"/>
    <x v="14"/>
    <d v="2012-11-09T14:07:07"/>
    <d v="2012-10-10T13:07:07"/>
    <x v="9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x v="77"/>
    <x v="0"/>
    <s v="music/indie rock"/>
    <n v="130"/>
    <x v="138"/>
    <x v="4"/>
    <x v="14"/>
    <d v="2013-05-30T19:00:00"/>
    <d v="2013-04-29T20:47:14"/>
    <x v="6"/>
    <x v="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x v="221"/>
    <x v="0"/>
    <s v="music/indie rock"/>
    <n v="254"/>
    <x v="1564"/>
    <x v="4"/>
    <x v="14"/>
    <d v="2014-11-20T23:00:00"/>
    <d v="2014-11-08T13:55:53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x v="34"/>
    <x v="0"/>
    <s v="music/indie rock"/>
    <n v="107"/>
    <x v="1565"/>
    <x v="4"/>
    <x v="14"/>
    <d v="2013-01-26T00:09:34"/>
    <d v="2012-12-27T00:09:34"/>
    <x v="11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x v="6"/>
    <x v="0"/>
    <s v="music/indie rock"/>
    <n v="108"/>
    <x v="1566"/>
    <x v="4"/>
    <x v="14"/>
    <d v="2014-11-12T13:03:13"/>
    <d v="2014-10-22T12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x v="277"/>
    <x v="0"/>
    <s v="music/indie rock"/>
    <n v="107"/>
    <x v="1567"/>
    <x v="4"/>
    <x v="14"/>
    <d v="2012-09-09T22:55:00"/>
    <d v="2012-08-13T23:13:00"/>
    <x v="10"/>
    <x v="5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x v="244"/>
    <x v="0"/>
    <s v="music/indie rock"/>
    <n v="107"/>
    <x v="1568"/>
    <x v="4"/>
    <x v="14"/>
    <d v="2015-07-05T12:00:17"/>
    <d v="2015-06-05T12:00:17"/>
    <x v="0"/>
    <x v="0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x v="44"/>
    <x v="0"/>
    <s v="music/indie rock"/>
    <n v="100"/>
    <x v="1569"/>
    <x v="4"/>
    <x v="14"/>
    <d v="2014-05-27T23:59:00"/>
    <d v="2014-04-30T11:06:09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x v="70"/>
    <x v="0"/>
    <s v="music/indie rock"/>
    <n v="107"/>
    <x v="1570"/>
    <x v="4"/>
    <x v="14"/>
    <d v="2011-08-14T20:00:00"/>
    <d v="2011-06-08T23:43:45"/>
    <x v="0"/>
    <x v="6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x v="202"/>
    <x v="0"/>
    <s v="music/indie rock"/>
    <n v="100"/>
    <x v="50"/>
    <x v="4"/>
    <x v="14"/>
    <d v="2013-04-15T17:16:33"/>
    <d v="2013-04-01T17:16:33"/>
    <x v="6"/>
    <x v="4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x v="329"/>
    <x v="0"/>
    <s v="music/indie rock"/>
    <n v="105"/>
    <x v="1571"/>
    <x v="4"/>
    <x v="14"/>
    <d v="2014-09-23T15:46:16"/>
    <d v="2014-08-19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x v="206"/>
    <x v="0"/>
    <s v="music/indie rock"/>
    <n v="105"/>
    <x v="1572"/>
    <x v="4"/>
    <x v="14"/>
    <d v="2010-12-08T23:59:00"/>
    <d v="2010-10-07T14:34:30"/>
    <x v="9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x v="17"/>
    <x v="0"/>
    <s v="music/indie rock"/>
    <n v="226"/>
    <x v="1573"/>
    <x v="4"/>
    <x v="14"/>
    <d v="2011-02-19T20:56:41"/>
    <d v="2011-01-20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x v="297"/>
    <x v="0"/>
    <s v="music/indie rock"/>
    <n v="101"/>
    <x v="1574"/>
    <x v="4"/>
    <x v="14"/>
    <d v="2012-10-02T13:40:03"/>
    <d v="2012-08-15T13:40:03"/>
    <x v="10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x v="2"/>
    <x v="0"/>
    <s v="music/indie rock"/>
    <n v="148"/>
    <x v="1575"/>
    <x v="4"/>
    <x v="14"/>
    <d v="2015-10-26T23:59:00"/>
    <d v="2015-10-12T20:25:49"/>
    <x v="9"/>
    <x v="0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x v="57"/>
    <x v="0"/>
    <s v="music/indie rock"/>
    <n v="135"/>
    <x v="1576"/>
    <x v="4"/>
    <x v="14"/>
    <d v="2011-07-24T15:08:56"/>
    <d v="2011-06-24T15:08:56"/>
    <x v="0"/>
    <x v="6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x v="19"/>
    <x v="0"/>
    <s v="music/indie rock"/>
    <n v="101"/>
    <x v="1577"/>
    <x v="4"/>
    <x v="14"/>
    <d v="2012-08-15T22:07:25"/>
    <d v="2012-07-16T22:07:25"/>
    <x v="3"/>
    <x v="5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x v="50"/>
    <x v="0"/>
    <s v="music/indie rock"/>
    <n v="101"/>
    <x v="1578"/>
    <x v="4"/>
    <x v="14"/>
    <d v="2014-01-01T18:08:56"/>
    <d v="2013-11-13T18:08:56"/>
    <x v="4"/>
    <x v="4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x v="73"/>
    <x v="1"/>
    <s v="games/video games"/>
    <n v="1"/>
    <x v="1579"/>
    <x v="6"/>
    <x v="17"/>
    <d v="2017-01-11T12:49:08"/>
    <d v="2016-12-12T12:49:08"/>
    <x v="11"/>
    <x v="2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x v="83"/>
    <x v="1"/>
    <s v="games/video games"/>
    <n v="0"/>
    <x v="1580"/>
    <x v="6"/>
    <x v="17"/>
    <d v="2017-01-07T02:12:49"/>
    <d v="2016-12-08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x v="81"/>
    <x v="1"/>
    <s v="games/video games"/>
    <n v="10"/>
    <x v="119"/>
    <x v="6"/>
    <x v="17"/>
    <d v="2010-03-15T01:59:00"/>
    <d v="2010-01-20T05:11:47"/>
    <x v="1"/>
    <x v="7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x v="81"/>
    <x v="1"/>
    <s v="games/video games"/>
    <n v="10"/>
    <x v="1581"/>
    <x v="6"/>
    <x v="17"/>
    <d v="2010-11-30T00:00:00"/>
    <d v="2010-10-12T19:40:35"/>
    <x v="9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x v="74"/>
    <x v="1"/>
    <s v="games/video games"/>
    <n v="1"/>
    <x v="1582"/>
    <x v="6"/>
    <x v="17"/>
    <d v="2015-08-04T19:33:53"/>
    <d v="2015-07-05T19:33:53"/>
    <x v="3"/>
    <x v="0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x v="84"/>
    <x v="1"/>
    <s v="games/video games"/>
    <n v="0"/>
    <x v="144"/>
    <x v="6"/>
    <x v="17"/>
    <d v="2014-12-08T18:21:27"/>
    <d v="2014-11-08T18:21:27"/>
    <x v="4"/>
    <x v="3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x v="163"/>
    <x v="1"/>
    <s v="games/video games"/>
    <n v="29"/>
    <x v="1583"/>
    <x v="6"/>
    <x v="17"/>
    <d v="2015-03-12T06:07:43"/>
    <d v="2015-02-10T07:07:43"/>
    <x v="2"/>
    <x v="0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x v="29"/>
    <x v="1"/>
    <s v="games/video games"/>
    <n v="0"/>
    <x v="384"/>
    <x v="6"/>
    <x v="17"/>
    <d v="2014-09-21T13:32:49"/>
    <d v="2014-07-23T13:32:49"/>
    <x v="3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x v="8"/>
    <x v="1"/>
    <s v="games/video games"/>
    <n v="12"/>
    <x v="1584"/>
    <x v="6"/>
    <x v="17"/>
    <d v="2016-03-09T19:35:00"/>
    <d v="2016-02-08T19:35:00"/>
    <x v="2"/>
    <x v="2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x v="80"/>
    <x v="1"/>
    <s v="games/video games"/>
    <n v="0"/>
    <x v="1241"/>
    <x v="6"/>
    <x v="17"/>
    <d v="2014-08-15T21:04:23"/>
    <d v="2014-07-11T21:04:23"/>
    <x v="3"/>
    <x v="3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x v="83"/>
    <x v="1"/>
    <s v="games/video games"/>
    <n v="5"/>
    <x v="1585"/>
    <x v="6"/>
    <x v="17"/>
    <d v="2015-07-11T23:58:11"/>
    <d v="2015-06-11T23:58:11"/>
    <x v="0"/>
    <x v="0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x v="221"/>
    <x v="1"/>
    <s v="games/video games"/>
    <n v="2"/>
    <x v="1586"/>
    <x v="6"/>
    <x v="17"/>
    <d v="2014-02-03T06:41:32"/>
    <d v="2014-01-04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x v="83"/>
    <x v="1"/>
    <s v="games/video games"/>
    <n v="2"/>
    <x v="1587"/>
    <x v="6"/>
    <x v="17"/>
    <d v="2011-04-24T01:59:00"/>
    <d v="2011-03-16T21:19:59"/>
    <x v="7"/>
    <x v="6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x v="83"/>
    <x v="1"/>
    <s v="games/video games"/>
    <n v="2"/>
    <x v="1588"/>
    <x v="6"/>
    <x v="17"/>
    <d v="2013-04-27T16:16:31"/>
    <d v="2013-03-28T16:16:31"/>
    <x v="7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x v="19"/>
    <x v="1"/>
    <s v="games/video games"/>
    <n v="10"/>
    <x v="1589"/>
    <x v="6"/>
    <x v="17"/>
    <d v="2012-10-04T18:07:13"/>
    <d v="2012-09-04T18:07:13"/>
    <x v="8"/>
    <x v="5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x v="80"/>
    <x v="1"/>
    <s v="games/video games"/>
    <n v="0"/>
    <x v="1590"/>
    <x v="6"/>
    <x v="17"/>
    <d v="2013-10-19T07:13:06"/>
    <d v="2013-09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x v="408"/>
    <x v="1"/>
    <s v="games/video games"/>
    <n v="28"/>
    <x v="1591"/>
    <x v="6"/>
    <x v="17"/>
    <d v="2014-12-05T13:30:29"/>
    <d v="2014-11-05T13:30:29"/>
    <x v="4"/>
    <x v="3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x v="8"/>
    <x v="1"/>
    <s v="games/video games"/>
    <n v="13"/>
    <x v="1592"/>
    <x v="6"/>
    <x v="17"/>
    <d v="2013-11-08T20:18:59"/>
    <d v="2013-10-09T19:18:59"/>
    <x v="9"/>
    <x v="4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x v="66"/>
    <x v="1"/>
    <s v="games/video games"/>
    <n v="5"/>
    <x v="1593"/>
    <x v="6"/>
    <x v="17"/>
    <d v="2016-11-03T13:00:08"/>
    <d v="2016-10-04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x v="202"/>
    <x v="1"/>
    <s v="games/video games"/>
    <n v="0"/>
    <x v="1594"/>
    <x v="6"/>
    <x v="17"/>
    <d v="2013-01-11T15:00:24"/>
    <d v="2012-12-12T15:00:24"/>
    <x v="11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x v="78"/>
    <x v="1"/>
    <s v="games/video games"/>
    <n v="0"/>
    <x v="121"/>
    <x v="6"/>
    <x v="17"/>
    <d v="2014-11-14T01:39:19"/>
    <d v="2014-10-15T00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x v="8"/>
    <x v="1"/>
    <s v="games/video games"/>
    <n v="6"/>
    <x v="1595"/>
    <x v="6"/>
    <x v="17"/>
    <d v="2015-12-30T11:50:10"/>
    <d v="2015-12-02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x v="81"/>
    <x v="1"/>
    <s v="games/video games"/>
    <n v="11"/>
    <x v="834"/>
    <x v="6"/>
    <x v="17"/>
    <d v="2010-07-21T14:00:00"/>
    <d v="2010-06-03T16:16:52"/>
    <x v="0"/>
    <x v="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x v="54"/>
    <x v="1"/>
    <s v="games/video games"/>
    <n v="2"/>
    <x v="1596"/>
    <x v="6"/>
    <x v="17"/>
    <d v="2013-09-14T08:07:20"/>
    <d v="2013-08-13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x v="30"/>
    <x v="1"/>
    <s v="games/video games"/>
    <n v="30"/>
    <x v="1597"/>
    <x v="6"/>
    <x v="17"/>
    <d v="2013-11-27T01:41:54"/>
    <d v="2013-10-28T00:41:54"/>
    <x v="9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x v="29"/>
    <x v="1"/>
    <s v="games/video games"/>
    <n v="0"/>
    <x v="120"/>
    <x v="6"/>
    <x v="17"/>
    <d v="2016-02-11T11:18:30"/>
    <d v="2016-01-28T11:18:30"/>
    <x v="1"/>
    <x v="2"/>
  </r>
  <r>
    <n v="2147"/>
    <s v="Johnny Rocketfingers 3"/>
    <s v="A Point and Click Adventure on Steroids."/>
    <x v="303"/>
    <x v="1495"/>
    <x v="2"/>
    <x v="0"/>
    <x v="0"/>
    <n v="1416125148"/>
    <n v="1413356748"/>
    <b v="0"/>
    <x v="165"/>
    <x v="1"/>
    <s v="games/video games"/>
    <n v="1"/>
    <x v="1598"/>
    <x v="6"/>
    <x v="17"/>
    <d v="2014-11-16T03:05:48"/>
    <d v="2014-10-15T02:05:48"/>
    <x v="9"/>
    <x v="3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x v="84"/>
    <x v="1"/>
    <s v="games/video games"/>
    <n v="2"/>
    <x v="120"/>
    <x v="6"/>
    <x v="17"/>
    <d v="2015-04-02T11:36:22"/>
    <d v="2015-03-03T12:36:22"/>
    <x v="7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x v="78"/>
    <x v="1"/>
    <s v="games/video games"/>
    <n v="0"/>
    <x v="121"/>
    <x v="6"/>
    <x v="17"/>
    <d v="2010-07-30T19:00:00"/>
    <d v="2010-06-25T19:35:56"/>
    <x v="0"/>
    <x v="7"/>
  </r>
  <r>
    <n v="2150"/>
    <s v="The Unknown Door"/>
    <s v="A pixel styled open world detective game."/>
    <x v="63"/>
    <x v="1496"/>
    <x v="2"/>
    <x v="10"/>
    <x v="8"/>
    <n v="1468392599"/>
    <n v="1465800599"/>
    <b v="0"/>
    <x v="80"/>
    <x v="1"/>
    <s v="games/video games"/>
    <n v="1"/>
    <x v="1599"/>
    <x v="6"/>
    <x v="17"/>
    <d v="2016-07-13T01:49:59"/>
    <d v="2016-06-13T01:49:59"/>
    <x v="0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x v="79"/>
    <x v="1"/>
    <s v="games/video games"/>
    <n v="0"/>
    <x v="1584"/>
    <x v="6"/>
    <x v="17"/>
    <d v="2016-06-29T15:20:14"/>
    <d v="2016-05-30T15:20:14"/>
    <x v="5"/>
    <x v="2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x v="80"/>
    <x v="1"/>
    <s v="games/video games"/>
    <n v="0"/>
    <x v="385"/>
    <x v="6"/>
    <x v="17"/>
    <d v="2014-03-15T13:58:29"/>
    <d v="2014-02-13T14:58:29"/>
    <x v="2"/>
    <x v="3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x v="80"/>
    <x v="1"/>
    <s v="games/video games"/>
    <n v="0"/>
    <x v="439"/>
    <x v="6"/>
    <x v="17"/>
    <d v="2015-01-10T02:59:00"/>
    <d v="2014-12-01T16:51:58"/>
    <x v="11"/>
    <x v="3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x v="84"/>
    <x v="1"/>
    <s v="games/video games"/>
    <n v="1"/>
    <x v="120"/>
    <x v="6"/>
    <x v="17"/>
    <d v="2014-01-28T10:10:27"/>
    <d v="2014-01-08T10:10:27"/>
    <x v="1"/>
    <x v="3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x v="81"/>
    <x v="1"/>
    <s v="games/video games"/>
    <n v="2"/>
    <x v="1581"/>
    <x v="6"/>
    <x v="17"/>
    <d v="2016-03-31T11:56:25"/>
    <d v="2016-03-01T12:56:25"/>
    <x v="7"/>
    <x v="2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x v="183"/>
    <x v="1"/>
    <s v="games/video games"/>
    <n v="3"/>
    <x v="1600"/>
    <x v="6"/>
    <x v="17"/>
    <d v="2013-09-16T15:30:06"/>
    <d v="2013-08-02T15:30:06"/>
    <x v="10"/>
    <x v="4"/>
  </r>
  <r>
    <n v="2157"/>
    <s v="Nin"/>
    <s v="Gamers and 90's fans unite in this small tale of epic proportions!"/>
    <x v="96"/>
    <x v="1499"/>
    <x v="2"/>
    <x v="0"/>
    <x v="0"/>
    <n v="1482479940"/>
    <n v="1479684783"/>
    <b v="0"/>
    <x v="7"/>
    <x v="1"/>
    <s v="games/video games"/>
    <n v="28"/>
    <x v="1601"/>
    <x v="6"/>
    <x v="17"/>
    <d v="2016-12-23T02:59:00"/>
    <d v="2016-11-20T18:33:03"/>
    <x v="4"/>
    <x v="2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x v="409"/>
    <x v="1"/>
    <s v="games/video games"/>
    <n v="7"/>
    <x v="1602"/>
    <x v="6"/>
    <x v="17"/>
    <d v="2013-02-04T15:29:34"/>
    <d v="2012-12-21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x v="84"/>
    <x v="1"/>
    <s v="games/video games"/>
    <n v="1"/>
    <x v="31"/>
    <x v="6"/>
    <x v="17"/>
    <d v="2011-07-16T12:32:54"/>
    <d v="2011-06-16T12:32:54"/>
    <x v="0"/>
    <x v="6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x v="38"/>
    <x v="1"/>
    <s v="games/video games"/>
    <n v="1"/>
    <x v="1603"/>
    <x v="6"/>
    <x v="17"/>
    <d v="2012-05-19T12:05:05"/>
    <d v="2012-04-19T12:05:05"/>
    <x v="6"/>
    <x v="5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x v="62"/>
    <x v="0"/>
    <s v="music/rock"/>
    <n v="116"/>
    <x v="1604"/>
    <x v="4"/>
    <x v="11"/>
    <d v="2015-09-23T15:27:39"/>
    <d v="2015-08-24T15:27:39"/>
    <x v="10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x v="6"/>
    <x v="0"/>
    <s v="music/rock"/>
    <n v="112"/>
    <x v="1605"/>
    <x v="4"/>
    <x v="11"/>
    <d v="2014-07-24T13:23:11"/>
    <d v="2014-06-23T13:23:11"/>
    <x v="0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x v="34"/>
    <x v="0"/>
    <s v="music/rock"/>
    <n v="132"/>
    <x v="1606"/>
    <x v="4"/>
    <x v="11"/>
    <d v="2015-06-07T22:50:00"/>
    <d v="2015-04-17T16:35:20"/>
    <x v="6"/>
    <x v="0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x v="183"/>
    <x v="0"/>
    <s v="music/rock"/>
    <n v="103"/>
    <x v="1607"/>
    <x v="4"/>
    <x v="11"/>
    <d v="2016-06-24T22:59:00"/>
    <d v="2016-05-25T12:13:34"/>
    <x v="5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x v="27"/>
    <x v="0"/>
    <s v="music/rock"/>
    <n v="139"/>
    <x v="1608"/>
    <x v="4"/>
    <x v="11"/>
    <d v="2016-04-08T10:00:35"/>
    <d v="2016-03-09T11:00:35"/>
    <x v="7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x v="58"/>
    <x v="0"/>
    <s v="music/rock"/>
    <n v="147"/>
    <x v="1609"/>
    <x v="4"/>
    <x v="11"/>
    <d v="2014-12-05T16:06:58"/>
    <d v="2014-10-21T15:06:58"/>
    <x v="9"/>
    <x v="3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x v="22"/>
    <x v="0"/>
    <s v="music/rock"/>
    <n v="120"/>
    <x v="381"/>
    <x v="4"/>
    <x v="11"/>
    <d v="2012-09-14T20:35:37"/>
    <d v="2012-08-31T20:35:37"/>
    <x v="10"/>
    <x v="5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x v="158"/>
    <x v="0"/>
    <s v="music/rock"/>
    <n v="122"/>
    <x v="1610"/>
    <x v="4"/>
    <x v="11"/>
    <d v="2017-02-10T00:00:00"/>
    <d v="2017-01-10T09:24:21"/>
    <x v="1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x v="63"/>
    <x v="0"/>
    <s v="music/rock"/>
    <n v="100"/>
    <x v="1611"/>
    <x v="4"/>
    <x v="11"/>
    <d v="2017-03-02T11:49:11"/>
    <d v="2017-02-27T11:49:11"/>
    <x v="2"/>
    <x v="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x v="10"/>
    <x v="0"/>
    <s v="music/rock"/>
    <n v="181"/>
    <x v="1612"/>
    <x v="4"/>
    <x v="11"/>
    <d v="2015-08-22T13:00:22"/>
    <d v="2015-07-13T13:00:22"/>
    <x v="3"/>
    <x v="0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x v="5"/>
    <x v="0"/>
    <s v="music/rock"/>
    <n v="106"/>
    <x v="1613"/>
    <x v="4"/>
    <x v="11"/>
    <d v="2015-06-22T00:00:00"/>
    <d v="2015-05-17T17:58:15"/>
    <x v="5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x v="62"/>
    <x v="0"/>
    <s v="music/rock"/>
    <n v="100"/>
    <x v="926"/>
    <x v="4"/>
    <x v="11"/>
    <d v="2015-04-18T08:55:20"/>
    <d v="2015-03-19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x v="240"/>
    <x v="0"/>
    <s v="music/rock"/>
    <n v="127"/>
    <x v="1614"/>
    <x v="4"/>
    <x v="11"/>
    <d v="2013-09-09T22:59:00"/>
    <d v="2013-08-09T11:37:23"/>
    <x v="10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x v="287"/>
    <x v="0"/>
    <s v="music/rock"/>
    <n v="103"/>
    <x v="1615"/>
    <x v="4"/>
    <x v="11"/>
    <d v="2016-05-05T08:01:47"/>
    <d v="2016-04-05T08:01:47"/>
    <x v="6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x v="55"/>
    <x v="0"/>
    <s v="music/rock"/>
    <n v="250"/>
    <x v="1616"/>
    <x v="4"/>
    <x v="11"/>
    <d v="2016-07-20T19:13:06"/>
    <d v="2016-07-13T19:13:06"/>
    <x v="3"/>
    <x v="2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x v="26"/>
    <x v="0"/>
    <s v="music/rock"/>
    <n v="126"/>
    <x v="1617"/>
    <x v="4"/>
    <x v="11"/>
    <d v="2015-05-02T10:11:49"/>
    <d v="2015-04-02T10:11:49"/>
    <x v="6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x v="44"/>
    <x v="0"/>
    <s v="music/rock"/>
    <n v="100"/>
    <x v="1618"/>
    <x v="4"/>
    <x v="11"/>
    <d v="2016-06-06T01:01:07"/>
    <d v="2016-05-12T01:01:07"/>
    <x v="5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x v="410"/>
    <x v="0"/>
    <s v="music/rock"/>
    <n v="139"/>
    <x v="1619"/>
    <x v="4"/>
    <x v="11"/>
    <d v="2017-01-18T10:16:37"/>
    <d v="2016-12-19T10:16:37"/>
    <x v="11"/>
    <x v="2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x v="64"/>
    <x v="0"/>
    <s v="music/rock"/>
    <n v="161"/>
    <x v="1620"/>
    <x v="4"/>
    <x v="11"/>
    <d v="2015-04-10T23:06:32"/>
    <d v="2015-03-11T23:06:32"/>
    <x v="7"/>
    <x v="0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x v="76"/>
    <x v="0"/>
    <s v="music/rock"/>
    <n v="107"/>
    <x v="1621"/>
    <x v="4"/>
    <x v="11"/>
    <d v="2015-11-13T12:04:28"/>
    <d v="2015-10-02T11:04:28"/>
    <x v="9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x v="28"/>
    <x v="0"/>
    <s v="games/tabletop games"/>
    <n v="153"/>
    <x v="1622"/>
    <x v="6"/>
    <x v="32"/>
    <d v="2017-02-20T19:07:33"/>
    <d v="2017-02-06T19:07:33"/>
    <x v="2"/>
    <x v="1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x v="289"/>
    <x v="0"/>
    <s v="games/tabletop games"/>
    <n v="524"/>
    <x v="1623"/>
    <x v="6"/>
    <x v="32"/>
    <d v="2014-10-02T16:37:05"/>
    <d v="2014-08-28T16:37:05"/>
    <x v="10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x v="411"/>
    <x v="0"/>
    <s v="games/tabletop games"/>
    <n v="489"/>
    <x v="1624"/>
    <x v="6"/>
    <x v="32"/>
    <d v="2017-02-09T00:00:00"/>
    <d v="2017-01-10T03:46:17"/>
    <x v="1"/>
    <x v="1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x v="161"/>
    <x v="0"/>
    <s v="games/tabletop games"/>
    <n v="285"/>
    <x v="1625"/>
    <x v="6"/>
    <x v="32"/>
    <d v="2016-01-25T11:00:00"/>
    <d v="2016-01-11T11:34:01"/>
    <x v="1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x v="412"/>
    <x v="0"/>
    <s v="games/tabletop games"/>
    <n v="1857"/>
    <x v="1626"/>
    <x v="6"/>
    <x v="32"/>
    <d v="2013-03-26T03:23:59"/>
    <d v="2013-02-14T03:23:59"/>
    <x v="2"/>
    <x v="4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x v="413"/>
    <x v="0"/>
    <s v="games/tabletop games"/>
    <n v="110"/>
    <x v="1627"/>
    <x v="6"/>
    <x v="32"/>
    <d v="2016-09-06T21:00:00"/>
    <d v="2016-08-01T09:45:43"/>
    <x v="10"/>
    <x v="2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x v="414"/>
    <x v="0"/>
    <s v="games/tabletop games"/>
    <n v="1015"/>
    <x v="1628"/>
    <x v="6"/>
    <x v="32"/>
    <d v="2015-04-02T22:59:00"/>
    <d v="2015-03-05T00:01:06"/>
    <x v="7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x v="415"/>
    <x v="0"/>
    <s v="games/tabletop games"/>
    <n v="412"/>
    <x v="1629"/>
    <x v="6"/>
    <x v="32"/>
    <d v="2016-10-25T12:00:00"/>
    <d v="2016-09-20T09:04:01"/>
    <x v="8"/>
    <x v="2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x v="106"/>
    <x v="0"/>
    <s v="games/tabletop games"/>
    <n v="503"/>
    <x v="1630"/>
    <x v="6"/>
    <x v="32"/>
    <d v="2016-04-21T17:00:00"/>
    <d v="2016-04-07T13:55:00"/>
    <x v="6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x v="416"/>
    <x v="0"/>
    <s v="games/tabletop games"/>
    <n v="185"/>
    <x v="1631"/>
    <x v="6"/>
    <x v="32"/>
    <d v="2016-03-23T01:59:00"/>
    <d v="2016-02-17T10:00:04"/>
    <x v="2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x v="20"/>
    <x v="0"/>
    <s v="games/tabletop games"/>
    <n v="120"/>
    <x v="1632"/>
    <x v="6"/>
    <x v="32"/>
    <d v="2017-02-14T15:00:27"/>
    <d v="2017-02-02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x v="417"/>
    <x v="0"/>
    <s v="games/tabletop games"/>
    <n v="1081"/>
    <x v="1633"/>
    <x v="6"/>
    <x v="32"/>
    <d v="2016-12-15T18:00:00"/>
    <d v="2016-11-17T15:25:44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x v="418"/>
    <x v="0"/>
    <s v="games/tabletop games"/>
    <n v="452"/>
    <x v="1634"/>
    <x v="6"/>
    <x v="32"/>
    <d v="2016-11-20T23:59:00"/>
    <d v="2016-10-21T04:44:32"/>
    <x v="9"/>
    <x v="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x v="419"/>
    <x v="0"/>
    <s v="games/tabletop games"/>
    <n v="537"/>
    <x v="1635"/>
    <x v="6"/>
    <x v="32"/>
    <d v="2016-03-26T12:11:30"/>
    <d v="2016-02-25T13:11:30"/>
    <x v="2"/>
    <x v="2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x v="248"/>
    <x v="0"/>
    <s v="games/tabletop games"/>
    <n v="120"/>
    <x v="1636"/>
    <x v="6"/>
    <x v="32"/>
    <d v="2015-08-11T13:31:40"/>
    <d v="2015-07-12T13:31:40"/>
    <x v="3"/>
    <x v="0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x v="302"/>
    <x v="0"/>
    <s v="games/tabletop games"/>
    <n v="114"/>
    <x v="1637"/>
    <x v="6"/>
    <x v="32"/>
    <d v="2016-12-02T02:00:00"/>
    <d v="2016-11-01T06:41:42"/>
    <x v="4"/>
    <x v="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x v="420"/>
    <x v="0"/>
    <s v="games/tabletop games"/>
    <n v="951"/>
    <x v="1638"/>
    <x v="6"/>
    <x v="32"/>
    <d v="2015-02-28T09:00:59"/>
    <d v="2015-01-29T09:00:59"/>
    <x v="1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x v="421"/>
    <x v="0"/>
    <s v="games/tabletop games"/>
    <n v="133"/>
    <x v="1639"/>
    <x v="6"/>
    <x v="32"/>
    <d v="2015-11-14T08:20:00"/>
    <d v="2015-10-15T07:20:00"/>
    <x v="9"/>
    <x v="0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x v="140"/>
    <x v="0"/>
    <s v="games/tabletop games"/>
    <n v="147"/>
    <x v="1640"/>
    <x v="6"/>
    <x v="32"/>
    <d v="2015-10-15T04:59:58"/>
    <d v="2015-09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x v="40"/>
    <x v="0"/>
    <s v="games/tabletop games"/>
    <n v="542"/>
    <x v="1641"/>
    <x v="6"/>
    <x v="32"/>
    <d v="2015-07-05T22:00:00"/>
    <d v="2015-06-08T10:01:08"/>
    <x v="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x v="33"/>
    <x v="0"/>
    <s v="music/electronic music"/>
    <n v="383"/>
    <x v="1642"/>
    <x v="4"/>
    <x v="15"/>
    <d v="2013-01-16T15:19:25"/>
    <d v="2013-01-02T15:19:25"/>
    <x v="1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x v="422"/>
    <x v="0"/>
    <s v="music/electronic music"/>
    <n v="704"/>
    <x v="1643"/>
    <x v="4"/>
    <x v="15"/>
    <d v="2012-11-01T15:22:48"/>
    <d v="2012-10-02T15:22:48"/>
    <x v="9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x v="133"/>
    <x v="0"/>
    <s v="music/electronic music"/>
    <n v="110"/>
    <x v="1644"/>
    <x v="4"/>
    <x v="15"/>
    <d v="2015-09-24T15:38:02"/>
    <d v="2015-08-25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x v="196"/>
    <x v="0"/>
    <s v="music/electronic music"/>
    <n v="133"/>
    <x v="1645"/>
    <x v="4"/>
    <x v="15"/>
    <d v="2013-03-09T02:28:39"/>
    <d v="2013-02-07T02:28:39"/>
    <x v="2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x v="74"/>
    <x v="0"/>
    <s v="music/electronic music"/>
    <n v="152"/>
    <x v="1312"/>
    <x v="4"/>
    <x v="15"/>
    <d v="2012-06-01T14:43:09"/>
    <d v="2012-05-02T14:43:09"/>
    <x v="5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x v="69"/>
    <x v="0"/>
    <s v="music/electronic music"/>
    <n v="103"/>
    <x v="1646"/>
    <x v="4"/>
    <x v="15"/>
    <d v="2012-04-16T01:10:24"/>
    <d v="2012-03-29T01:10:24"/>
    <x v="7"/>
    <x v="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x v="63"/>
    <x v="0"/>
    <s v="music/electronic music"/>
    <n v="100"/>
    <x v="1647"/>
    <x v="4"/>
    <x v="15"/>
    <d v="2013-11-16T00:39:33"/>
    <d v="2013-10-16T23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x v="54"/>
    <x v="0"/>
    <s v="music/electronic music"/>
    <n v="102"/>
    <x v="1648"/>
    <x v="4"/>
    <x v="15"/>
    <d v="2012-04-06T23:00:00"/>
    <d v="2012-02-07T16:10:26"/>
    <x v="2"/>
    <x v="5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x v="41"/>
    <x v="0"/>
    <s v="music/electronic music"/>
    <n v="151"/>
    <x v="1649"/>
    <x v="4"/>
    <x v="15"/>
    <d v="2014-04-14T18:00:00"/>
    <d v="2014-04-03T06:30:44"/>
    <x v="6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x v="250"/>
    <x v="0"/>
    <s v="music/electronic music"/>
    <n v="111"/>
    <x v="1650"/>
    <x v="4"/>
    <x v="15"/>
    <d v="2012-04-14T12:36:00"/>
    <d v="2012-02-16T20:35:10"/>
    <x v="2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x v="148"/>
    <x v="0"/>
    <s v="music/electronic music"/>
    <n v="196"/>
    <x v="610"/>
    <x v="4"/>
    <x v="15"/>
    <d v="2014-04-10T01:59:00"/>
    <d v="2014-03-18T13:50:25"/>
    <x v="7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x v="252"/>
    <x v="0"/>
    <s v="music/electronic music"/>
    <n v="114"/>
    <x v="1651"/>
    <x v="4"/>
    <x v="15"/>
    <d v="2013-11-03T20:00:00"/>
    <d v="2013-10-01T12:56:17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x v="29"/>
    <x v="0"/>
    <s v="music/electronic music"/>
    <n v="200"/>
    <x v="119"/>
    <x v="4"/>
    <x v="15"/>
    <d v="2015-05-15T14:49:39"/>
    <d v="2015-04-15T14:49:39"/>
    <x v="6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x v="54"/>
    <x v="0"/>
    <s v="music/electronic music"/>
    <n v="293"/>
    <x v="1652"/>
    <x v="4"/>
    <x v="15"/>
    <d v="2014-02-06T14:00:48"/>
    <d v="2014-01-07T14:00:48"/>
    <x v="1"/>
    <x v="3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x v="51"/>
    <x v="0"/>
    <s v="music/electronic music"/>
    <n v="156"/>
    <x v="1653"/>
    <x v="4"/>
    <x v="15"/>
    <d v="2012-03-13T01:59:00"/>
    <d v="2012-02-19T12:12:52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x v="25"/>
    <x v="0"/>
    <s v="music/electronic music"/>
    <n v="106"/>
    <x v="1654"/>
    <x v="4"/>
    <x v="15"/>
    <d v="2015-07-23T13:02:25"/>
    <d v="2015-07-09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x v="82"/>
    <x v="0"/>
    <s v="music/electronic music"/>
    <n v="101"/>
    <x v="1655"/>
    <x v="4"/>
    <x v="15"/>
    <d v="2015-11-02T03:00:00"/>
    <d v="2015-10-22T13:38:33"/>
    <x v="9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x v="88"/>
    <x v="0"/>
    <s v="music/electronic music"/>
    <n v="123"/>
    <x v="1656"/>
    <x v="4"/>
    <x v="15"/>
    <d v="2012-08-28T19:00:00"/>
    <d v="2012-08-06T14:29:43"/>
    <x v="10"/>
    <x v="5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x v="10"/>
    <x v="0"/>
    <s v="music/electronic music"/>
    <n v="102"/>
    <x v="1657"/>
    <x v="4"/>
    <x v="15"/>
    <d v="2015-08-19T12:15:12"/>
    <d v="2015-07-20T12:15:12"/>
    <x v="3"/>
    <x v="0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x v="50"/>
    <x v="0"/>
    <s v="music/electronic music"/>
    <n v="101"/>
    <x v="1658"/>
    <x v="4"/>
    <x v="15"/>
    <d v="2013-07-26T20:27:16"/>
    <d v="2013-06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x v="423"/>
    <x v="0"/>
    <s v="games/tabletop games"/>
    <n v="108"/>
    <x v="1659"/>
    <x v="6"/>
    <x v="32"/>
    <d v="2016-04-22T19:00:00"/>
    <d v="2016-03-23T11:00:09"/>
    <x v="7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x v="209"/>
    <x v="0"/>
    <s v="games/tabletop games"/>
    <n v="163"/>
    <x v="1660"/>
    <x v="6"/>
    <x v="32"/>
    <d v="2012-01-28T13:54:07"/>
    <d v="2011-12-29T13:54:07"/>
    <x v="11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x v="61"/>
    <x v="0"/>
    <s v="games/tabletop games"/>
    <n v="106"/>
    <x v="1661"/>
    <x v="6"/>
    <x v="32"/>
    <d v="2015-06-27T10:22:48"/>
    <d v="2015-05-28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x v="228"/>
    <x v="0"/>
    <s v="games/tabletop games"/>
    <n v="243"/>
    <x v="1662"/>
    <x v="6"/>
    <x v="32"/>
    <d v="2016-10-29T14:00:00"/>
    <d v="2016-10-01T11:01:15"/>
    <x v="9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x v="424"/>
    <x v="0"/>
    <s v="games/tabletop games"/>
    <n v="945"/>
    <x v="1663"/>
    <x v="6"/>
    <x v="32"/>
    <d v="2014-09-21T14:00:15"/>
    <d v="2014-08-22T14:00:15"/>
    <x v="10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x v="306"/>
    <x v="0"/>
    <s v="games/tabletop games"/>
    <n v="108"/>
    <x v="1664"/>
    <x v="6"/>
    <x v="32"/>
    <d v="2016-02-11T23:59:00"/>
    <d v="2016-01-12T14:10:22"/>
    <x v="1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x v="425"/>
    <x v="0"/>
    <s v="games/tabletop games"/>
    <n v="157"/>
    <x v="1665"/>
    <x v="6"/>
    <x v="32"/>
    <d v="2013-11-13T15:22:35"/>
    <d v="2013-10-14T14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x v="296"/>
    <x v="0"/>
    <s v="games/tabletop games"/>
    <n v="1174"/>
    <x v="1666"/>
    <x v="6"/>
    <x v="32"/>
    <d v="2015-08-16T01:40:36"/>
    <d v="2015-07-17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x v="380"/>
    <x v="0"/>
    <s v="games/tabletop games"/>
    <n v="171"/>
    <x v="1667"/>
    <x v="6"/>
    <x v="32"/>
    <d v="2013-09-02T23:00:00"/>
    <d v="2013-07-29T10:56:31"/>
    <x v="3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x v="156"/>
    <x v="0"/>
    <s v="games/tabletop games"/>
    <n v="126"/>
    <x v="1668"/>
    <x v="6"/>
    <x v="32"/>
    <d v="2014-04-25T16:08:47"/>
    <d v="2014-03-26T16:08:47"/>
    <x v="7"/>
    <x v="3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x v="426"/>
    <x v="0"/>
    <s v="games/tabletop games"/>
    <n v="1212"/>
    <x v="1669"/>
    <x v="6"/>
    <x v="32"/>
    <d v="2013-06-25T00:00:00"/>
    <d v="2013-05-29T16:51:41"/>
    <x v="5"/>
    <x v="4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x v="427"/>
    <x v="0"/>
    <s v="games/tabletop games"/>
    <n v="496"/>
    <x v="1670"/>
    <x v="6"/>
    <x v="32"/>
    <d v="2014-07-18T22:00:00"/>
    <d v="2014-06-16T14:03:28"/>
    <x v="0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x v="428"/>
    <x v="0"/>
    <s v="games/tabletop games"/>
    <n v="332"/>
    <x v="1671"/>
    <x v="6"/>
    <x v="32"/>
    <d v="2015-12-13T19:00:00"/>
    <d v="2015-11-23T04:05:39"/>
    <x v="4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x v="33"/>
    <x v="0"/>
    <s v="games/tabletop games"/>
    <n v="1165"/>
    <x v="1672"/>
    <x v="6"/>
    <x v="32"/>
    <d v="2017-01-05T14:47:27"/>
    <d v="2016-12-06T14:47:27"/>
    <x v="11"/>
    <x v="2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x v="206"/>
    <x v="0"/>
    <s v="games/tabletop games"/>
    <n v="153"/>
    <x v="1673"/>
    <x v="6"/>
    <x v="32"/>
    <d v="2015-03-28T18:31:51"/>
    <d v="2015-02-26T19:31:51"/>
    <x v="2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x v="340"/>
    <x v="0"/>
    <s v="games/tabletop games"/>
    <n v="537"/>
    <x v="1674"/>
    <x v="6"/>
    <x v="32"/>
    <d v="2016-02-01T09:48:43"/>
    <d v="2016-01-02T09:48:43"/>
    <x v="1"/>
    <x v="2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x v="429"/>
    <x v="0"/>
    <s v="games/tabletop games"/>
    <n v="353"/>
    <x v="1675"/>
    <x v="6"/>
    <x v="32"/>
    <d v="2014-11-12T02:59:00"/>
    <d v="2014-10-02T19:04:43"/>
    <x v="9"/>
    <x v="3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x v="1"/>
    <x v="0"/>
    <s v="games/tabletop games"/>
    <n v="137"/>
    <x v="1676"/>
    <x v="6"/>
    <x v="32"/>
    <d v="2017-03-10T09:55:16"/>
    <d v="2017-02-08T09:55:16"/>
    <x v="2"/>
    <x v="1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x v="374"/>
    <x v="0"/>
    <s v="games/tabletop games"/>
    <n v="128"/>
    <x v="1677"/>
    <x v="6"/>
    <x v="32"/>
    <d v="2013-11-30T23:02:00"/>
    <d v="2013-10-25T18:00:14"/>
    <x v="9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x v="93"/>
    <x v="0"/>
    <s v="games/tabletop games"/>
    <n v="271"/>
    <x v="1678"/>
    <x v="6"/>
    <x v="32"/>
    <d v="2016-04-22T14:49:04"/>
    <d v="2016-03-23T14:49:04"/>
    <x v="7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x v="430"/>
    <x v="0"/>
    <s v="games/tabletop games"/>
    <n v="806"/>
    <x v="1679"/>
    <x v="6"/>
    <x v="32"/>
    <d v="2017-03-02T14:51:40"/>
    <d v="2017-01-31T14:51:40"/>
    <x v="1"/>
    <x v="1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x v="431"/>
    <x v="0"/>
    <s v="games/tabletop games"/>
    <n v="1360"/>
    <x v="1680"/>
    <x v="6"/>
    <x v="32"/>
    <d v="2013-11-26T22:02:00"/>
    <d v="2013-10-22T08:48:53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x v="432"/>
    <x v="0"/>
    <s v="games/tabletop games"/>
    <n v="930250"/>
    <x v="1681"/>
    <x v="6"/>
    <x v="32"/>
    <d v="2017-03-12T22:00:00"/>
    <d v="2017-03-06T13:01:30"/>
    <x v="7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x v="126"/>
    <x v="0"/>
    <s v="games/tabletop games"/>
    <n v="377"/>
    <x v="1682"/>
    <x v="6"/>
    <x v="32"/>
    <d v="2016-10-16T15:30:00"/>
    <d v="2016-10-04T14:39:06"/>
    <x v="9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x v="433"/>
    <x v="0"/>
    <s v="games/tabletop games"/>
    <n v="2647"/>
    <x v="1683"/>
    <x v="6"/>
    <x v="32"/>
    <d v="2014-02-21T13:00:00"/>
    <d v="2014-01-21T12:00:17"/>
    <x v="1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x v="7"/>
    <x v="0"/>
    <s v="games/tabletop games"/>
    <n v="100"/>
    <x v="1684"/>
    <x v="6"/>
    <x v="32"/>
    <d v="2015-09-04T14:00:10"/>
    <d v="2015-08-05T14:00:10"/>
    <x v="10"/>
    <x v="0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x v="434"/>
    <x v="0"/>
    <s v="games/tabletop games"/>
    <n v="104"/>
    <x v="1685"/>
    <x v="6"/>
    <x v="32"/>
    <d v="2015-07-29T10:59:25"/>
    <d v="2015-07-15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x v="130"/>
    <x v="0"/>
    <s v="games/tabletop games"/>
    <n v="107"/>
    <x v="1686"/>
    <x v="6"/>
    <x v="32"/>
    <d v="2016-12-14T16:01:18"/>
    <d v="2016-11-14T16:01:18"/>
    <x v="4"/>
    <x v="2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x v="387"/>
    <x v="0"/>
    <s v="games/tabletop games"/>
    <n v="169"/>
    <x v="1687"/>
    <x v="6"/>
    <x v="32"/>
    <d v="2013-04-02T10:52:45"/>
    <d v="2013-03-03T11:52:45"/>
    <x v="7"/>
    <x v="4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x v="435"/>
    <x v="0"/>
    <s v="games/tabletop games"/>
    <n v="975"/>
    <x v="1688"/>
    <x v="6"/>
    <x v="32"/>
    <d v="2016-12-02T20:07:53"/>
    <d v="2016-11-02T19:07:53"/>
    <x v="4"/>
    <x v="2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x v="436"/>
    <x v="0"/>
    <s v="games/tabletop games"/>
    <n v="134"/>
    <x v="1689"/>
    <x v="6"/>
    <x v="32"/>
    <d v="2014-08-16T03:17:57"/>
    <d v="2014-07-26T03:17:57"/>
    <x v="3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x v="437"/>
    <x v="0"/>
    <s v="games/tabletop games"/>
    <n v="272"/>
    <x v="1690"/>
    <x v="6"/>
    <x v="32"/>
    <d v="2016-08-06T02:52:18"/>
    <d v="2016-07-22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x v="87"/>
    <x v="0"/>
    <s v="games/tabletop games"/>
    <n v="113"/>
    <x v="1691"/>
    <x v="6"/>
    <x v="32"/>
    <d v="2015-11-18T11:09:07"/>
    <d v="2015-10-19T10:09:07"/>
    <x v="9"/>
    <x v="0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x v="438"/>
    <x v="0"/>
    <s v="games/tabletop games"/>
    <n v="460"/>
    <x v="1692"/>
    <x v="6"/>
    <x v="32"/>
    <d v="2017-01-24T10:32:48"/>
    <d v="2017-01-17T10:32:48"/>
    <x v="1"/>
    <x v="1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x v="197"/>
    <x v="0"/>
    <s v="games/tabletop games"/>
    <n v="287"/>
    <x v="1693"/>
    <x v="6"/>
    <x v="32"/>
    <d v="2016-05-07T17:50:51"/>
    <d v="2016-04-07T17:50:51"/>
    <x v="6"/>
    <x v="2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x v="133"/>
    <x v="0"/>
    <s v="games/tabletop games"/>
    <n v="223"/>
    <x v="1694"/>
    <x v="6"/>
    <x v="32"/>
    <d v="2016-11-22T05:50:46"/>
    <d v="2016-11-08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x v="39"/>
    <x v="0"/>
    <s v="games/tabletop games"/>
    <n v="636"/>
    <x v="1695"/>
    <x v="6"/>
    <x v="32"/>
    <d v="2016-06-19T18:00:00"/>
    <d v="2016-05-15T17:28:49"/>
    <x v="5"/>
    <x v="2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x v="242"/>
    <x v="0"/>
    <s v="games/tabletop games"/>
    <n v="147"/>
    <x v="1696"/>
    <x v="6"/>
    <x v="32"/>
    <d v="2015-06-11T13:01:27"/>
    <d v="2015-05-12T13:01:27"/>
    <x v="5"/>
    <x v="0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x v="190"/>
    <x v="0"/>
    <s v="games/tabletop games"/>
    <n v="1867"/>
    <x v="1697"/>
    <x v="6"/>
    <x v="32"/>
    <d v="2016-12-08T14:18:56"/>
    <d v="2016-11-28T14:18:56"/>
    <x v="4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x v="87"/>
    <x v="0"/>
    <s v="games/tabletop games"/>
    <n v="327"/>
    <x v="1698"/>
    <x v="6"/>
    <x v="32"/>
    <d v="2014-03-26T18:24:10"/>
    <d v="2014-02-24T19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x v="439"/>
    <x v="0"/>
    <s v="games/tabletop games"/>
    <n v="780"/>
    <x v="1699"/>
    <x v="6"/>
    <x v="32"/>
    <d v="2017-02-14T12:23:40"/>
    <d v="2017-01-24T12:23:40"/>
    <x v="1"/>
    <x v="1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x v="331"/>
    <x v="0"/>
    <s v="games/tabletop games"/>
    <n v="154"/>
    <x v="1700"/>
    <x v="6"/>
    <x v="32"/>
    <d v="2014-11-17T19:00:00"/>
    <d v="2014-10-14T09:02:38"/>
    <x v="9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x v="65"/>
    <x v="0"/>
    <s v="games/tabletop games"/>
    <n v="116"/>
    <x v="1701"/>
    <x v="6"/>
    <x v="32"/>
    <d v="2015-01-31T14:58:33"/>
    <d v="2015-01-10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x v="440"/>
    <x v="0"/>
    <s v="games/tabletop games"/>
    <n v="180"/>
    <x v="1702"/>
    <x v="6"/>
    <x v="32"/>
    <d v="2016-05-22T22:00:00"/>
    <d v="2016-05-06T08:58:34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x v="57"/>
    <x v="0"/>
    <s v="games/tabletop games"/>
    <n v="299"/>
    <x v="1703"/>
    <x v="6"/>
    <x v="32"/>
    <d v="2016-11-22T15:28:27"/>
    <d v="2016-11-15T15:28:27"/>
    <x v="4"/>
    <x v="2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x v="441"/>
    <x v="0"/>
    <s v="games/tabletop games"/>
    <n v="320"/>
    <x v="1704"/>
    <x v="6"/>
    <x v="32"/>
    <d v="2016-04-26T21:00:00"/>
    <d v="2016-04-09T15:59:52"/>
    <x v="6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x v="442"/>
    <x v="0"/>
    <s v="games/tabletop games"/>
    <n v="381"/>
    <x v="1705"/>
    <x v="6"/>
    <x v="32"/>
    <d v="2014-12-20T20:00:00"/>
    <d v="2014-11-25T14:54:57"/>
    <x v="4"/>
    <x v="3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x v="441"/>
    <x v="0"/>
    <s v="games/tabletop games"/>
    <n v="103"/>
    <x v="1706"/>
    <x v="6"/>
    <x v="32"/>
    <d v="2017-03-11T20:58:35"/>
    <d v="2017-02-09T20:58:35"/>
    <x v="2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x v="443"/>
    <x v="0"/>
    <s v="games/tabletop games"/>
    <n v="1802"/>
    <x v="1707"/>
    <x v="6"/>
    <x v="32"/>
    <d v="2017-03-07T00:00:00"/>
    <d v="2017-02-10T11:54:23"/>
    <x v="2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x v="444"/>
    <x v="0"/>
    <s v="games/tabletop games"/>
    <n v="720"/>
    <x v="1708"/>
    <x v="6"/>
    <x v="32"/>
    <d v="2017-01-10T16:59:00"/>
    <d v="2016-12-21T15:51:53"/>
    <x v="11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x v="445"/>
    <x v="0"/>
    <s v="games/tabletop games"/>
    <n v="283"/>
    <x v="1709"/>
    <x v="6"/>
    <x v="32"/>
    <d v="2016-12-09T19:00:04"/>
    <d v="2016-11-09T19:00:04"/>
    <x v="4"/>
    <x v="2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x v="446"/>
    <x v="0"/>
    <s v="games/tabletop games"/>
    <n v="1357"/>
    <x v="1710"/>
    <x v="6"/>
    <x v="32"/>
    <d v="2015-12-07T11:47:16"/>
    <d v="2015-11-07T11:47:16"/>
    <x v="4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x v="206"/>
    <x v="0"/>
    <s v="games/tabletop games"/>
    <n v="220"/>
    <x v="1711"/>
    <x v="6"/>
    <x v="32"/>
    <d v="2017-03-12T07:10:42"/>
    <d v="2017-02-15T08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x v="221"/>
    <x v="0"/>
    <s v="games/tabletop games"/>
    <n v="120"/>
    <x v="1712"/>
    <x v="6"/>
    <x v="32"/>
    <d v="2014-02-23T07:00:57"/>
    <d v="2014-01-24T07:00:57"/>
    <x v="1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x v="1"/>
    <x v="0"/>
    <s v="games/tabletop games"/>
    <n v="408"/>
    <x v="1713"/>
    <x v="6"/>
    <x v="32"/>
    <d v="2014-12-22T09:47:59"/>
    <d v="2014-11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x v="11"/>
    <x v="0"/>
    <s v="games/tabletop games"/>
    <n v="106"/>
    <x v="1714"/>
    <x v="6"/>
    <x v="32"/>
    <d v="2014-01-05T10:38:09"/>
    <d v="2013-12-06T10:38:09"/>
    <x v="11"/>
    <x v="4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x v="447"/>
    <x v="0"/>
    <s v="games/tabletop games"/>
    <n v="141"/>
    <x v="1715"/>
    <x v="6"/>
    <x v="32"/>
    <d v="2012-02-27T11:17:03"/>
    <d v="2012-01-28T11:17:03"/>
    <x v="1"/>
    <x v="5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x v="332"/>
    <x v="0"/>
    <s v="games/tabletop games"/>
    <n v="271"/>
    <x v="1716"/>
    <x v="6"/>
    <x v="32"/>
    <d v="2016-01-03T17:59:00"/>
    <d v="2015-11-30T12:01:07"/>
    <x v="4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x v="58"/>
    <x v="0"/>
    <s v="games/tabletop games"/>
    <n v="154"/>
    <x v="1717"/>
    <x v="6"/>
    <x v="32"/>
    <d v="2015-02-03T23:00:00"/>
    <d v="2015-01-16T14:21:39"/>
    <x v="1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x v="436"/>
    <x v="0"/>
    <s v="games/tabletop games"/>
    <n v="404"/>
    <x v="1718"/>
    <x v="6"/>
    <x v="32"/>
    <d v="2015-09-17T09:59:51"/>
    <d v="2015-08-18T09:59:51"/>
    <x v="10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x v="202"/>
    <x v="0"/>
    <s v="music/rock"/>
    <n v="185"/>
    <x v="1719"/>
    <x v="4"/>
    <x v="11"/>
    <d v="2011-07-25T01:50:00"/>
    <d v="2011-05-24T01:51:37"/>
    <x v="5"/>
    <x v="6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x v="8"/>
    <x v="0"/>
    <s v="music/rock"/>
    <n v="185"/>
    <x v="1720"/>
    <x v="4"/>
    <x v="11"/>
    <d v="2016-01-13T23:11:26"/>
    <d v="2015-11-14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x v="53"/>
    <x v="0"/>
    <s v="music/rock"/>
    <n v="101"/>
    <x v="1721"/>
    <x v="4"/>
    <x v="11"/>
    <d v="2012-05-08T21:00:04"/>
    <d v="2012-03-09T22:00:04"/>
    <x v="7"/>
    <x v="5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x v="211"/>
    <x v="0"/>
    <s v="music/rock"/>
    <n v="106"/>
    <x v="1722"/>
    <x v="4"/>
    <x v="11"/>
    <d v="2011-03-11T23:00:00"/>
    <d v="2011-02-11T14:07:25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x v="1"/>
    <x v="0"/>
    <s v="music/rock"/>
    <n v="121"/>
    <x v="1723"/>
    <x v="4"/>
    <x v="11"/>
    <d v="2012-06-28T23:27:23"/>
    <d v="2012-05-29T23:27:23"/>
    <x v="5"/>
    <x v="5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x v="25"/>
    <x v="0"/>
    <s v="music/rock"/>
    <n v="100"/>
    <x v="1724"/>
    <x v="4"/>
    <x v="11"/>
    <d v="2013-09-05T22:59:00"/>
    <d v="2013-08-08T18:07:34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x v="448"/>
    <x v="0"/>
    <s v="music/rock"/>
    <n v="120"/>
    <x v="1725"/>
    <x v="4"/>
    <x v="11"/>
    <d v="2014-06-23T11:01:00"/>
    <d v="2014-06-02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x v="20"/>
    <x v="0"/>
    <s v="music/rock"/>
    <n v="100"/>
    <x v="1726"/>
    <x v="4"/>
    <x v="11"/>
    <d v="2012-06-26T13:00:00"/>
    <d v="2012-06-07T14:51:29"/>
    <x v="0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x v="20"/>
    <x v="0"/>
    <s v="music/rock"/>
    <n v="107"/>
    <x v="1727"/>
    <x v="4"/>
    <x v="11"/>
    <d v="2013-12-06T18:22:00"/>
    <d v="2013-10-24T18:57:40"/>
    <x v="9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x v="60"/>
    <x v="0"/>
    <s v="music/rock"/>
    <n v="104"/>
    <x v="1728"/>
    <x v="4"/>
    <x v="11"/>
    <d v="2009-12-01T12:00:00"/>
    <d v="2009-09-14T01:05:30"/>
    <x v="8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x v="68"/>
    <x v="0"/>
    <s v="music/rock"/>
    <n v="173"/>
    <x v="1729"/>
    <x v="4"/>
    <x v="11"/>
    <d v="2012-04-22T23:00:00"/>
    <d v="2012-03-19T18:26:58"/>
    <x v="7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x v="67"/>
    <x v="0"/>
    <s v="music/rock"/>
    <n v="107"/>
    <x v="1730"/>
    <x v="4"/>
    <x v="11"/>
    <d v="2012-04-18T11:44:36"/>
    <d v="2012-03-19T11:44:36"/>
    <x v="7"/>
    <x v="5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x v="74"/>
    <x v="0"/>
    <s v="music/rock"/>
    <n v="108"/>
    <x v="1731"/>
    <x v="4"/>
    <x v="11"/>
    <d v="2012-09-24T22:59:00"/>
    <d v="2012-08-30T11:59:59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x v="300"/>
    <x v="0"/>
    <s v="music/rock"/>
    <n v="146"/>
    <x v="1732"/>
    <x v="4"/>
    <x v="11"/>
    <d v="2013-01-20T12:21:20"/>
    <d v="2012-12-21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x v="69"/>
    <x v="0"/>
    <s v="music/rock"/>
    <n v="125"/>
    <x v="1733"/>
    <x v="4"/>
    <x v="11"/>
    <d v="2013-01-26T17:54:16"/>
    <d v="2012-12-27T17:54:16"/>
    <x v="11"/>
    <x v="5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x v="108"/>
    <x v="0"/>
    <s v="music/rock"/>
    <n v="149"/>
    <x v="1734"/>
    <x v="4"/>
    <x v="11"/>
    <d v="2012-02-23T12:33:46"/>
    <d v="2012-01-19T12:33:46"/>
    <x v="1"/>
    <x v="5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x v="10"/>
    <x v="0"/>
    <s v="music/rock"/>
    <n v="101"/>
    <x v="1735"/>
    <x v="4"/>
    <x v="11"/>
    <d v="2012-03-13T22:59:00"/>
    <d v="2012-02-08T20:00:49"/>
    <x v="2"/>
    <x v="5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x v="449"/>
    <x v="0"/>
    <s v="music/rock"/>
    <n v="105"/>
    <x v="1736"/>
    <x v="4"/>
    <x v="11"/>
    <d v="2014-03-26T14:10:33"/>
    <d v="2014-02-24T15:10:33"/>
    <x v="2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x v="25"/>
    <x v="0"/>
    <s v="music/rock"/>
    <n v="350"/>
    <x v="1737"/>
    <x v="4"/>
    <x v="11"/>
    <d v="2011-02-05T19:46:49"/>
    <d v="2011-01-21T19:46:49"/>
    <x v="1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x v="63"/>
    <x v="0"/>
    <s v="music/rock"/>
    <n v="101"/>
    <x v="1738"/>
    <x v="4"/>
    <x v="11"/>
    <d v="2012-06-28T12:26:56"/>
    <d v="2012-06-14T12:26:56"/>
    <x v="0"/>
    <x v="5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x v="263"/>
    <x v="0"/>
    <s v="music/indie rock"/>
    <n v="134"/>
    <x v="1739"/>
    <x v="4"/>
    <x v="14"/>
    <d v="2013-06-20T22:31:36"/>
    <d v="2013-05-21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x v="268"/>
    <x v="0"/>
    <s v="music/indie rock"/>
    <n v="171"/>
    <x v="1740"/>
    <x v="4"/>
    <x v="14"/>
    <d v="2013-12-31T02:00:00"/>
    <d v="2013-11-27T15:50:3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x v="273"/>
    <x v="0"/>
    <s v="music/indie rock"/>
    <n v="109"/>
    <x v="1741"/>
    <x v="4"/>
    <x v="14"/>
    <d v="2011-12-12T22:39:56"/>
    <d v="2011-11-02T21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x v="116"/>
    <x v="0"/>
    <s v="music/indie rock"/>
    <n v="101"/>
    <x v="1742"/>
    <x v="4"/>
    <x v="14"/>
    <d v="2010-12-31T23:59:00"/>
    <d v="2010-11-20T14:34:51"/>
    <x v="4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x v="157"/>
    <x v="0"/>
    <s v="music/indie rock"/>
    <n v="101"/>
    <x v="1743"/>
    <x v="4"/>
    <x v="14"/>
    <d v="2014-08-08T13:00:00"/>
    <d v="2014-07-14T11:41:12"/>
    <x v="3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x v="196"/>
    <x v="0"/>
    <s v="music/indie rock"/>
    <n v="107"/>
    <x v="1744"/>
    <x v="4"/>
    <x v="14"/>
    <d v="2012-03-09T23:02:09"/>
    <d v="2012-02-08T23:02:09"/>
    <x v="2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x v="11"/>
    <x v="0"/>
    <s v="music/indie rock"/>
    <n v="107"/>
    <x v="1745"/>
    <x v="4"/>
    <x v="14"/>
    <d v="2012-05-05T14:15:28"/>
    <d v="2012-04-05T14:15:33"/>
    <x v="6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x v="450"/>
    <x v="0"/>
    <s v="music/indie rock"/>
    <n v="101"/>
    <x v="1746"/>
    <x v="4"/>
    <x v="14"/>
    <d v="2014-08-28T20:00:00"/>
    <d v="2014-07-31T18:06:36"/>
    <x v="3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x v="329"/>
    <x v="0"/>
    <s v="music/indie rock"/>
    <n v="107"/>
    <x v="1747"/>
    <x v="4"/>
    <x v="14"/>
    <d v="2013-03-09T18:42:17"/>
    <d v="2013-02-02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x v="451"/>
    <x v="0"/>
    <s v="music/indie rock"/>
    <n v="429"/>
    <x v="1748"/>
    <x v="4"/>
    <x v="14"/>
    <d v="2013-03-21T13:03:35"/>
    <d v="2013-02-19T14:03:35"/>
    <x v="2"/>
    <x v="4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x v="201"/>
    <x v="0"/>
    <s v="music/indie rock"/>
    <n v="104"/>
    <x v="1749"/>
    <x v="4"/>
    <x v="14"/>
    <d v="2014-05-06T19:06:29"/>
    <d v="2014-04-06T19:06:29"/>
    <x v="6"/>
    <x v="3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x v="1"/>
    <x v="0"/>
    <s v="music/indie rock"/>
    <n v="108"/>
    <x v="1750"/>
    <x v="4"/>
    <x v="14"/>
    <d v="2014-04-18T18:00:00"/>
    <d v="2014-03-18T10:11:18"/>
    <x v="7"/>
    <x v="3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x v="328"/>
    <x v="0"/>
    <s v="music/indie rock"/>
    <n v="176"/>
    <x v="1751"/>
    <x v="4"/>
    <x v="14"/>
    <d v="2012-05-03T18:00:26"/>
    <d v="2012-04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x v="133"/>
    <x v="0"/>
    <s v="music/indie rock"/>
    <n v="157"/>
    <x v="1752"/>
    <x v="4"/>
    <x v="14"/>
    <d v="2012-06-07T08:14:17"/>
    <d v="2012-05-08T08:14:17"/>
    <x v="5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x v="31"/>
    <x v="0"/>
    <s v="music/indie rock"/>
    <n v="103"/>
    <x v="1753"/>
    <x v="4"/>
    <x v="14"/>
    <d v="2012-05-05T12:25:43"/>
    <d v="2012-04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x v="452"/>
    <x v="0"/>
    <s v="music/indie rock"/>
    <n v="104"/>
    <x v="1754"/>
    <x v="4"/>
    <x v="14"/>
    <d v="2009-12-09T13:24:00"/>
    <d v="2009-09-23T12:24:10"/>
    <x v="8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x v="19"/>
    <x v="0"/>
    <s v="music/indie rock"/>
    <n v="104"/>
    <x v="1755"/>
    <x v="4"/>
    <x v="14"/>
    <d v="2010-02-15T00:00:00"/>
    <d v="2010-01-14T08:00:49"/>
    <x v="1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x v="430"/>
    <x v="0"/>
    <s v="music/indie rock"/>
    <n v="121"/>
    <x v="1756"/>
    <x v="4"/>
    <x v="14"/>
    <d v="2009-09-25T22:59:00"/>
    <d v="2009-08-25T10:26:54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x v="99"/>
    <x v="0"/>
    <s v="music/indie rock"/>
    <n v="108"/>
    <x v="1757"/>
    <x v="4"/>
    <x v="14"/>
    <d v="2013-12-14T20:58:05"/>
    <d v="2013-11-14T20:58:05"/>
    <x v="4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x v="30"/>
    <x v="0"/>
    <s v="music/indie rock"/>
    <n v="109"/>
    <x v="1758"/>
    <x v="4"/>
    <x v="14"/>
    <d v="2014-04-02T13:36:40"/>
    <d v="2014-02-26T14:36:40"/>
    <x v="2"/>
    <x v="3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x v="31"/>
    <x v="1"/>
    <s v="food/small batch"/>
    <n v="39"/>
    <x v="1759"/>
    <x v="7"/>
    <x v="33"/>
    <d v="2017-04-04T00:15:01"/>
    <d v="2017-03-05T01:15:01"/>
    <x v="7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x v="80"/>
    <x v="1"/>
    <s v="food/small batch"/>
    <n v="3"/>
    <x v="1241"/>
    <x v="7"/>
    <x v="33"/>
    <d v="2017-04-09T15:29:29"/>
    <d v="2017-03-10T16:29:29"/>
    <x v="7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x v="80"/>
    <x v="1"/>
    <s v="food/small batch"/>
    <n v="48"/>
    <x v="180"/>
    <x v="7"/>
    <x v="33"/>
    <d v="2017-03-20T13:07:27"/>
    <d v="2017-03-13T13:07:27"/>
    <x v="7"/>
    <x v="1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x v="42"/>
    <x v="1"/>
    <s v="food/small batch"/>
    <n v="21"/>
    <x v="1760"/>
    <x v="7"/>
    <x v="33"/>
    <d v="2017-03-26T15:14:45"/>
    <d v="2017-02-24T16:14:45"/>
    <x v="2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x v="63"/>
    <x v="1"/>
    <s v="food/small batch"/>
    <n v="8"/>
    <x v="1761"/>
    <x v="7"/>
    <x v="33"/>
    <d v="2017-03-29T18:32:11"/>
    <d v="2017-02-27T19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x v="29"/>
    <x v="1"/>
    <s v="food/small batch"/>
    <n v="1"/>
    <x v="1762"/>
    <x v="7"/>
    <x v="33"/>
    <d v="2017-04-30T12:00:00"/>
    <d v="2017-03-09T19:49:08"/>
    <x v="7"/>
    <x v="1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x v="453"/>
    <x v="0"/>
    <s v="food/small batch"/>
    <n v="526"/>
    <x v="1763"/>
    <x v="7"/>
    <x v="33"/>
    <d v="2014-08-26T17:00:40"/>
    <d v="2014-07-22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x v="416"/>
    <x v="0"/>
    <s v="food/small batch"/>
    <n v="254"/>
    <x v="1764"/>
    <x v="7"/>
    <x v="33"/>
    <d v="2015-06-14T13:45:37"/>
    <d v="2015-05-15T13:45:37"/>
    <x v="5"/>
    <x v="0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x v="207"/>
    <x v="0"/>
    <s v="food/small batch"/>
    <n v="106"/>
    <x v="1765"/>
    <x v="7"/>
    <x v="33"/>
    <d v="2014-07-17T09:59:06"/>
    <d v="2014-06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x v="430"/>
    <x v="0"/>
    <s v="food/small batch"/>
    <n v="102"/>
    <x v="1766"/>
    <x v="7"/>
    <x v="33"/>
    <d v="2015-12-24T19:00:00"/>
    <d v="2015-11-24T16:35:43"/>
    <x v="4"/>
    <x v="0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x v="454"/>
    <x v="0"/>
    <s v="food/small batch"/>
    <n v="144"/>
    <x v="1767"/>
    <x v="7"/>
    <x v="33"/>
    <d v="2014-08-17T19:08:10"/>
    <d v="2014-07-18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x v="455"/>
    <x v="0"/>
    <s v="food/small batch"/>
    <n v="106"/>
    <x v="1768"/>
    <x v="7"/>
    <x v="33"/>
    <d v="2015-02-06T10:04:31"/>
    <d v="2015-01-07T10:04:31"/>
    <x v="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x v="225"/>
    <x v="0"/>
    <s v="food/small batch"/>
    <n v="212"/>
    <x v="1769"/>
    <x v="7"/>
    <x v="33"/>
    <d v="2014-05-29T12:50:00"/>
    <d v="2014-05-08T10:36:30"/>
    <x v="5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x v="85"/>
    <x v="0"/>
    <s v="food/small batch"/>
    <n v="102"/>
    <x v="1770"/>
    <x v="7"/>
    <x v="33"/>
    <d v="2014-11-05T12:34:00"/>
    <d v="2014-10-06T11:04:58"/>
    <x v="9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x v="170"/>
    <x v="0"/>
    <s v="food/small batch"/>
    <n v="102"/>
    <x v="1771"/>
    <x v="7"/>
    <x v="33"/>
    <d v="2014-06-11T08:44:03"/>
    <d v="2014-05-12T08:44:03"/>
    <x v="5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x v="456"/>
    <x v="0"/>
    <s v="food/small batch"/>
    <n v="521"/>
    <x v="1772"/>
    <x v="7"/>
    <x v="33"/>
    <d v="2014-03-08T17:11:35"/>
    <d v="2014-01-27T17:11:35"/>
    <x v="1"/>
    <x v="3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x v="122"/>
    <x v="0"/>
    <s v="food/small batch"/>
    <n v="111"/>
    <x v="1773"/>
    <x v="7"/>
    <x v="33"/>
    <d v="2014-06-26T10:22:23"/>
    <d v="2014-05-27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x v="252"/>
    <x v="0"/>
    <s v="food/small batch"/>
    <n v="101"/>
    <x v="1774"/>
    <x v="7"/>
    <x v="33"/>
    <d v="2014-06-29T16:31:24"/>
    <d v="2014-05-30T16:31:24"/>
    <x v="5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x v="457"/>
    <x v="0"/>
    <s v="food/small batch"/>
    <n v="294"/>
    <x v="1775"/>
    <x v="7"/>
    <x v="33"/>
    <d v="2016-12-19T02:59:00"/>
    <d v="2016-11-18T14:11:49"/>
    <x v="4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x v="458"/>
    <x v="0"/>
    <s v="food/small batch"/>
    <n v="106"/>
    <x v="1776"/>
    <x v="7"/>
    <x v="33"/>
    <d v="2016-10-30T10:25:38"/>
    <d v="2016-09-30T10:25:38"/>
    <x v="8"/>
    <x v="2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x v="78"/>
    <x v="1"/>
    <s v="technology/web"/>
    <n v="0"/>
    <x v="121"/>
    <x v="2"/>
    <x v="7"/>
    <d v="2015-07-12T14:31:44"/>
    <d v="2015-06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x v="78"/>
    <x v="1"/>
    <s v="technology/web"/>
    <n v="0"/>
    <x v="121"/>
    <x v="2"/>
    <x v="7"/>
    <d v="2014-10-06T00:00:00"/>
    <d v="2014-09-15T11:51:10"/>
    <x v="8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x v="29"/>
    <x v="1"/>
    <s v="technology/web"/>
    <n v="3"/>
    <x v="468"/>
    <x v="2"/>
    <x v="7"/>
    <d v="2016-01-08T14:47:00"/>
    <d v="2015-11-19T14:48:25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x v="29"/>
    <x v="1"/>
    <s v="technology/web"/>
    <n v="0"/>
    <x v="120"/>
    <x v="2"/>
    <x v="7"/>
    <d v="2016-06-24T12:27:49"/>
    <d v="2016-05-25T12:27:49"/>
    <x v="5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x v="78"/>
    <x v="1"/>
    <s v="technology/web"/>
    <n v="0"/>
    <x v="121"/>
    <x v="2"/>
    <x v="7"/>
    <d v="2015-03-31T18:39:00"/>
    <d v="2015-02-24T19:02:36"/>
    <x v="2"/>
    <x v="0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x v="83"/>
    <x v="1"/>
    <s v="technology/web"/>
    <n v="0"/>
    <x v="31"/>
    <x v="2"/>
    <x v="7"/>
    <d v="2016-10-17T14:10:31"/>
    <d v="2016-09-02T14:10:31"/>
    <x v="8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x v="29"/>
    <x v="1"/>
    <s v="technology/web"/>
    <n v="2"/>
    <x v="2"/>
    <x v="2"/>
    <x v="7"/>
    <d v="2016-08-25T09:34:36"/>
    <d v="2016-07-26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x v="81"/>
    <x v="1"/>
    <s v="technology/web"/>
    <n v="0"/>
    <x v="1237"/>
    <x v="2"/>
    <x v="7"/>
    <d v="2016-02-20T17:22:18"/>
    <d v="2015-12-22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x v="78"/>
    <x v="1"/>
    <s v="technology/web"/>
    <n v="0"/>
    <x v="121"/>
    <x v="2"/>
    <x v="7"/>
    <d v="2015-08-11T13:37:08"/>
    <d v="2015-07-13T13:37:08"/>
    <x v="3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x v="78"/>
    <x v="1"/>
    <s v="technology/web"/>
    <n v="0"/>
    <x v="121"/>
    <x v="2"/>
    <x v="7"/>
    <d v="2017-01-03T15:12:50"/>
    <d v="2016-12-04T15:12:50"/>
    <x v="11"/>
    <x v="2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x v="63"/>
    <x v="1"/>
    <s v="technology/web"/>
    <n v="1"/>
    <x v="1777"/>
    <x v="2"/>
    <x v="7"/>
    <d v="2015-04-29T21:25:39"/>
    <d v="2015-03-30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x v="78"/>
    <x v="1"/>
    <s v="technology/web"/>
    <n v="0"/>
    <x v="121"/>
    <x v="2"/>
    <x v="7"/>
    <d v="2015-06-06T10:12:32"/>
    <d v="2015-04-07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x v="78"/>
    <x v="1"/>
    <s v="technology/web"/>
    <n v="0"/>
    <x v="121"/>
    <x v="2"/>
    <x v="7"/>
    <d v="2015-04-21T11:13:42"/>
    <d v="2015-04-09T11:13:42"/>
    <x v="6"/>
    <x v="0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x v="29"/>
    <x v="1"/>
    <s v="technology/web"/>
    <n v="0"/>
    <x v="384"/>
    <x v="2"/>
    <x v="7"/>
    <d v="2015-01-10T12:21:00"/>
    <d v="2014-11-11T12:21:00"/>
    <x v="4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x v="84"/>
    <x v="1"/>
    <s v="technology/web"/>
    <n v="1"/>
    <x v="446"/>
    <x v="2"/>
    <x v="7"/>
    <d v="2015-05-02T17:02:16"/>
    <d v="2015-04-02T17:02:16"/>
    <x v="6"/>
    <x v="0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x v="78"/>
    <x v="1"/>
    <s v="technology/web"/>
    <n v="0"/>
    <x v="121"/>
    <x v="2"/>
    <x v="7"/>
    <d v="2015-06-05T13:48:24"/>
    <d v="2015-05-06T13:48:24"/>
    <x v="5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x v="78"/>
    <x v="1"/>
    <s v="technology/web"/>
    <n v="0"/>
    <x v="121"/>
    <x v="2"/>
    <x v="7"/>
    <d v="2015-10-17T09:52:58"/>
    <d v="2015-09-17T09:52:58"/>
    <x v="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x v="78"/>
    <x v="1"/>
    <s v="technology/web"/>
    <n v="0"/>
    <x v="121"/>
    <x v="2"/>
    <x v="7"/>
    <d v="2015-01-30T19:39:00"/>
    <d v="2014-12-05T17:20:36"/>
    <x v="11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x v="83"/>
    <x v="1"/>
    <s v="technology/web"/>
    <n v="15"/>
    <x v="1778"/>
    <x v="2"/>
    <x v="7"/>
    <d v="2015-08-03T10:35:24"/>
    <d v="2015-06-04T10:35:24"/>
    <x v="0"/>
    <x v="0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x v="29"/>
    <x v="1"/>
    <s v="technology/web"/>
    <n v="0"/>
    <x v="453"/>
    <x v="2"/>
    <x v="7"/>
    <d v="2016-02-07T11:58:00"/>
    <d v="2016-01-08T11:58:00"/>
    <x v="1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x v="78"/>
    <x v="1"/>
    <s v="technology/web"/>
    <n v="0"/>
    <x v="121"/>
    <x v="2"/>
    <x v="7"/>
    <d v="2016-04-30T17:00:00"/>
    <d v="2016-04-06T15:36:48"/>
    <x v="6"/>
    <x v="2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x v="84"/>
    <x v="1"/>
    <s v="technology/web"/>
    <n v="29"/>
    <x v="88"/>
    <x v="2"/>
    <x v="7"/>
    <d v="2014-12-11T11:31:10"/>
    <d v="2014-11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x v="78"/>
    <x v="1"/>
    <s v="technology/web"/>
    <n v="0"/>
    <x v="121"/>
    <x v="2"/>
    <x v="7"/>
    <d v="2015-12-28T19:16:40"/>
    <d v="2015-11-13T19:16:40"/>
    <x v="4"/>
    <x v="0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x v="78"/>
    <x v="1"/>
    <s v="technology/web"/>
    <n v="0"/>
    <x v="121"/>
    <x v="2"/>
    <x v="7"/>
    <d v="2015-10-26T17:25:56"/>
    <d v="2015-09-01T17:25:56"/>
    <x v="8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x v="78"/>
    <x v="1"/>
    <s v="technology/web"/>
    <n v="0"/>
    <x v="121"/>
    <x v="2"/>
    <x v="7"/>
    <d v="2016-01-17T18:00:00"/>
    <d v="2015-12-08T12:40:25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x v="74"/>
    <x v="1"/>
    <s v="technology/web"/>
    <n v="11"/>
    <x v="1779"/>
    <x v="2"/>
    <x v="7"/>
    <d v="2015-10-21T07:45:33"/>
    <d v="2015-09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x v="25"/>
    <x v="1"/>
    <s v="technology/web"/>
    <n v="1"/>
    <x v="1780"/>
    <x v="2"/>
    <x v="7"/>
    <d v="2016-04-25T17:16:56"/>
    <d v="2016-02-25T18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x v="84"/>
    <x v="1"/>
    <s v="technology/web"/>
    <n v="0"/>
    <x v="73"/>
    <x v="2"/>
    <x v="7"/>
    <d v="2015-04-14T11:19:25"/>
    <d v="2015-02-28T12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x v="78"/>
    <x v="1"/>
    <s v="technology/web"/>
    <n v="0"/>
    <x v="121"/>
    <x v="2"/>
    <x v="7"/>
    <d v="2016-02-10T14:30:11"/>
    <d v="2016-01-11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x v="80"/>
    <x v="1"/>
    <s v="technology/web"/>
    <n v="0"/>
    <x v="442"/>
    <x v="2"/>
    <x v="7"/>
    <d v="2014-12-17T23:32:21"/>
    <d v="2014-11-17T23:32:21"/>
    <x v="4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x v="78"/>
    <x v="1"/>
    <s v="technology/web"/>
    <n v="0"/>
    <x v="121"/>
    <x v="2"/>
    <x v="7"/>
    <d v="2015-06-25T13:39:56"/>
    <d v="2015-05-26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x v="79"/>
    <x v="1"/>
    <s v="technology/web"/>
    <n v="3"/>
    <x v="180"/>
    <x v="2"/>
    <x v="7"/>
    <d v="2015-04-23T20:39:31"/>
    <d v="2015-03-24T20:39:31"/>
    <x v="7"/>
    <x v="0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x v="29"/>
    <x v="1"/>
    <s v="technology/web"/>
    <n v="0"/>
    <x v="73"/>
    <x v="2"/>
    <x v="7"/>
    <d v="2015-08-29T10:53:44"/>
    <d v="2015-07-30T10:53:44"/>
    <x v="3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x v="29"/>
    <x v="1"/>
    <s v="technology/web"/>
    <n v="0"/>
    <x v="119"/>
    <x v="2"/>
    <x v="7"/>
    <d v="2015-02-12T15:14:20"/>
    <d v="2015-01-13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x v="78"/>
    <x v="1"/>
    <s v="technology/web"/>
    <n v="0"/>
    <x v="121"/>
    <x v="2"/>
    <x v="7"/>
    <d v="2016-09-09T15:03:57"/>
    <d v="2016-08-10T15:03:57"/>
    <x v="10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x v="80"/>
    <x v="1"/>
    <s v="technology/web"/>
    <n v="11"/>
    <x v="1781"/>
    <x v="2"/>
    <x v="7"/>
    <d v="2015-12-10T17:12:46"/>
    <d v="2015-11-10T17:12:46"/>
    <x v="4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x v="78"/>
    <x v="1"/>
    <s v="technology/web"/>
    <n v="0"/>
    <x v="121"/>
    <x v="2"/>
    <x v="7"/>
    <d v="2016-11-25T16:53:03"/>
    <d v="2016-10-26T15:53:03"/>
    <x v="9"/>
    <x v="2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x v="78"/>
    <x v="1"/>
    <s v="technology/web"/>
    <n v="0"/>
    <x v="121"/>
    <x v="2"/>
    <x v="7"/>
    <d v="2015-08-25T19:18:50"/>
    <d v="2015-07-27T19:18:50"/>
    <x v="3"/>
    <x v="0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x v="78"/>
    <x v="1"/>
    <s v="technology/web"/>
    <n v="0"/>
    <x v="121"/>
    <x v="2"/>
    <x v="7"/>
    <d v="2015-10-04T19:23:36"/>
    <d v="2015-08-20T19:23:36"/>
    <x v="10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x v="83"/>
    <x v="1"/>
    <s v="technology/web"/>
    <n v="0"/>
    <x v="1782"/>
    <x v="2"/>
    <x v="7"/>
    <d v="2015-10-01T14:02:22"/>
    <d v="2015-09-01T14:02:22"/>
    <x v="8"/>
    <x v="0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x v="63"/>
    <x v="1"/>
    <s v="technology/web"/>
    <n v="2"/>
    <x v="1783"/>
    <x v="2"/>
    <x v="7"/>
    <d v="2015-04-10T17:27:28"/>
    <d v="2015-03-11T17:27:28"/>
    <x v="7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x v="84"/>
    <x v="1"/>
    <s v="technology/web"/>
    <n v="3"/>
    <x v="839"/>
    <x v="2"/>
    <x v="7"/>
    <d v="2015-08-03T23:30:03"/>
    <d v="2015-07-09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x v="83"/>
    <x v="1"/>
    <s v="technology/web"/>
    <n v="4"/>
    <x v="1784"/>
    <x v="2"/>
    <x v="7"/>
    <d v="2015-02-21T20:21:47"/>
    <d v="2015-01-22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x v="22"/>
    <x v="1"/>
    <s v="technology/web"/>
    <n v="1"/>
    <x v="120"/>
    <x v="2"/>
    <x v="7"/>
    <d v="2014-11-13T21:37:23"/>
    <d v="2014-10-14T20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x v="63"/>
    <x v="1"/>
    <s v="technology/web"/>
    <n v="1"/>
    <x v="1785"/>
    <x v="2"/>
    <x v="7"/>
    <d v="2015-08-05T11:50:32"/>
    <d v="2015-07-06T11:50:32"/>
    <x v="3"/>
    <x v="0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x v="78"/>
    <x v="1"/>
    <s v="technology/web"/>
    <n v="0"/>
    <x v="121"/>
    <x v="2"/>
    <x v="7"/>
    <d v="2015-01-10T15:07:04"/>
    <d v="2014-11-11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x v="83"/>
    <x v="1"/>
    <s v="technology/web"/>
    <n v="1"/>
    <x v="1786"/>
    <x v="2"/>
    <x v="7"/>
    <d v="2016-07-22T10:02:20"/>
    <d v="2016-06-07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x v="22"/>
    <x v="1"/>
    <s v="technology/web"/>
    <n v="1"/>
    <x v="1787"/>
    <x v="2"/>
    <x v="7"/>
    <d v="2015-01-15T14:29:00"/>
    <d v="2014-12-16T15:29:19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x v="29"/>
    <x v="1"/>
    <s v="technology/web"/>
    <n v="0"/>
    <x v="180"/>
    <x v="2"/>
    <x v="7"/>
    <d v="2015-07-25T16:59:00"/>
    <d v="2015-06-24T10:40:52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x v="78"/>
    <x v="1"/>
    <s v="technology/web"/>
    <n v="0"/>
    <x v="121"/>
    <x v="2"/>
    <x v="7"/>
    <d v="2015-01-04T01:17:44"/>
    <d v="2014-11-25T01:17:44"/>
    <x v="4"/>
    <x v="3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x v="29"/>
    <x v="1"/>
    <s v="technology/web"/>
    <n v="0"/>
    <x v="384"/>
    <x v="2"/>
    <x v="7"/>
    <d v="2015-03-31T13:04:04"/>
    <d v="2015-03-01T14:04:04"/>
    <x v="7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x v="78"/>
    <x v="1"/>
    <s v="technology/web"/>
    <n v="0"/>
    <x v="121"/>
    <x v="2"/>
    <x v="7"/>
    <d v="2015-10-28T21:53:43"/>
    <d v="2015-09-28T21:53:43"/>
    <x v="8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x v="29"/>
    <x v="1"/>
    <s v="technology/web"/>
    <n v="0"/>
    <x v="73"/>
    <x v="2"/>
    <x v="7"/>
    <d v="2015-08-08T10:33:37"/>
    <d v="2015-07-09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x v="84"/>
    <x v="1"/>
    <s v="technology/web"/>
    <n v="0"/>
    <x v="1788"/>
    <x v="2"/>
    <x v="7"/>
    <d v="2015-02-26T03:41:33"/>
    <d v="2015-01-27T03:41:33"/>
    <x v="1"/>
    <x v="0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x v="78"/>
    <x v="1"/>
    <s v="technology/web"/>
    <n v="0"/>
    <x v="121"/>
    <x v="2"/>
    <x v="7"/>
    <d v="2017-01-10T03:57:00"/>
    <d v="2016-12-12T21:54:47"/>
    <x v="11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x v="29"/>
    <x v="1"/>
    <s v="technology/web"/>
    <n v="0"/>
    <x v="119"/>
    <x v="2"/>
    <x v="7"/>
    <d v="2015-10-15T15:22:38"/>
    <d v="2015-09-15T15:22:38"/>
    <x v="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x v="78"/>
    <x v="1"/>
    <s v="technology/web"/>
    <n v="0"/>
    <x v="121"/>
    <x v="2"/>
    <x v="7"/>
    <d v="2015-01-02T16:14:16"/>
    <d v="2014-12-03T16:14:16"/>
    <x v="11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x v="78"/>
    <x v="1"/>
    <s v="technology/web"/>
    <n v="0"/>
    <x v="121"/>
    <x v="2"/>
    <x v="7"/>
    <d v="2015-07-02T16:59:44"/>
    <d v="2015-06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x v="78"/>
    <x v="1"/>
    <s v="technology/web"/>
    <n v="0"/>
    <x v="121"/>
    <x v="2"/>
    <x v="7"/>
    <d v="2014-12-18T15:28:26"/>
    <d v="2014-11-13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x v="78"/>
    <x v="1"/>
    <s v="technology/web"/>
    <n v="0"/>
    <x v="121"/>
    <x v="2"/>
    <x v="7"/>
    <d v="2016-04-14T01:26:04"/>
    <d v="2016-03-15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x v="82"/>
    <x v="1"/>
    <s v="food/food trucks"/>
    <n v="1"/>
    <x v="1789"/>
    <x v="7"/>
    <x v="19"/>
    <d v="2016-03-05T14:44:56"/>
    <d v="2016-01-05T14:44:56"/>
    <x v="1"/>
    <x v="2"/>
  </r>
  <r>
    <n v="2402"/>
    <s v="Cupcake Truck Unite"/>
    <s v="Small town, delicious treats, and a mobile truck"/>
    <x v="14"/>
    <x v="401"/>
    <x v="2"/>
    <x v="0"/>
    <x v="0"/>
    <n v="1431533931"/>
    <n v="1428941931"/>
    <b v="0"/>
    <x v="29"/>
    <x v="1"/>
    <s v="food/food trucks"/>
    <n v="0"/>
    <x v="368"/>
    <x v="7"/>
    <x v="19"/>
    <d v="2015-05-13T11:18:51"/>
    <d v="2015-04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x v="8"/>
    <x v="1"/>
    <s v="food/food trucks"/>
    <n v="17"/>
    <x v="1790"/>
    <x v="7"/>
    <x v="19"/>
    <d v="2016-03-30T15:10:58"/>
    <d v="2016-01-30T16:10:58"/>
    <x v="1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x v="78"/>
    <x v="1"/>
    <s v="food/food trucks"/>
    <n v="0"/>
    <x v="121"/>
    <x v="7"/>
    <x v="19"/>
    <d v="2016-01-02T19:56:47"/>
    <d v="2015-12-03T19:56:47"/>
    <x v="11"/>
    <x v="0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x v="9"/>
    <x v="1"/>
    <s v="food/food trucks"/>
    <n v="23"/>
    <x v="1791"/>
    <x v="7"/>
    <x v="19"/>
    <d v="2016-09-03T09:02:55"/>
    <d v="2016-08-13T09:02:55"/>
    <x v="10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x v="38"/>
    <x v="1"/>
    <s v="food/food trucks"/>
    <n v="41"/>
    <x v="1792"/>
    <x v="7"/>
    <x v="19"/>
    <d v="2015-01-18T21:39:50"/>
    <d v="2014-12-09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x v="51"/>
    <x v="1"/>
    <s v="food/food trucks"/>
    <n v="25"/>
    <x v="1793"/>
    <x v="7"/>
    <x v="19"/>
    <d v="2015-04-11T01:00:00"/>
    <d v="2015-03-19T08:48:48"/>
    <x v="7"/>
    <x v="0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x v="84"/>
    <x v="1"/>
    <s v="food/food trucks"/>
    <n v="0"/>
    <x v="2"/>
    <x v="7"/>
    <x v="19"/>
    <d v="2014-11-05T23:22:37"/>
    <d v="2014-10-06T22:22:37"/>
    <x v="9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x v="79"/>
    <x v="1"/>
    <s v="food/food trucks"/>
    <n v="2"/>
    <x v="474"/>
    <x v="7"/>
    <x v="19"/>
    <d v="2015-08-18T16:01:15"/>
    <d v="2015-07-19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x v="78"/>
    <x v="1"/>
    <s v="food/food trucks"/>
    <n v="0"/>
    <x v="121"/>
    <x v="7"/>
    <x v="19"/>
    <d v="2015-09-07T04:47:55"/>
    <d v="2015-08-08T04:47:55"/>
    <x v="10"/>
    <x v="0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x v="83"/>
    <x v="1"/>
    <s v="food/food trucks"/>
    <n v="1"/>
    <x v="690"/>
    <x v="7"/>
    <x v="19"/>
    <d v="2015-08-25T12:34:42"/>
    <d v="2015-07-26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x v="78"/>
    <x v="1"/>
    <s v="food/food trucks"/>
    <n v="0"/>
    <x v="121"/>
    <x v="7"/>
    <x v="19"/>
    <d v="2016-11-26T13:41:13"/>
    <d v="2016-10-12T12:41:13"/>
    <x v="9"/>
    <x v="2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x v="83"/>
    <x v="1"/>
    <s v="food/food trucks"/>
    <n v="1"/>
    <x v="1585"/>
    <x v="7"/>
    <x v="19"/>
    <d v="2014-05-31T18:30:00"/>
    <d v="2014-04-30T21:38:02"/>
    <x v="6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x v="62"/>
    <x v="1"/>
    <s v="food/food trucks"/>
    <n v="3"/>
    <x v="1794"/>
    <x v="7"/>
    <x v="19"/>
    <d v="2015-08-21T22:59:00"/>
    <d v="2015-07-13T11:41:00"/>
    <x v="3"/>
    <x v="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x v="79"/>
    <x v="1"/>
    <s v="food/food trucks"/>
    <n v="1"/>
    <x v="1795"/>
    <x v="7"/>
    <x v="19"/>
    <d v="2016-07-15T15:42:26"/>
    <d v="2016-06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x v="29"/>
    <x v="1"/>
    <s v="food/food trucks"/>
    <n v="0"/>
    <x v="144"/>
    <x v="7"/>
    <x v="19"/>
    <d v="2015-03-14T10:00:00"/>
    <d v="2015-01-15T12:42:23"/>
    <x v="1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x v="78"/>
    <x v="1"/>
    <s v="food/food trucks"/>
    <n v="0"/>
    <x v="121"/>
    <x v="7"/>
    <x v="19"/>
    <d v="2014-08-10T16:13:07"/>
    <d v="2014-07-11T16:13:07"/>
    <x v="3"/>
    <x v="3"/>
  </r>
  <r>
    <n v="2418"/>
    <s v="Mexican food truck"/>
    <s v="I want to start my food truck business."/>
    <x v="31"/>
    <x v="139"/>
    <x v="2"/>
    <x v="0"/>
    <x v="0"/>
    <n v="1427225644"/>
    <n v="1422045244"/>
    <b v="0"/>
    <x v="81"/>
    <x v="1"/>
    <s v="food/food trucks"/>
    <n v="0"/>
    <x v="120"/>
    <x v="7"/>
    <x v="19"/>
    <d v="2015-03-24T14:34:04"/>
    <d v="2015-01-23T15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x v="78"/>
    <x v="1"/>
    <s v="food/food trucks"/>
    <n v="0"/>
    <x v="121"/>
    <x v="7"/>
    <x v="19"/>
    <d v="2015-02-18T12:43:09"/>
    <d v="2014-12-20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x v="17"/>
    <x v="1"/>
    <s v="food/food trucks"/>
    <n v="15"/>
    <x v="1796"/>
    <x v="7"/>
    <x v="19"/>
    <d v="2014-11-09T20:41:35"/>
    <d v="2014-09-10T19:41:35"/>
    <x v="8"/>
    <x v="3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x v="29"/>
    <x v="1"/>
    <s v="food/food trucks"/>
    <n v="0"/>
    <x v="120"/>
    <x v="7"/>
    <x v="19"/>
    <d v="2015-02-21T11:29:56"/>
    <d v="2015-01-22T11:29:56"/>
    <x v="1"/>
    <x v="0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x v="29"/>
    <x v="1"/>
    <s v="food/food trucks"/>
    <n v="0"/>
    <x v="120"/>
    <x v="7"/>
    <x v="19"/>
    <d v="2015-03-11T11:23:56"/>
    <d v="2015-02-09T12:23:56"/>
    <x v="2"/>
    <x v="0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x v="29"/>
    <x v="1"/>
    <s v="food/food trucks"/>
    <n v="0"/>
    <x v="1797"/>
    <x v="7"/>
    <x v="19"/>
    <d v="2014-12-31T11:54:50"/>
    <d v="2014-12-01T11:54:50"/>
    <x v="11"/>
    <x v="3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x v="82"/>
    <x v="1"/>
    <s v="food/food trucks"/>
    <n v="1"/>
    <x v="1798"/>
    <x v="7"/>
    <x v="19"/>
    <d v="2014-10-27T16:25:08"/>
    <d v="2014-09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x v="29"/>
    <x v="1"/>
    <s v="food/food trucks"/>
    <n v="0"/>
    <x v="120"/>
    <x v="7"/>
    <x v="19"/>
    <d v="2016-05-27T17:04:00"/>
    <d v="2016-05-12T16:55:49"/>
    <x v="5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x v="78"/>
    <x v="1"/>
    <s v="food/food trucks"/>
    <n v="0"/>
    <x v="121"/>
    <x v="7"/>
    <x v="19"/>
    <d v="2015-08-07T23:04:52"/>
    <d v="2015-06-08T23:04:52"/>
    <x v="0"/>
    <x v="0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x v="29"/>
    <x v="1"/>
    <s v="food/food trucks"/>
    <n v="0"/>
    <x v="120"/>
    <x v="7"/>
    <x v="19"/>
    <d v="2016-03-23T01:38:53"/>
    <d v="2016-02-12T02:38:53"/>
    <x v="2"/>
    <x v="2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x v="29"/>
    <x v="1"/>
    <s v="food/food trucks"/>
    <n v="0"/>
    <x v="120"/>
    <x v="7"/>
    <x v="19"/>
    <d v="2015-03-12T12:49:11"/>
    <d v="2015-02-10T13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x v="80"/>
    <x v="1"/>
    <s v="food/food trucks"/>
    <n v="1"/>
    <x v="1799"/>
    <x v="7"/>
    <x v="19"/>
    <d v="2017-02-05T11:44:00"/>
    <d v="2016-12-30T16:06:06"/>
    <x v="11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x v="84"/>
    <x v="1"/>
    <s v="food/food trucks"/>
    <n v="1"/>
    <x v="689"/>
    <x v="7"/>
    <x v="19"/>
    <d v="2016-02-11T22:08:24"/>
    <d v="2016-01-12T22:08:24"/>
    <x v="1"/>
    <x v="2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x v="84"/>
    <x v="1"/>
    <s v="food/food trucks"/>
    <n v="0"/>
    <x v="120"/>
    <x v="7"/>
    <x v="19"/>
    <d v="2016-06-27T21:23:33"/>
    <d v="2016-04-28T21:23:33"/>
    <x v="6"/>
    <x v="2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x v="84"/>
    <x v="1"/>
    <s v="food/food trucks"/>
    <n v="0"/>
    <x v="120"/>
    <x v="7"/>
    <x v="19"/>
    <d v="2015-03-08T00:14:57"/>
    <d v="2015-02-06T00:14:57"/>
    <x v="2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x v="78"/>
    <x v="1"/>
    <s v="food/food trucks"/>
    <n v="0"/>
    <x v="121"/>
    <x v="7"/>
    <x v="19"/>
    <d v="2016-02-27T16:35:43"/>
    <d v="2016-01-28T16:35:43"/>
    <x v="1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x v="84"/>
    <x v="1"/>
    <s v="food/food trucks"/>
    <n v="0"/>
    <x v="31"/>
    <x v="7"/>
    <x v="19"/>
    <d v="2015-08-03T23:27:54"/>
    <d v="2015-06-24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x v="80"/>
    <x v="1"/>
    <s v="food/food trucks"/>
    <n v="0"/>
    <x v="1800"/>
    <x v="7"/>
    <x v="19"/>
    <d v="2015-10-05T01:39:46"/>
    <d v="2015-09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x v="84"/>
    <x v="1"/>
    <s v="food/food trucks"/>
    <n v="0"/>
    <x v="381"/>
    <x v="7"/>
    <x v="19"/>
    <d v="2016-01-29T09:46:10"/>
    <d v="2015-11-30T09:46:10"/>
    <x v="4"/>
    <x v="0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x v="78"/>
    <x v="1"/>
    <s v="food/food trucks"/>
    <n v="0"/>
    <x v="121"/>
    <x v="7"/>
    <x v="19"/>
    <d v="2015-03-17T13:00:00"/>
    <d v="2015-01-27T18:09:48"/>
    <x v="1"/>
    <x v="0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x v="29"/>
    <x v="1"/>
    <s v="food/food trucks"/>
    <n v="0"/>
    <x v="73"/>
    <x v="7"/>
    <x v="19"/>
    <d v="2015-12-07T17:57:42"/>
    <d v="2015-10-08T16:57:42"/>
    <x v="9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x v="78"/>
    <x v="1"/>
    <s v="food/food trucks"/>
    <n v="0"/>
    <x v="121"/>
    <x v="7"/>
    <x v="19"/>
    <d v="2015-10-18T14:38:49"/>
    <d v="2015-09-18T14:38:49"/>
    <x v="8"/>
    <x v="0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x v="84"/>
    <x v="1"/>
    <s v="food/food trucks"/>
    <n v="0"/>
    <x v="144"/>
    <x v="7"/>
    <x v="19"/>
    <d v="2016-02-13T16:35:13"/>
    <d v="2016-01-14T16:35:13"/>
    <x v="1"/>
    <x v="2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x v="280"/>
    <x v="0"/>
    <s v="food/small batch"/>
    <n v="108"/>
    <x v="1801"/>
    <x v="7"/>
    <x v="33"/>
    <d v="2015-07-22T23:59:00"/>
    <d v="2015-07-01T22:00:54"/>
    <x v="3"/>
    <x v="0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x v="459"/>
    <x v="0"/>
    <s v="food/small batch"/>
    <n v="126"/>
    <x v="1802"/>
    <x v="7"/>
    <x v="33"/>
    <d v="2015-03-19T10:00:28"/>
    <d v="2015-02-17T11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x v="409"/>
    <x v="0"/>
    <s v="food/small batch"/>
    <n v="203"/>
    <x v="1803"/>
    <x v="7"/>
    <x v="33"/>
    <d v="2014-08-15T10:00:22"/>
    <d v="2014-07-16T10:00:22"/>
    <x v="3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x v="42"/>
    <x v="0"/>
    <s v="food/small batch"/>
    <n v="109"/>
    <x v="1804"/>
    <x v="7"/>
    <x v="33"/>
    <d v="2016-05-25T13:06:31"/>
    <d v="2016-04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x v="248"/>
    <x v="0"/>
    <s v="food/small batch"/>
    <n v="173"/>
    <x v="1805"/>
    <x v="7"/>
    <x v="33"/>
    <d v="2015-09-25T23:33:41"/>
    <d v="2015-08-26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x v="112"/>
    <x v="0"/>
    <s v="food/small batch"/>
    <n v="168"/>
    <x v="1806"/>
    <x v="7"/>
    <x v="33"/>
    <d v="2016-11-26T10:27:51"/>
    <d v="2016-10-27T09:27:51"/>
    <x v="9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x v="152"/>
    <x v="0"/>
    <s v="food/small batch"/>
    <n v="427"/>
    <x v="1807"/>
    <x v="7"/>
    <x v="33"/>
    <d v="2016-11-11T23:00:00"/>
    <d v="2016-10-11T06:16:33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x v="82"/>
    <x v="0"/>
    <s v="food/small batch"/>
    <n v="108"/>
    <x v="1808"/>
    <x v="7"/>
    <x v="33"/>
    <d v="2016-08-31T00:36:00"/>
    <d v="2016-08-25T02:35:13"/>
    <x v="10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x v="148"/>
    <x v="0"/>
    <s v="food/small batch"/>
    <n v="108"/>
    <x v="472"/>
    <x v="7"/>
    <x v="33"/>
    <d v="2014-11-29T23:25:15"/>
    <d v="2014-10-30T22:25:15"/>
    <x v="9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x v="332"/>
    <x v="0"/>
    <s v="food/small batch"/>
    <n v="102"/>
    <x v="1809"/>
    <x v="7"/>
    <x v="33"/>
    <d v="2014-10-27T22:11:00"/>
    <d v="2014-09-19T20:44:16"/>
    <x v="8"/>
    <x v="3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x v="153"/>
    <x v="0"/>
    <s v="food/small batch"/>
    <n v="115"/>
    <x v="1810"/>
    <x v="7"/>
    <x v="33"/>
    <d v="2017-03-05T16:48:10"/>
    <d v="2017-02-13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x v="41"/>
    <x v="0"/>
    <s v="food/small batch"/>
    <n v="134"/>
    <x v="1811"/>
    <x v="7"/>
    <x v="33"/>
    <d v="2015-12-29T18:00:00"/>
    <d v="2015-11-30T15:15:00"/>
    <x v="4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x v="85"/>
    <x v="0"/>
    <s v="food/small batch"/>
    <n v="155"/>
    <x v="1812"/>
    <x v="7"/>
    <x v="33"/>
    <d v="2017-02-02T11:36:49"/>
    <d v="2017-01-03T11:36:49"/>
    <x v="1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x v="208"/>
    <x v="0"/>
    <s v="food/small batch"/>
    <n v="101"/>
    <x v="1813"/>
    <x v="7"/>
    <x v="33"/>
    <d v="2017-03-10T23:50:08"/>
    <d v="2017-02-03T23:50:08"/>
    <x v="2"/>
    <x v="1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x v="38"/>
    <x v="0"/>
    <s v="food/small batch"/>
    <n v="182"/>
    <x v="1814"/>
    <x v="7"/>
    <x v="33"/>
    <d v="2016-04-20T13:45:50"/>
    <d v="2016-03-23T13:45:50"/>
    <x v="7"/>
    <x v="2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x v="85"/>
    <x v="0"/>
    <s v="food/small batch"/>
    <n v="181"/>
    <x v="1815"/>
    <x v="7"/>
    <x v="33"/>
    <d v="2017-02-25T18:03:59"/>
    <d v="2017-01-26T18:03:59"/>
    <x v="1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x v="204"/>
    <x v="0"/>
    <s v="food/small batch"/>
    <n v="102"/>
    <x v="1816"/>
    <x v="7"/>
    <x v="33"/>
    <d v="2016-03-24T08:27:36"/>
    <d v="2016-02-23T09:27:36"/>
    <x v="2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x v="144"/>
    <x v="0"/>
    <s v="food/small batch"/>
    <n v="110"/>
    <x v="1817"/>
    <x v="7"/>
    <x v="33"/>
    <d v="2016-06-09T14:00:00"/>
    <d v="2016-05-05T15:55:18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x v="460"/>
    <x v="0"/>
    <s v="food/small batch"/>
    <n v="102"/>
    <x v="1818"/>
    <x v="7"/>
    <x v="33"/>
    <d v="2016-03-23T09:18:05"/>
    <d v="2016-02-07T10:18:05"/>
    <x v="2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x v="32"/>
    <x v="0"/>
    <s v="food/small batch"/>
    <n v="101"/>
    <x v="1819"/>
    <x v="7"/>
    <x v="33"/>
    <d v="2017-01-02T23:17:00"/>
    <d v="2016-11-29T23:29:27"/>
    <x v="4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x v="48"/>
    <x v="0"/>
    <s v="music/indie rock"/>
    <n v="104"/>
    <x v="1820"/>
    <x v="4"/>
    <x v="14"/>
    <d v="2011-09-30T22:00:00"/>
    <d v="2011-08-28T19:18:17"/>
    <x v="10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x v="248"/>
    <x v="0"/>
    <s v="music/indie rock"/>
    <n v="111"/>
    <x v="1821"/>
    <x v="4"/>
    <x v="14"/>
    <d v="2012-07-18T23:28:16"/>
    <d v="2012-06-28T23:28:16"/>
    <x v="0"/>
    <x v="5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x v="11"/>
    <x v="0"/>
    <s v="music/indie rock"/>
    <n v="116"/>
    <x v="1144"/>
    <x v="4"/>
    <x v="14"/>
    <d v="2013-04-16T14:00:00"/>
    <d v="2013-03-07T21:40:25"/>
    <x v="7"/>
    <x v="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x v="68"/>
    <x v="0"/>
    <s v="music/indie rock"/>
    <n v="111"/>
    <x v="1822"/>
    <x v="4"/>
    <x v="14"/>
    <d v="2015-09-30T14:29:00"/>
    <d v="2015-09-01T16:36:37"/>
    <x v="8"/>
    <x v="0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x v="53"/>
    <x v="0"/>
    <s v="music/indie rock"/>
    <n v="180"/>
    <x v="1823"/>
    <x v="4"/>
    <x v="14"/>
    <d v="2012-09-23T12:15:48"/>
    <d v="2012-08-24T12:15:48"/>
    <x v="10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x v="47"/>
    <x v="0"/>
    <s v="music/indie rock"/>
    <n v="100"/>
    <x v="1824"/>
    <x v="4"/>
    <x v="14"/>
    <d v="2013-05-08T21:27:33"/>
    <d v="2013-04-08T21:27:33"/>
    <x v="6"/>
    <x v="4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x v="68"/>
    <x v="0"/>
    <s v="music/indie rock"/>
    <n v="119"/>
    <x v="1825"/>
    <x v="4"/>
    <x v="14"/>
    <d v="2012-05-10T12:00:00"/>
    <d v="2012-04-26T15:58:51"/>
    <x v="6"/>
    <x v="5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x v="6"/>
    <x v="0"/>
    <s v="music/indie rock"/>
    <n v="107"/>
    <x v="1826"/>
    <x v="4"/>
    <x v="14"/>
    <d v="2012-10-28T00:00:00"/>
    <d v="2012-09-21T22:42:01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x v="5"/>
    <x v="0"/>
    <s v="music/indie rock"/>
    <n v="114"/>
    <x v="1827"/>
    <x v="4"/>
    <x v="14"/>
    <d v="2011-02-08T05:18:49"/>
    <d v="2011-01-14T05:18:49"/>
    <x v="1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x v="17"/>
    <x v="0"/>
    <s v="music/indie rock"/>
    <n v="103"/>
    <x v="1828"/>
    <x v="4"/>
    <x v="14"/>
    <d v="2012-05-23T20:47:35"/>
    <d v="2012-04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x v="57"/>
    <x v="0"/>
    <s v="music/indie rock"/>
    <n v="128"/>
    <x v="1829"/>
    <x v="4"/>
    <x v="14"/>
    <d v="2012-01-25T18:49:52"/>
    <d v="2011-12-16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x v="201"/>
    <x v="0"/>
    <s v="music/indie rock"/>
    <n v="136"/>
    <x v="1830"/>
    <x v="4"/>
    <x v="14"/>
    <d v="2010-09-03T20:03:00"/>
    <d v="2010-06-24T21:46:20"/>
    <x v="0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x v="5"/>
    <x v="0"/>
    <s v="music/indie rock"/>
    <n v="100"/>
    <x v="1831"/>
    <x v="4"/>
    <x v="14"/>
    <d v="2012-11-10T13:57:49"/>
    <d v="2012-10-11T12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x v="44"/>
    <x v="0"/>
    <s v="music/indie rock"/>
    <n v="100"/>
    <x v="1832"/>
    <x v="4"/>
    <x v="14"/>
    <d v="2010-10-10T19:16:16"/>
    <d v="2010-08-26T19:16:16"/>
    <x v="10"/>
    <x v="7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x v="75"/>
    <x v="0"/>
    <s v="music/indie rock"/>
    <n v="105"/>
    <x v="1833"/>
    <x v="4"/>
    <x v="14"/>
    <d v="2010-07-10T17:00:00"/>
    <d v="2010-05-12T01:54:15"/>
    <x v="5"/>
    <x v="7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x v="165"/>
    <x v="0"/>
    <s v="music/indie rock"/>
    <n v="105"/>
    <x v="1834"/>
    <x v="4"/>
    <x v="14"/>
    <d v="2014-11-03T03:52:50"/>
    <d v="2014-10-01T02:52:50"/>
    <x v="9"/>
    <x v="3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x v="14"/>
    <x v="0"/>
    <s v="music/indie rock"/>
    <n v="171"/>
    <x v="1835"/>
    <x v="4"/>
    <x v="14"/>
    <d v="2012-08-12T11:35:45"/>
    <d v="2012-06-28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x v="1"/>
    <x v="0"/>
    <s v="music/indie rock"/>
    <n v="128"/>
    <x v="1836"/>
    <x v="4"/>
    <x v="14"/>
    <d v="2013-01-13T17:48:33"/>
    <d v="2012-12-14T17:48:33"/>
    <x v="11"/>
    <x v="5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x v="38"/>
    <x v="0"/>
    <s v="music/indie rock"/>
    <n v="133"/>
    <x v="1837"/>
    <x v="4"/>
    <x v="14"/>
    <d v="2012-07-27T21:00:00"/>
    <d v="2012-07-17T12:26:34"/>
    <x v="3"/>
    <x v="5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x v="22"/>
    <x v="0"/>
    <s v="music/indie rock"/>
    <n v="100"/>
    <x v="409"/>
    <x v="4"/>
    <x v="14"/>
    <d v="2015-10-10T17:28:04"/>
    <d v="2015-08-11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x v="195"/>
    <x v="0"/>
    <s v="music/indie rock"/>
    <n v="113"/>
    <x v="1838"/>
    <x v="4"/>
    <x v="14"/>
    <d v="2012-04-30T10:30:08"/>
    <d v="2012-03-31T10:30:08"/>
    <x v="7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x v="20"/>
    <x v="0"/>
    <s v="music/indie rock"/>
    <n v="100"/>
    <x v="1726"/>
    <x v="4"/>
    <x v="14"/>
    <d v="2011-08-01T13:46:23"/>
    <d v="2011-06-17T13:46:23"/>
    <x v="0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x v="10"/>
    <x v="0"/>
    <s v="music/indie rock"/>
    <n v="114"/>
    <x v="1839"/>
    <x v="4"/>
    <x v="14"/>
    <d v="2012-05-01T12:00:03"/>
    <d v="2012-03-02T13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x v="240"/>
    <x v="0"/>
    <s v="music/indie rock"/>
    <n v="119"/>
    <x v="1840"/>
    <x v="4"/>
    <x v="14"/>
    <d v="2011-09-15T17:00:03"/>
    <d v="2011-08-16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x v="14"/>
    <x v="0"/>
    <s v="music/indie rock"/>
    <n v="103"/>
    <x v="1841"/>
    <x v="4"/>
    <x v="14"/>
    <d v="2011-10-12T18:57:59"/>
    <d v="2011-09-07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x v="209"/>
    <x v="0"/>
    <s v="music/indie rock"/>
    <n v="266"/>
    <x v="1842"/>
    <x v="4"/>
    <x v="14"/>
    <d v="2012-04-22T11:59:36"/>
    <d v="2012-03-23T11:59:36"/>
    <x v="7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x v="44"/>
    <x v="0"/>
    <s v="music/indie rock"/>
    <n v="100"/>
    <x v="1843"/>
    <x v="4"/>
    <x v="14"/>
    <d v="2012-05-26T20:59:57"/>
    <d v="2012-04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x v="71"/>
    <x v="0"/>
    <s v="music/indie rock"/>
    <n v="107"/>
    <x v="1844"/>
    <x v="4"/>
    <x v="14"/>
    <d v="2011-11-16T11:11:48"/>
    <d v="2011-10-17T10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x v="11"/>
    <x v="0"/>
    <s v="music/indie rock"/>
    <n v="134"/>
    <x v="1845"/>
    <x v="4"/>
    <x v="14"/>
    <d v="2013-05-09T11:33:59"/>
    <d v="2013-04-09T11:33:59"/>
    <x v="6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x v="38"/>
    <x v="0"/>
    <s v="music/indie rock"/>
    <n v="121"/>
    <x v="1846"/>
    <x v="4"/>
    <x v="14"/>
    <d v="2012-06-23T00:27:56"/>
    <d v="2012-04-24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x v="73"/>
    <x v="0"/>
    <s v="music/indie rock"/>
    <n v="103"/>
    <x v="1847"/>
    <x v="4"/>
    <x v="14"/>
    <d v="2011-01-15T20:51:00"/>
    <d v="2010-12-30T15:08:34"/>
    <x v="11"/>
    <x v="7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x v="74"/>
    <x v="0"/>
    <s v="music/indie rock"/>
    <n v="125"/>
    <x v="1848"/>
    <x v="4"/>
    <x v="14"/>
    <d v="2012-06-16T04:59:00"/>
    <d v="2012-04-25T18:39:48"/>
    <x v="6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x v="461"/>
    <x v="0"/>
    <s v="music/indie rock"/>
    <n v="129"/>
    <x v="1849"/>
    <x v="4"/>
    <x v="14"/>
    <d v="2013-04-28T23:02:20"/>
    <d v="2013-03-14T23:02:20"/>
    <x v="7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x v="70"/>
    <x v="0"/>
    <s v="music/indie rock"/>
    <n v="101"/>
    <x v="1850"/>
    <x v="4"/>
    <x v="14"/>
    <d v="2012-05-23T10:29:04"/>
    <d v="2012-04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x v="288"/>
    <x v="0"/>
    <s v="music/indie rock"/>
    <n v="128"/>
    <x v="1851"/>
    <x v="4"/>
    <x v="14"/>
    <d v="2012-06-06T17:42:55"/>
    <d v="2012-05-07T17:42:55"/>
    <x v="5"/>
    <x v="5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x v="73"/>
    <x v="0"/>
    <s v="music/indie rock"/>
    <n v="100"/>
    <x v="1852"/>
    <x v="4"/>
    <x v="14"/>
    <d v="2013-03-29T17:54:52"/>
    <d v="2013-02-22T18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x v="66"/>
    <x v="0"/>
    <s v="music/indie rock"/>
    <n v="113"/>
    <x v="1853"/>
    <x v="4"/>
    <x v="14"/>
    <d v="2011-08-05T16:05:38"/>
    <d v="2011-07-06T16:05:38"/>
    <x v="3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x v="9"/>
    <x v="0"/>
    <s v="music/indie rock"/>
    <n v="106"/>
    <x v="1854"/>
    <x v="4"/>
    <x v="14"/>
    <d v="2015-01-27T18:13:07"/>
    <d v="2015-01-13T18:13:07"/>
    <x v="1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x v="203"/>
    <x v="0"/>
    <s v="music/indie rock"/>
    <n v="203"/>
    <x v="1855"/>
    <x v="4"/>
    <x v="14"/>
    <d v="2012-12-31T13:00:00"/>
    <d v="2012-11-13T10:33:57"/>
    <x v="4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x v="60"/>
    <x v="0"/>
    <s v="music/indie rock"/>
    <n v="113"/>
    <x v="1856"/>
    <x v="4"/>
    <x v="14"/>
    <d v="2012-06-23T13:32:55"/>
    <d v="2012-05-24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x v="63"/>
    <x v="1"/>
    <s v="food/restaurants"/>
    <n v="3"/>
    <x v="1857"/>
    <x v="7"/>
    <x v="34"/>
    <d v="2015-09-27T13:38:24"/>
    <d v="2015-08-28T13:38:24"/>
    <x v="10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x v="81"/>
    <x v="1"/>
    <s v="food/restaurants"/>
    <n v="0"/>
    <x v="1858"/>
    <x v="7"/>
    <x v="34"/>
    <d v="2014-09-21T14:48:38"/>
    <d v="2014-08-07T14:48:38"/>
    <x v="10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x v="78"/>
    <x v="1"/>
    <s v="food/restaurants"/>
    <n v="0"/>
    <x v="121"/>
    <x v="7"/>
    <x v="34"/>
    <d v="2016-06-07T16:06:00"/>
    <d v="2016-05-08T16:35:08"/>
    <x v="5"/>
    <x v="2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x v="78"/>
    <x v="1"/>
    <s v="food/restaurants"/>
    <n v="0"/>
    <x v="121"/>
    <x v="7"/>
    <x v="34"/>
    <d v="2014-11-14T20:22:14"/>
    <d v="2014-10-15T19:22:14"/>
    <x v="9"/>
    <x v="3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x v="78"/>
    <x v="1"/>
    <s v="food/restaurants"/>
    <n v="0"/>
    <x v="121"/>
    <x v="7"/>
    <x v="34"/>
    <d v="2015-03-13T19:20:16"/>
    <d v="2015-02-11T20:20:16"/>
    <x v="2"/>
    <x v="0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x v="84"/>
    <x v="1"/>
    <s v="food/restaurants"/>
    <n v="1"/>
    <x v="2"/>
    <x v="7"/>
    <x v="34"/>
    <d v="2015-10-03T16:00:00"/>
    <d v="2015-09-11T02:07:49"/>
    <x v="8"/>
    <x v="0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x v="78"/>
    <x v="1"/>
    <s v="food/restaurants"/>
    <n v="0"/>
    <x v="121"/>
    <x v="7"/>
    <x v="34"/>
    <d v="2015-05-10T20:45:04"/>
    <d v="2015-04-10T20:45:04"/>
    <x v="6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x v="78"/>
    <x v="1"/>
    <s v="food/restaurants"/>
    <n v="0"/>
    <x v="121"/>
    <x v="7"/>
    <x v="34"/>
    <d v="2014-08-14T17:50:34"/>
    <d v="2014-07-15T17:50:34"/>
    <x v="3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x v="33"/>
    <x v="1"/>
    <s v="food/restaurants"/>
    <n v="1"/>
    <x v="680"/>
    <x v="7"/>
    <x v="34"/>
    <d v="2015-04-20T13:25:49"/>
    <d v="2015-02-23T14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x v="84"/>
    <x v="1"/>
    <s v="food/restaurants"/>
    <n v="0"/>
    <x v="839"/>
    <x v="7"/>
    <x v="34"/>
    <d v="2015-05-14T18:56:12"/>
    <d v="2015-03-15T18:56:12"/>
    <x v="7"/>
    <x v="0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x v="78"/>
    <x v="1"/>
    <s v="food/restaurants"/>
    <n v="0"/>
    <x v="121"/>
    <x v="7"/>
    <x v="34"/>
    <d v="2016-02-01T05:43:33"/>
    <d v="2016-01-02T05:43:33"/>
    <x v="1"/>
    <x v="2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x v="78"/>
    <x v="1"/>
    <s v="food/restaurants"/>
    <n v="0"/>
    <x v="121"/>
    <x v="7"/>
    <x v="34"/>
    <d v="2014-12-13T16:02:41"/>
    <d v="2014-11-28T16:02:41"/>
    <x v="4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x v="78"/>
    <x v="1"/>
    <s v="food/restaurants"/>
    <n v="0"/>
    <x v="121"/>
    <x v="7"/>
    <x v="34"/>
    <d v="2017-02-25T19:09:49"/>
    <d v="2016-12-27T19:09:49"/>
    <x v="11"/>
    <x v="2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x v="80"/>
    <x v="1"/>
    <s v="food/restaurants"/>
    <n v="2"/>
    <x v="1859"/>
    <x v="7"/>
    <x v="34"/>
    <d v="2014-08-20T04:21:17"/>
    <d v="2014-08-03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x v="8"/>
    <x v="1"/>
    <s v="food/restaurants"/>
    <n v="19"/>
    <x v="1860"/>
    <x v="7"/>
    <x v="34"/>
    <d v="2015-02-22T15:09:13"/>
    <d v="2015-01-23T15:09:13"/>
    <x v="1"/>
    <x v="0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x v="78"/>
    <x v="1"/>
    <s v="food/restaurants"/>
    <n v="0"/>
    <x v="121"/>
    <x v="7"/>
    <x v="34"/>
    <d v="2014-11-29T11:40:52"/>
    <d v="2014-10-30T10:40:52"/>
    <x v="9"/>
    <x v="3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x v="51"/>
    <x v="1"/>
    <s v="food/restaurants"/>
    <n v="10"/>
    <x v="1861"/>
    <x v="7"/>
    <x v="34"/>
    <d v="2015-03-19T13:15:30"/>
    <d v="2015-02-17T14:15:30"/>
    <x v="2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x v="78"/>
    <x v="1"/>
    <s v="food/restaurants"/>
    <n v="0"/>
    <x v="121"/>
    <x v="7"/>
    <x v="34"/>
    <d v="2014-11-13T12:20:28"/>
    <d v="2014-10-14T11:20:28"/>
    <x v="9"/>
    <x v="3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x v="80"/>
    <x v="1"/>
    <s v="food/restaurants"/>
    <n v="0"/>
    <x v="1862"/>
    <x v="7"/>
    <x v="34"/>
    <d v="2014-07-18T22:43:24"/>
    <d v="2014-06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x v="78"/>
    <x v="1"/>
    <s v="food/restaurants"/>
    <n v="0"/>
    <x v="121"/>
    <x v="7"/>
    <x v="34"/>
    <d v="2016-10-15T14:21:00"/>
    <d v="2016-08-30T09:24:45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x v="462"/>
    <x v="0"/>
    <s v="music/classical music"/>
    <n v="109"/>
    <x v="1863"/>
    <x v="4"/>
    <x v="35"/>
    <d v="2015-10-13T18:13:41"/>
    <d v="2015-09-22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x v="74"/>
    <x v="0"/>
    <s v="music/classical music"/>
    <n v="100"/>
    <x v="1864"/>
    <x v="4"/>
    <x v="35"/>
    <d v="2016-04-22T09:52:00"/>
    <d v="2016-03-31T08:46:00"/>
    <x v="7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x v="55"/>
    <x v="0"/>
    <s v="music/classical music"/>
    <n v="156"/>
    <x v="1865"/>
    <x v="4"/>
    <x v="35"/>
    <d v="2014-11-17T19:24:52"/>
    <d v="2014-10-18T18:24:52"/>
    <x v="9"/>
    <x v="3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x v="68"/>
    <x v="0"/>
    <s v="music/classical music"/>
    <n v="102"/>
    <x v="1866"/>
    <x v="4"/>
    <x v="35"/>
    <d v="2014-12-20T23:30:00"/>
    <d v="2014-11-18T14:22:37"/>
    <x v="4"/>
    <x v="3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x v="144"/>
    <x v="0"/>
    <s v="music/classical music"/>
    <n v="100"/>
    <x v="1867"/>
    <x v="4"/>
    <x v="35"/>
    <d v="2012-06-28T15:16:11"/>
    <d v="2012-05-29T15:16:11"/>
    <x v="5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x v="51"/>
    <x v="0"/>
    <s v="music/classical music"/>
    <n v="113"/>
    <x v="1868"/>
    <x v="4"/>
    <x v="35"/>
    <d v="2014-12-07T23:59:00"/>
    <d v="2014-11-09T21:11:14"/>
    <x v="4"/>
    <x v="3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x v="26"/>
    <x v="0"/>
    <s v="music/classical music"/>
    <n v="102"/>
    <x v="1869"/>
    <x v="4"/>
    <x v="35"/>
    <d v="2013-10-17T22:59:00"/>
    <d v="2013-09-29T13:01:31"/>
    <x v="8"/>
    <x v="4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x v="75"/>
    <x v="0"/>
    <s v="music/classical music"/>
    <n v="107"/>
    <x v="1870"/>
    <x v="4"/>
    <x v="35"/>
    <d v="2015-08-20T06:00:00"/>
    <d v="2015-08-01T15:01:43"/>
    <x v="10"/>
    <x v="0"/>
  </r>
  <r>
    <n v="2529"/>
    <s v="UrbanArias is DC's Contemporary Opera Company"/>
    <s v="Opera. Short. New."/>
    <x v="12"/>
    <x v="1736"/>
    <x v="0"/>
    <x v="0"/>
    <x v="0"/>
    <n v="1332636975"/>
    <n v="1328752575"/>
    <b v="0"/>
    <x v="88"/>
    <x v="0"/>
    <s v="music/classical music"/>
    <n v="104"/>
    <x v="1871"/>
    <x v="4"/>
    <x v="35"/>
    <d v="2012-03-24T19:56:15"/>
    <d v="2012-02-08T2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x v="53"/>
    <x v="0"/>
    <s v="music/classical music"/>
    <n v="100"/>
    <x v="1872"/>
    <x v="4"/>
    <x v="35"/>
    <d v="2015-04-19T23:50:00"/>
    <d v="2015-03-18T15:45:05"/>
    <x v="7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x v="42"/>
    <x v="0"/>
    <s v="music/classical music"/>
    <n v="100"/>
    <x v="1873"/>
    <x v="4"/>
    <x v="35"/>
    <d v="2015-08-14T22:59:00"/>
    <d v="2015-07-23T11:19:14"/>
    <x v="3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x v="65"/>
    <x v="0"/>
    <s v="music/classical music"/>
    <n v="126"/>
    <x v="1874"/>
    <x v="4"/>
    <x v="35"/>
    <d v="2012-08-16T15:22:46"/>
    <d v="2012-07-17T15:22:46"/>
    <x v="3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x v="327"/>
    <x v="0"/>
    <s v="music/classical music"/>
    <n v="111"/>
    <x v="1875"/>
    <x v="4"/>
    <x v="35"/>
    <d v="2013-03-01T13:01:08"/>
    <d v="2013-01-30T13:01:51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x v="25"/>
    <x v="0"/>
    <s v="music/classical music"/>
    <n v="105"/>
    <x v="1876"/>
    <x v="4"/>
    <x v="35"/>
    <d v="2010-01-01T01:00:00"/>
    <d v="2009-11-10T11:48:32"/>
    <x v="4"/>
    <x v="8"/>
  </r>
  <r>
    <n v="2535"/>
    <s v="Mark Hayes Requiem Recording"/>
    <s v="Mark Hayes: Requiem Recording"/>
    <x v="22"/>
    <x v="1741"/>
    <x v="0"/>
    <x v="0"/>
    <x v="0"/>
    <n v="1417463945"/>
    <n v="1414781945"/>
    <b v="0"/>
    <x v="76"/>
    <x v="0"/>
    <s v="music/classical music"/>
    <n v="104"/>
    <x v="1877"/>
    <x v="4"/>
    <x v="35"/>
    <d v="2014-12-01T14:59:05"/>
    <d v="2014-10-31T13:59:05"/>
    <x v="9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x v="80"/>
    <x v="0"/>
    <s v="music/classical music"/>
    <n v="116"/>
    <x v="1878"/>
    <x v="4"/>
    <x v="35"/>
    <d v="2013-07-29T21:32:46"/>
    <d v="2013-07-08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x v="202"/>
    <x v="0"/>
    <s v="music/classical music"/>
    <n v="110"/>
    <x v="101"/>
    <x v="4"/>
    <x v="35"/>
    <d v="2011-08-01T10:34:15"/>
    <d v="2011-06-02T10:34:15"/>
    <x v="0"/>
    <x v="6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x v="333"/>
    <x v="0"/>
    <s v="music/classical music"/>
    <n v="113"/>
    <x v="1879"/>
    <x v="4"/>
    <x v="35"/>
    <d v="2013-02-23T23:59:00"/>
    <d v="2013-01-24T07:14:21"/>
    <x v="1"/>
    <x v="4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x v="211"/>
    <x v="0"/>
    <s v="music/classical music"/>
    <n v="100"/>
    <x v="1880"/>
    <x v="4"/>
    <x v="35"/>
    <d v="2015-02-02T16:39:12"/>
    <d v="2014-12-04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x v="74"/>
    <x v="0"/>
    <s v="music/classical music"/>
    <n v="103"/>
    <x v="1881"/>
    <x v="4"/>
    <x v="35"/>
    <d v="2011-10-29T11:12:01"/>
    <d v="2011-08-30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x v="287"/>
    <x v="0"/>
    <s v="music/classical music"/>
    <n v="107"/>
    <x v="1882"/>
    <x v="4"/>
    <x v="35"/>
    <d v="2013-09-26T05:46:58"/>
    <d v="2013-07-28T05:46:58"/>
    <x v="3"/>
    <x v="4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x v="62"/>
    <x v="0"/>
    <s v="music/classical music"/>
    <n v="104"/>
    <x v="1883"/>
    <x v="4"/>
    <x v="35"/>
    <d v="2013-09-30T22:59:00"/>
    <d v="2013-08-23T05:14:17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x v="62"/>
    <x v="0"/>
    <s v="music/classical music"/>
    <n v="156"/>
    <x v="1884"/>
    <x v="4"/>
    <x v="35"/>
    <d v="2011-01-01T22:00:00"/>
    <d v="2010-12-01T21:34:58"/>
    <x v="11"/>
    <x v="7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x v="7"/>
    <x v="0"/>
    <s v="music/classical music"/>
    <n v="101"/>
    <x v="1885"/>
    <x v="4"/>
    <x v="35"/>
    <d v="2012-07-08T07:29:29"/>
    <d v="2012-06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x v="42"/>
    <x v="0"/>
    <s v="music/classical music"/>
    <n v="195"/>
    <x v="1886"/>
    <x v="4"/>
    <x v="35"/>
    <d v="2015-02-26T19:30:00"/>
    <d v="2015-01-22T22:18:58"/>
    <x v="1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x v="71"/>
    <x v="0"/>
    <s v="music/classical music"/>
    <n v="112"/>
    <x v="1887"/>
    <x v="4"/>
    <x v="35"/>
    <d v="2013-10-05T00:00:00"/>
    <d v="2013-09-07T15:36:19"/>
    <x v="8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x v="179"/>
    <x v="0"/>
    <s v="music/classical music"/>
    <n v="120"/>
    <x v="1888"/>
    <x v="4"/>
    <x v="35"/>
    <d v="2012-04-04T12:33:23"/>
    <d v="2012-03-05T13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x v="77"/>
    <x v="0"/>
    <s v="music/classical music"/>
    <n v="102"/>
    <x v="1889"/>
    <x v="4"/>
    <x v="35"/>
    <d v="2016-09-29T23:27:00"/>
    <d v="2016-09-05T10:00:37"/>
    <x v="8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x v="77"/>
    <x v="0"/>
    <s v="music/classical music"/>
    <n v="103"/>
    <x v="1890"/>
    <x v="4"/>
    <x v="35"/>
    <d v="2013-05-31T12:00:00"/>
    <d v="2013-04-26T13:11:1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x v="3"/>
    <x v="0"/>
    <s v="music/classical music"/>
    <n v="101"/>
    <x v="1891"/>
    <x v="4"/>
    <x v="35"/>
    <d v="2015-10-07T22:59:00"/>
    <d v="2015-08-12T10:13:26"/>
    <x v="1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x v="66"/>
    <x v="0"/>
    <s v="music/classical music"/>
    <n v="103"/>
    <x v="1892"/>
    <x v="4"/>
    <x v="35"/>
    <d v="2012-03-21T15:48:00"/>
    <d v="2012-02-22T01:03:05"/>
    <x v="2"/>
    <x v="5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x v="59"/>
    <x v="0"/>
    <s v="music/classical music"/>
    <n v="107"/>
    <x v="1893"/>
    <x v="4"/>
    <x v="35"/>
    <d v="2017-03-05T14:26:21"/>
    <d v="2017-02-03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x v="65"/>
    <x v="0"/>
    <s v="music/classical music"/>
    <n v="156"/>
    <x v="1894"/>
    <x v="4"/>
    <x v="35"/>
    <d v="2012-09-20T23:46:47"/>
    <d v="2012-07-22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x v="85"/>
    <x v="0"/>
    <s v="music/classical music"/>
    <n v="123"/>
    <x v="1895"/>
    <x v="4"/>
    <x v="35"/>
    <d v="2015-05-31T22:59:00"/>
    <d v="2015-04-30T20:52:43"/>
    <x v="6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x v="2"/>
    <x v="0"/>
    <s v="music/classical music"/>
    <n v="107"/>
    <x v="1896"/>
    <x v="4"/>
    <x v="35"/>
    <d v="2012-05-28T10:43:13"/>
    <d v="2012-04-27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x v="69"/>
    <x v="0"/>
    <s v="music/classical music"/>
    <n v="106"/>
    <x v="1897"/>
    <x v="4"/>
    <x v="35"/>
    <d v="2012-12-24T18:47:37"/>
    <d v="2012-11-09T18:47:37"/>
    <x v="4"/>
    <x v="5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x v="17"/>
    <x v="0"/>
    <s v="music/classical music"/>
    <n v="118"/>
    <x v="1898"/>
    <x v="4"/>
    <x v="35"/>
    <d v="2014-05-15T12:53:06"/>
    <d v="2014-04-15T12:53:06"/>
    <x v="6"/>
    <x v="3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x v="59"/>
    <x v="0"/>
    <s v="music/classical music"/>
    <n v="109"/>
    <x v="1899"/>
    <x v="4"/>
    <x v="35"/>
    <d v="2015-05-01T08:59:00"/>
    <d v="2015-03-30T15:38:26"/>
    <x v="7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x v="20"/>
    <x v="0"/>
    <s v="music/classical music"/>
    <n v="111"/>
    <x v="1900"/>
    <x v="4"/>
    <x v="35"/>
    <d v="2011-11-15T14:37:00"/>
    <d v="2011-10-13T15:58:04"/>
    <x v="9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x v="64"/>
    <x v="0"/>
    <s v="music/classical music"/>
    <n v="100"/>
    <x v="1901"/>
    <x v="4"/>
    <x v="35"/>
    <d v="2015-03-06T17:49:34"/>
    <d v="2015-02-04T17:49:34"/>
    <x v="2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x v="78"/>
    <x v="1"/>
    <s v="food/food trucks"/>
    <n v="0"/>
    <x v="121"/>
    <x v="7"/>
    <x v="19"/>
    <d v="2015-10-13T07:41:29"/>
    <d v="2015-09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x v="83"/>
    <x v="1"/>
    <s v="food/food trucks"/>
    <n v="1"/>
    <x v="384"/>
    <x v="7"/>
    <x v="19"/>
    <d v="2016-10-11T07:35:39"/>
    <d v="2016-08-12T07:35:39"/>
    <x v="10"/>
    <x v="2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x v="78"/>
    <x v="1"/>
    <s v="food/food trucks"/>
    <n v="0"/>
    <x v="121"/>
    <x v="7"/>
    <x v="19"/>
    <d v="2015-07-29T22:20:51"/>
    <d v="2015-05-30T22:20:51"/>
    <x v="5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x v="78"/>
    <x v="1"/>
    <s v="food/food trucks"/>
    <n v="0"/>
    <x v="121"/>
    <x v="7"/>
    <x v="19"/>
    <d v="2014-07-31T19:58:19"/>
    <d v="2014-07-01T19:58:19"/>
    <x v="3"/>
    <x v="3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x v="29"/>
    <x v="1"/>
    <s v="food/food trucks"/>
    <n v="1"/>
    <x v="101"/>
    <x v="7"/>
    <x v="19"/>
    <d v="2016-05-09T15:50:00"/>
    <d v="2016-03-11T10:36:29"/>
    <x v="7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x v="78"/>
    <x v="1"/>
    <s v="food/food trucks"/>
    <n v="0"/>
    <x v="121"/>
    <x v="7"/>
    <x v="19"/>
    <d v="2014-08-21T18:32:28"/>
    <d v="2014-07-22T18:32:28"/>
    <x v="3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x v="84"/>
    <x v="1"/>
    <s v="food/food trucks"/>
    <n v="0"/>
    <x v="88"/>
    <x v="7"/>
    <x v="19"/>
    <d v="2015-04-23T16:05:38"/>
    <d v="2015-03-24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x v="29"/>
    <x v="1"/>
    <s v="food/food trucks"/>
    <n v="1"/>
    <x v="73"/>
    <x v="7"/>
    <x v="19"/>
    <d v="2016-09-01T10:59:54"/>
    <d v="2016-08-02T10:59:54"/>
    <x v="10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x v="84"/>
    <x v="1"/>
    <s v="food/food trucks"/>
    <n v="2"/>
    <x v="1902"/>
    <x v="7"/>
    <x v="19"/>
    <d v="2015-09-16T21:31:52"/>
    <d v="2015-08-17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x v="84"/>
    <x v="1"/>
    <s v="food/food trucks"/>
    <n v="1"/>
    <x v="1903"/>
    <x v="7"/>
    <x v="19"/>
    <d v="2017-02-08T16:40:35"/>
    <d v="2017-01-09T16:40:35"/>
    <x v="1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x v="80"/>
    <x v="1"/>
    <s v="food/food trucks"/>
    <n v="0"/>
    <x v="372"/>
    <x v="7"/>
    <x v="19"/>
    <d v="2016-05-19T03:12:01"/>
    <d v="2016-03-20T03:12:01"/>
    <x v="7"/>
    <x v="2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x v="78"/>
    <x v="1"/>
    <s v="food/food trucks"/>
    <n v="0"/>
    <x v="121"/>
    <x v="7"/>
    <x v="19"/>
    <d v="2015-04-12T21:51:57"/>
    <d v="2015-03-13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x v="78"/>
    <x v="1"/>
    <s v="food/food trucks"/>
    <n v="0"/>
    <x v="121"/>
    <x v="7"/>
    <x v="19"/>
    <d v="2014-08-23T09:12:29"/>
    <d v="2014-07-09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x v="78"/>
    <x v="1"/>
    <s v="food/food trucks"/>
    <n v="0"/>
    <x v="121"/>
    <x v="7"/>
    <x v="19"/>
    <d v="2016-05-18T14:49:05"/>
    <d v="2016-04-27T14:49:05"/>
    <x v="6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x v="78"/>
    <x v="1"/>
    <s v="food/food trucks"/>
    <n v="0"/>
    <x v="121"/>
    <x v="7"/>
    <x v="19"/>
    <d v="2015-01-11T21:36:34"/>
    <d v="2014-12-12T21:36:34"/>
    <x v="11"/>
    <x v="3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x v="78"/>
    <x v="1"/>
    <s v="food/food trucks"/>
    <n v="0"/>
    <x v="121"/>
    <x v="7"/>
    <x v="19"/>
    <d v="2015-04-10T18:14:07"/>
    <d v="2015-02-24T19:14:07"/>
    <x v="2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x v="78"/>
    <x v="1"/>
    <s v="food/food trucks"/>
    <n v="0"/>
    <x v="121"/>
    <x v="7"/>
    <x v="19"/>
    <d v="2014-08-04T14:41:37"/>
    <d v="2014-07-10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x v="78"/>
    <x v="1"/>
    <s v="food/food trucks"/>
    <n v="0"/>
    <x v="121"/>
    <x v="7"/>
    <x v="19"/>
    <d v="2015-10-09T12:00:00"/>
    <d v="2015-08-21T19:32:59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x v="8"/>
    <x v="1"/>
    <s v="food/food trucks"/>
    <n v="0"/>
    <x v="1904"/>
    <x v="7"/>
    <x v="19"/>
    <d v="2014-09-15T14:55:03"/>
    <d v="2014-07-17T14:55:03"/>
    <x v="3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x v="84"/>
    <x v="1"/>
    <s v="food/food trucks"/>
    <n v="1"/>
    <x v="157"/>
    <x v="7"/>
    <x v="19"/>
    <d v="2015-05-15T22:00:00"/>
    <d v="2015-04-16T02:50:03"/>
    <x v="6"/>
    <x v="0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x v="202"/>
    <x v="1"/>
    <s v="food/food trucks"/>
    <n v="11"/>
    <x v="1905"/>
    <x v="7"/>
    <x v="19"/>
    <d v="2015-11-16T11:04:58"/>
    <d v="2015-10-17T10:04:58"/>
    <x v="9"/>
    <x v="0"/>
  </r>
  <r>
    <n v="2582"/>
    <s v="Drunken Wings"/>
    <s v="The place where chicken meets liquor for the first time!"/>
    <x v="161"/>
    <x v="116"/>
    <x v="2"/>
    <x v="0"/>
    <x v="0"/>
    <n v="1477784634"/>
    <n v="1475192634"/>
    <b v="0"/>
    <x v="29"/>
    <x v="1"/>
    <s v="food/food trucks"/>
    <n v="0"/>
    <x v="120"/>
    <x v="7"/>
    <x v="19"/>
    <d v="2016-10-29T18:43:54"/>
    <d v="2016-09-29T18:43:54"/>
    <x v="8"/>
    <x v="2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x v="81"/>
    <x v="1"/>
    <s v="food/food trucks"/>
    <n v="1"/>
    <x v="120"/>
    <x v="7"/>
    <x v="19"/>
    <d v="2015-03-16T12:28:00"/>
    <d v="2015-01-15T13:28:00"/>
    <x v="1"/>
    <x v="0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x v="78"/>
    <x v="1"/>
    <s v="food/food trucks"/>
    <n v="0"/>
    <x v="121"/>
    <x v="7"/>
    <x v="19"/>
    <d v="2015-06-14T23:09:29"/>
    <d v="2015-05-15T23:09:29"/>
    <x v="5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x v="29"/>
    <x v="1"/>
    <s v="food/food trucks"/>
    <n v="0"/>
    <x v="73"/>
    <x v="7"/>
    <x v="19"/>
    <d v="2014-07-05T18:07:12"/>
    <d v="2014-06-05T18:07:12"/>
    <x v="0"/>
    <x v="3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x v="29"/>
    <x v="1"/>
    <s v="food/food trucks"/>
    <n v="0"/>
    <x v="144"/>
    <x v="7"/>
    <x v="19"/>
    <d v="2015-12-25T02:55:36"/>
    <d v="2015-11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x v="79"/>
    <x v="1"/>
    <s v="food/food trucks"/>
    <n v="2"/>
    <x v="1906"/>
    <x v="7"/>
    <x v="19"/>
    <d v="2015-12-30T11:12:33"/>
    <d v="2015-11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x v="22"/>
    <x v="1"/>
    <s v="food/food trucks"/>
    <n v="4"/>
    <x v="1907"/>
    <x v="7"/>
    <x v="19"/>
    <d v="2015-03-31T08:14:00"/>
    <d v="2015-02-07T11:13:46"/>
    <x v="2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x v="29"/>
    <x v="1"/>
    <s v="food/food trucks"/>
    <n v="0"/>
    <x v="144"/>
    <x v="7"/>
    <x v="19"/>
    <d v="2016-03-23T06:52:07"/>
    <d v="2016-02-22T07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x v="78"/>
    <x v="1"/>
    <s v="food/food trucks"/>
    <n v="0"/>
    <x v="121"/>
    <x v="7"/>
    <x v="19"/>
    <d v="2016-01-26T09:08:17"/>
    <d v="2016-01-19T09:08:17"/>
    <x v="1"/>
    <x v="2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x v="84"/>
    <x v="1"/>
    <s v="food/food trucks"/>
    <n v="2"/>
    <x v="31"/>
    <x v="7"/>
    <x v="19"/>
    <d v="2016-03-13T15:45:24"/>
    <d v="2016-01-13T16:45:24"/>
    <x v="1"/>
    <x v="2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x v="29"/>
    <x v="1"/>
    <s v="food/food trucks"/>
    <n v="0"/>
    <x v="73"/>
    <x v="7"/>
    <x v="19"/>
    <d v="2014-10-05T14:13:41"/>
    <d v="2014-09-05T14:13:41"/>
    <x v="8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x v="78"/>
    <x v="1"/>
    <s v="food/food trucks"/>
    <n v="0"/>
    <x v="121"/>
    <x v="7"/>
    <x v="19"/>
    <d v="2015-04-25T15:17:06"/>
    <d v="2015-03-26T15:17:06"/>
    <x v="7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x v="29"/>
    <x v="1"/>
    <s v="food/food trucks"/>
    <n v="0"/>
    <x v="120"/>
    <x v="7"/>
    <x v="19"/>
    <d v="2014-08-07T18:13:48"/>
    <d v="2014-07-08T18:13:48"/>
    <x v="3"/>
    <x v="3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x v="10"/>
    <x v="1"/>
    <s v="food/food trucks"/>
    <n v="12"/>
    <x v="1908"/>
    <x v="7"/>
    <x v="19"/>
    <d v="2017-02-24T00:51:40"/>
    <d v="2017-01-25T00:51:40"/>
    <x v="1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x v="74"/>
    <x v="1"/>
    <s v="food/food trucks"/>
    <n v="24"/>
    <x v="1909"/>
    <x v="7"/>
    <x v="19"/>
    <d v="2014-08-07T10:56:49"/>
    <d v="2014-07-08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x v="63"/>
    <x v="1"/>
    <s v="food/food trucks"/>
    <n v="6"/>
    <x v="1910"/>
    <x v="7"/>
    <x v="19"/>
    <d v="2016-06-19T03:11:57"/>
    <d v="2016-05-20T03:11:57"/>
    <x v="5"/>
    <x v="2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x v="25"/>
    <x v="1"/>
    <s v="food/food trucks"/>
    <n v="39"/>
    <x v="1911"/>
    <x v="7"/>
    <x v="19"/>
    <d v="2015-09-23T15:10:01"/>
    <d v="2015-08-24T15:10:01"/>
    <x v="10"/>
    <x v="0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x v="81"/>
    <x v="1"/>
    <s v="food/food trucks"/>
    <n v="1"/>
    <x v="666"/>
    <x v="7"/>
    <x v="19"/>
    <d v="2014-08-03T13:05:47"/>
    <d v="2014-06-19T13:05:47"/>
    <x v="0"/>
    <x v="3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x v="209"/>
    <x v="1"/>
    <s v="food/food trucks"/>
    <n v="7"/>
    <x v="1912"/>
    <x v="7"/>
    <x v="19"/>
    <d v="2016-03-25T15:36:40"/>
    <d v="2016-01-25T16:36:40"/>
    <x v="1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x v="299"/>
    <x v="0"/>
    <s v="technology/space exploration"/>
    <n v="661"/>
    <x v="1913"/>
    <x v="2"/>
    <x v="36"/>
    <d v="2012-09-12T22:59:00"/>
    <d v="2012-08-29T16:39:09"/>
    <x v="10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x v="463"/>
    <x v="0"/>
    <s v="technology/space exploration"/>
    <n v="326"/>
    <x v="1914"/>
    <x v="2"/>
    <x v="36"/>
    <d v="2014-11-12T16:20:00"/>
    <d v="2014-10-03T12:56:08"/>
    <x v="9"/>
    <x v="3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x v="133"/>
    <x v="0"/>
    <s v="technology/space exploration"/>
    <n v="101"/>
    <x v="1915"/>
    <x v="2"/>
    <x v="36"/>
    <d v="2013-12-23T16:54:14"/>
    <d v="2013-12-09T16:54:14"/>
    <x v="11"/>
    <x v="4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x v="306"/>
    <x v="0"/>
    <s v="technology/space exploration"/>
    <n v="104"/>
    <x v="1916"/>
    <x v="2"/>
    <x v="36"/>
    <d v="2012-04-28T20:13:43"/>
    <d v="2012-03-29T20:13:43"/>
    <x v="7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x v="464"/>
    <x v="0"/>
    <s v="technology/space exploration"/>
    <n v="107"/>
    <x v="1917"/>
    <x v="2"/>
    <x v="36"/>
    <d v="2016-06-17T07:59:50"/>
    <d v="2016-05-18T07:59:50"/>
    <x v="5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x v="465"/>
    <x v="0"/>
    <s v="technology/space exploration"/>
    <n v="110"/>
    <x v="1918"/>
    <x v="2"/>
    <x v="36"/>
    <d v="2014-04-29T12:06:22"/>
    <d v="2014-03-28T12:06:22"/>
    <x v="7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x v="367"/>
    <x v="0"/>
    <s v="technology/space exploration"/>
    <n v="408"/>
    <x v="1919"/>
    <x v="2"/>
    <x v="36"/>
    <d v="2015-08-11T21:00:00"/>
    <d v="2015-06-29T15:59:32"/>
    <x v="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x v="466"/>
    <x v="0"/>
    <s v="technology/space exploration"/>
    <n v="224"/>
    <x v="1920"/>
    <x v="2"/>
    <x v="36"/>
    <d v="2017-03-14T19:00:00"/>
    <d v="2017-02-01T14:14:28"/>
    <x v="2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x v="467"/>
    <x v="0"/>
    <s v="technology/space exploration"/>
    <n v="304"/>
    <x v="1921"/>
    <x v="2"/>
    <x v="36"/>
    <d v="2012-07-15T00:42:31"/>
    <d v="2012-06-15T00:42:31"/>
    <x v="0"/>
    <x v="5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x v="468"/>
    <x v="0"/>
    <s v="technology/space exploration"/>
    <n v="141"/>
    <x v="1922"/>
    <x v="2"/>
    <x v="36"/>
    <d v="2016-08-22T01:59:00"/>
    <d v="2016-07-13T16:08:45"/>
    <x v="3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x v="469"/>
    <x v="0"/>
    <s v="technology/space exploration"/>
    <n v="2791"/>
    <x v="1923"/>
    <x v="2"/>
    <x v="36"/>
    <d v="2017-01-02T17:59:00"/>
    <d v="2016-11-30T03:03:34"/>
    <x v="4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x v="324"/>
    <x v="0"/>
    <s v="technology/space exploration"/>
    <n v="172"/>
    <x v="1924"/>
    <x v="2"/>
    <x v="36"/>
    <d v="2015-01-08T22:26:10"/>
    <d v="2014-12-08T22:26:10"/>
    <x v="11"/>
    <x v="3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x v="33"/>
    <x v="0"/>
    <s v="technology/space exploration"/>
    <n v="101"/>
    <x v="1925"/>
    <x v="2"/>
    <x v="36"/>
    <d v="2012-09-21T14:38:14"/>
    <d v="2012-08-22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x v="61"/>
    <x v="0"/>
    <s v="technology/space exploration"/>
    <n v="102"/>
    <x v="1926"/>
    <x v="2"/>
    <x v="36"/>
    <d v="2014-04-30T00:00:00"/>
    <d v="2014-04-01T12:00:12"/>
    <x v="6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x v="250"/>
    <x v="0"/>
    <s v="technology/space exploration"/>
    <n v="170"/>
    <x v="1927"/>
    <x v="2"/>
    <x v="36"/>
    <d v="2016-04-30T07:00:00"/>
    <d v="2016-03-24T06:56:04"/>
    <x v="7"/>
    <x v="2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x v="146"/>
    <x v="0"/>
    <s v="technology/space exploration"/>
    <n v="115"/>
    <x v="1928"/>
    <x v="2"/>
    <x v="36"/>
    <d v="2015-08-25T18:52:09"/>
    <d v="2015-07-26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x v="180"/>
    <x v="0"/>
    <s v="technology/space exploration"/>
    <n v="878"/>
    <x v="1929"/>
    <x v="2"/>
    <x v="36"/>
    <d v="2014-10-20T15:59:11"/>
    <d v="2014-09-20T15:59:11"/>
    <x v="8"/>
    <x v="3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x v="99"/>
    <x v="0"/>
    <s v="technology/space exploration"/>
    <n v="105"/>
    <x v="1930"/>
    <x v="2"/>
    <x v="36"/>
    <d v="2015-12-01T15:01:01"/>
    <d v="2015-10-02T14:01:01"/>
    <x v="9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x v="28"/>
    <x v="0"/>
    <s v="technology/space exploration"/>
    <n v="188"/>
    <x v="1931"/>
    <x v="2"/>
    <x v="36"/>
    <d v="2015-10-23T06:00:00"/>
    <d v="2015-09-26T16:13:24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x v="470"/>
    <x v="0"/>
    <s v="technology/space exploration"/>
    <n v="144"/>
    <x v="1932"/>
    <x v="2"/>
    <x v="36"/>
    <d v="2015-10-10T20:00:00"/>
    <d v="2015-09-03T23:00:42"/>
    <x v="8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x v="471"/>
    <x v="0"/>
    <s v="technology/space exploration"/>
    <n v="146"/>
    <x v="1933"/>
    <x v="2"/>
    <x v="36"/>
    <d v="2015-05-21T12:56:28"/>
    <d v="2015-04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x v="142"/>
    <x v="0"/>
    <s v="technology/space exploration"/>
    <n v="131"/>
    <x v="1934"/>
    <x v="2"/>
    <x v="36"/>
    <d v="2016-12-30T12:50:16"/>
    <d v="2016-11-15T12:50:16"/>
    <x v="4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x v="95"/>
    <x v="0"/>
    <s v="technology/space exploration"/>
    <n v="114"/>
    <x v="1935"/>
    <x v="2"/>
    <x v="36"/>
    <d v="2016-12-02T01:09:26"/>
    <d v="2016-11-18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x v="472"/>
    <x v="0"/>
    <s v="technology/space exploration"/>
    <n v="1379"/>
    <x v="1936"/>
    <x v="2"/>
    <x v="36"/>
    <d v="2012-09-13T05:07:02"/>
    <d v="2012-08-23T05:07:02"/>
    <x v="10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x v="47"/>
    <x v="0"/>
    <s v="technology/space exploration"/>
    <n v="956"/>
    <x v="1937"/>
    <x v="2"/>
    <x v="36"/>
    <d v="2016-11-09T15:26:48"/>
    <d v="2016-10-15T14:26:48"/>
    <x v="9"/>
    <x v="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x v="133"/>
    <x v="0"/>
    <s v="technology/space exploration"/>
    <n v="112"/>
    <x v="150"/>
    <x v="2"/>
    <x v="36"/>
    <d v="2015-06-03T10:04:29"/>
    <d v="2015-05-04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x v="43"/>
    <x v="0"/>
    <s v="technology/space exploration"/>
    <n v="647"/>
    <x v="1938"/>
    <x v="2"/>
    <x v="36"/>
    <d v="2015-11-26T15:54:21"/>
    <d v="2015-10-27T14:54:21"/>
    <x v="9"/>
    <x v="0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x v="64"/>
    <x v="0"/>
    <s v="technology/space exploration"/>
    <n v="110"/>
    <x v="1939"/>
    <x v="2"/>
    <x v="36"/>
    <d v="2014-11-30T18:11:07"/>
    <d v="2014-11-10T18:11:07"/>
    <x v="4"/>
    <x v="3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x v="61"/>
    <x v="0"/>
    <s v="technology/space exploration"/>
    <n v="128"/>
    <x v="1940"/>
    <x v="2"/>
    <x v="36"/>
    <d v="2015-05-14T07:55:22"/>
    <d v="2015-04-14T07:55:22"/>
    <x v="6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x v="75"/>
    <x v="0"/>
    <s v="technology/space exploration"/>
    <n v="158"/>
    <x v="1941"/>
    <x v="2"/>
    <x v="36"/>
    <d v="2016-06-30T05:00:00"/>
    <d v="2016-06-02T21:31:52"/>
    <x v="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x v="172"/>
    <x v="0"/>
    <s v="technology/space exploration"/>
    <n v="115"/>
    <x v="1942"/>
    <x v="2"/>
    <x v="36"/>
    <d v="2015-08-29T23:03:47"/>
    <d v="2015-08-01T23:03:47"/>
    <x v="10"/>
    <x v="0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x v="288"/>
    <x v="0"/>
    <s v="technology/space exploration"/>
    <n v="137"/>
    <x v="1943"/>
    <x v="2"/>
    <x v="36"/>
    <d v="2016-05-28T20:28:59"/>
    <d v="2016-05-03T20:28:59"/>
    <x v="5"/>
    <x v="2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x v="473"/>
    <x v="0"/>
    <s v="technology/space exploration"/>
    <n v="355"/>
    <x v="1944"/>
    <x v="2"/>
    <x v="36"/>
    <d v="2014-02-27T18:00:00"/>
    <d v="2014-01-28T14:45:32"/>
    <x v="1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x v="20"/>
    <x v="0"/>
    <s v="technology/space exploration"/>
    <n v="106"/>
    <x v="1945"/>
    <x v="2"/>
    <x v="36"/>
    <d v="2016-09-29T10:45:21"/>
    <d v="2016-08-30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x v="87"/>
    <x v="0"/>
    <s v="technology/space exploration"/>
    <n v="100"/>
    <x v="1946"/>
    <x v="2"/>
    <x v="36"/>
    <d v="2015-03-09T16:49:21"/>
    <d v="2015-02-02T17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x v="133"/>
    <x v="0"/>
    <s v="technology/space exploration"/>
    <n v="187"/>
    <x v="1947"/>
    <x v="2"/>
    <x v="36"/>
    <d v="2016-10-15T20:00:00"/>
    <d v="2016-09-23T09:45:14"/>
    <x v="8"/>
    <x v="2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x v="55"/>
    <x v="0"/>
    <s v="technology/space exploration"/>
    <n v="166"/>
    <x v="1948"/>
    <x v="2"/>
    <x v="36"/>
    <d v="2016-10-12T08:11:15"/>
    <d v="2016-09-26T08:11:15"/>
    <x v="8"/>
    <x v="2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x v="25"/>
    <x v="0"/>
    <s v="technology/space exploration"/>
    <n v="102"/>
    <x v="1949"/>
    <x v="2"/>
    <x v="36"/>
    <d v="2015-01-15T16:54:55"/>
    <d v="2014-12-16T16:54:55"/>
    <x v="11"/>
    <x v="3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x v="72"/>
    <x v="0"/>
    <s v="technology/space exploration"/>
    <n v="164"/>
    <x v="1950"/>
    <x v="2"/>
    <x v="36"/>
    <d v="2015-02-19T15:45:48"/>
    <d v="2015-01-20T15:45:48"/>
    <x v="1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x v="50"/>
    <x v="0"/>
    <s v="technology/space exploration"/>
    <n v="106"/>
    <x v="1951"/>
    <x v="2"/>
    <x v="36"/>
    <d v="2015-06-07T22:51:14"/>
    <d v="2015-04-08T22:51:14"/>
    <x v="6"/>
    <x v="0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x v="29"/>
    <x v="1"/>
    <s v="technology/space exploration"/>
    <n v="1"/>
    <x v="2"/>
    <x v="2"/>
    <x v="36"/>
    <d v="2014-09-15T15:09:00"/>
    <d v="2014-08-29T14:51:03"/>
    <x v="1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x v="78"/>
    <x v="1"/>
    <s v="technology/space exploration"/>
    <n v="0"/>
    <x v="121"/>
    <x v="2"/>
    <x v="36"/>
    <d v="2016-07-15T01:57:00"/>
    <d v="2016-06-15T00:55:08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x v="474"/>
    <x v="1"/>
    <s v="technology/space exploration"/>
    <n v="34"/>
    <x v="1952"/>
    <x v="2"/>
    <x v="36"/>
    <d v="2016-12-21T02:59:00"/>
    <d v="2016-11-15T08:58:35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x v="47"/>
    <x v="1"/>
    <s v="technology/space exploration"/>
    <n v="2"/>
    <x v="1953"/>
    <x v="2"/>
    <x v="36"/>
    <d v="2017-03-10T14:00:35"/>
    <d v="2017-02-08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x v="23"/>
    <x v="1"/>
    <s v="technology/space exploration"/>
    <n v="11"/>
    <x v="1954"/>
    <x v="2"/>
    <x v="36"/>
    <d v="2014-11-08T16:13:23"/>
    <d v="2014-10-09T15:13:23"/>
    <x v="9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x v="475"/>
    <x v="1"/>
    <s v="technology/space exploration"/>
    <n v="8"/>
    <x v="1955"/>
    <x v="2"/>
    <x v="36"/>
    <d v="2015-09-09T02:31:09"/>
    <d v="2015-08-10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x v="83"/>
    <x v="1"/>
    <s v="technology/space exploration"/>
    <n v="1"/>
    <x v="1053"/>
    <x v="2"/>
    <x v="36"/>
    <d v="2015-08-14T01:16:59"/>
    <d v="2015-07-15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x v="79"/>
    <x v="1"/>
    <s v="technology/space exploration"/>
    <n v="1"/>
    <x v="1956"/>
    <x v="2"/>
    <x v="36"/>
    <d v="2016-03-09T12:09:20"/>
    <d v="2016-02-08T12:09:20"/>
    <x v="2"/>
    <x v="2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x v="83"/>
    <x v="1"/>
    <s v="technology/space exploration"/>
    <n v="0"/>
    <x v="1957"/>
    <x v="2"/>
    <x v="36"/>
    <d v="2016-02-01T18:55:41"/>
    <d v="2015-12-03T18:55:41"/>
    <x v="1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x v="81"/>
    <x v="1"/>
    <s v="technology/space exploration"/>
    <n v="1"/>
    <x v="1958"/>
    <x v="2"/>
    <x v="36"/>
    <d v="2016-12-21T09:59:03"/>
    <d v="2016-11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x v="57"/>
    <x v="1"/>
    <s v="technology/space exploration"/>
    <n v="2"/>
    <x v="1959"/>
    <x v="2"/>
    <x v="36"/>
    <d v="2015-12-17T14:20:09"/>
    <d v="2015-11-19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x v="202"/>
    <x v="1"/>
    <s v="technology/space exploration"/>
    <n v="1"/>
    <x v="1960"/>
    <x v="2"/>
    <x v="36"/>
    <d v="2014-12-09T22:48:45"/>
    <d v="2014-11-09T22:48:45"/>
    <x v="4"/>
    <x v="3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x v="16"/>
    <x v="1"/>
    <s v="technology/space exploration"/>
    <n v="12"/>
    <x v="1961"/>
    <x v="2"/>
    <x v="36"/>
    <d v="2014-06-12T23:00:00"/>
    <d v="2014-05-12T10:38:47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x v="79"/>
    <x v="1"/>
    <s v="technology/space exploration"/>
    <n v="0"/>
    <x v="439"/>
    <x v="2"/>
    <x v="36"/>
    <d v="2015-04-21T08:25:26"/>
    <d v="2015-02-20T09:25:26"/>
    <x v="2"/>
    <x v="0"/>
  </r>
  <r>
    <n v="2655"/>
    <s v="Balloons (Canceled)"/>
    <s v="Thank you for your support!"/>
    <x v="36"/>
    <x v="1815"/>
    <x v="1"/>
    <x v="0"/>
    <x v="0"/>
    <n v="1455048000"/>
    <n v="1452631647"/>
    <b v="0"/>
    <x v="68"/>
    <x v="1"/>
    <s v="technology/space exploration"/>
    <n v="21"/>
    <x v="1962"/>
    <x v="2"/>
    <x v="36"/>
    <d v="2016-02-09T15:00:00"/>
    <d v="2016-01-12T15:47:27"/>
    <x v="1"/>
    <x v="2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x v="215"/>
    <x v="1"/>
    <s v="technology/space exploration"/>
    <n v="11"/>
    <x v="1963"/>
    <x v="2"/>
    <x v="36"/>
    <d v="2017-03-12T14:00:00"/>
    <d v="2017-02-01T11:31:28"/>
    <x v="2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x v="211"/>
    <x v="1"/>
    <s v="technology/space exploration"/>
    <n v="19"/>
    <x v="1964"/>
    <x v="2"/>
    <x v="36"/>
    <d v="2016-08-02T20:30:00"/>
    <d v="2016-06-30T17:17:33"/>
    <x v="0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x v="80"/>
    <x v="1"/>
    <s v="technology/space exploration"/>
    <n v="0"/>
    <x v="1965"/>
    <x v="2"/>
    <x v="36"/>
    <d v="2016-07-30T16:13:14"/>
    <d v="2016-06-30T16:13:14"/>
    <x v="0"/>
    <x v="2"/>
  </r>
  <r>
    <n v="2659"/>
    <s v="test (Canceled)"/>
    <s v="test"/>
    <x v="197"/>
    <x v="1819"/>
    <x v="1"/>
    <x v="0"/>
    <x v="0"/>
    <n v="1429321210"/>
    <n v="1426729210"/>
    <b v="0"/>
    <x v="73"/>
    <x v="1"/>
    <s v="technology/space exploration"/>
    <n v="3"/>
    <x v="1966"/>
    <x v="2"/>
    <x v="36"/>
    <d v="2015-04-17T20:40:10"/>
    <d v="2015-03-18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x v="81"/>
    <x v="1"/>
    <s v="technology/space exploration"/>
    <n v="0"/>
    <x v="1967"/>
    <x v="2"/>
    <x v="36"/>
    <d v="2015-11-24T13:06:58"/>
    <d v="2015-09-25T12:06:58"/>
    <x v="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x v="65"/>
    <x v="0"/>
    <s v="technology/makerspaces"/>
    <n v="103"/>
    <x v="1968"/>
    <x v="2"/>
    <x v="37"/>
    <d v="2013-10-25T18:00:10"/>
    <d v="2013-09-25T18:00:10"/>
    <x v="8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x v="144"/>
    <x v="0"/>
    <s v="technology/makerspaces"/>
    <n v="107"/>
    <x v="1969"/>
    <x v="2"/>
    <x v="37"/>
    <d v="2015-08-21T12:55:13"/>
    <d v="2015-07-22T12:55:13"/>
    <x v="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x v="66"/>
    <x v="0"/>
    <s v="technology/makerspaces"/>
    <n v="105"/>
    <x v="1970"/>
    <x v="2"/>
    <x v="37"/>
    <d v="2015-09-04T10:00:00"/>
    <d v="2015-08-06T09:56:47"/>
    <x v="1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x v="201"/>
    <x v="0"/>
    <s v="technology/makerspaces"/>
    <n v="103"/>
    <x v="1971"/>
    <x v="2"/>
    <x v="37"/>
    <d v="2015-12-09T01:59:00"/>
    <d v="2015-11-04T19:36:37"/>
    <x v="4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x v="67"/>
    <x v="0"/>
    <s v="technology/makerspaces"/>
    <n v="123"/>
    <x v="1972"/>
    <x v="2"/>
    <x v="37"/>
    <d v="2015-05-04T16:29:34"/>
    <d v="2015-03-20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x v="190"/>
    <x v="0"/>
    <s v="technology/makerspaces"/>
    <n v="159"/>
    <x v="1973"/>
    <x v="2"/>
    <x v="37"/>
    <d v="2015-09-25T16:00:00"/>
    <d v="2015-08-19T13:20:39"/>
    <x v="1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x v="59"/>
    <x v="0"/>
    <s v="technology/makerspaces"/>
    <n v="111"/>
    <x v="1974"/>
    <x v="2"/>
    <x v="37"/>
    <d v="2016-02-10T17:13:36"/>
    <d v="2016-01-11T17:13:36"/>
    <x v="1"/>
    <x v="2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x v="33"/>
    <x v="0"/>
    <s v="technology/makerspaces"/>
    <n v="171"/>
    <x v="1975"/>
    <x v="2"/>
    <x v="37"/>
    <d v="2015-11-09T09:32:00"/>
    <d v="2015-09-28T09:07:45"/>
    <x v="8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x v="202"/>
    <x v="0"/>
    <s v="technology/makerspaces"/>
    <n v="125"/>
    <x v="1976"/>
    <x v="2"/>
    <x v="37"/>
    <d v="2016-01-09T19:51:36"/>
    <d v="2015-11-10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x v="65"/>
    <x v="1"/>
    <s v="technology/makerspaces"/>
    <n v="6"/>
    <x v="1977"/>
    <x v="2"/>
    <x v="37"/>
    <d v="2014-07-28T19:29:40"/>
    <d v="2014-06-30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x v="87"/>
    <x v="1"/>
    <s v="technology/makerspaces"/>
    <n v="11"/>
    <x v="1978"/>
    <x v="2"/>
    <x v="37"/>
    <d v="2014-12-19T14:38:00"/>
    <d v="2014-11-19T12:58:36"/>
    <x v="4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x v="5"/>
    <x v="1"/>
    <s v="technology/makerspaces"/>
    <n v="33"/>
    <x v="1979"/>
    <x v="2"/>
    <x v="37"/>
    <d v="2015-12-28T01:00:00"/>
    <d v="2015-12-06T16:13:10"/>
    <x v="11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x v="36"/>
    <x v="1"/>
    <s v="technology/makerspaces"/>
    <n v="28"/>
    <x v="1980"/>
    <x v="2"/>
    <x v="37"/>
    <d v="2014-10-29T17:45:00"/>
    <d v="2014-09-30T07:59:59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x v="199"/>
    <x v="1"/>
    <s v="technology/makerspaces"/>
    <n v="63"/>
    <x v="1981"/>
    <x v="2"/>
    <x v="37"/>
    <d v="2016-07-04T23:59:00"/>
    <d v="2016-06-08T10:11:10"/>
    <x v="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x v="60"/>
    <x v="1"/>
    <s v="technology/makerspaces"/>
    <n v="8"/>
    <x v="1982"/>
    <x v="2"/>
    <x v="37"/>
    <d v="2014-11-10T16:34:49"/>
    <d v="2014-10-11T15:34:49"/>
    <x v="9"/>
    <x v="3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x v="82"/>
    <x v="1"/>
    <s v="technology/makerspaces"/>
    <n v="50"/>
    <x v="1983"/>
    <x v="2"/>
    <x v="37"/>
    <d v="2016-05-22T09:59:34"/>
    <d v="2016-04-22T09:59:34"/>
    <x v="6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x v="74"/>
    <x v="1"/>
    <s v="technology/makerspaces"/>
    <n v="18"/>
    <x v="1984"/>
    <x v="2"/>
    <x v="37"/>
    <d v="2014-07-02T19:42:23"/>
    <d v="2014-06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x v="84"/>
    <x v="1"/>
    <s v="technology/makerspaces"/>
    <n v="0"/>
    <x v="1985"/>
    <x v="2"/>
    <x v="37"/>
    <d v="2015-09-24T14:09:25"/>
    <d v="2015-08-25T14:09:25"/>
    <x v="10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x v="83"/>
    <x v="1"/>
    <s v="technology/makerspaces"/>
    <n v="0"/>
    <x v="895"/>
    <x v="2"/>
    <x v="37"/>
    <d v="2015-02-27T19:01:34"/>
    <d v="2015-01-28T19:01:34"/>
    <x v="1"/>
    <x v="0"/>
  </r>
  <r>
    <n v="2680"/>
    <s v="iHeart Pillow"/>
    <s v="iHeartPillow, Connecting loved ones"/>
    <x v="261"/>
    <x v="1836"/>
    <x v="2"/>
    <x v="3"/>
    <x v="3"/>
    <n v="1459915491"/>
    <n v="1457327091"/>
    <b v="0"/>
    <x v="80"/>
    <x v="1"/>
    <s v="technology/makerspaces"/>
    <n v="1"/>
    <x v="160"/>
    <x v="2"/>
    <x v="37"/>
    <d v="2016-04-05T23:04:51"/>
    <d v="2016-03-07T00:04:51"/>
    <x v="7"/>
    <x v="2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x v="84"/>
    <x v="1"/>
    <s v="food/food trucks"/>
    <n v="1"/>
    <x v="446"/>
    <x v="7"/>
    <x v="19"/>
    <d v="2014-07-10T16:29:10"/>
    <d v="2014-06-15T16:29:10"/>
    <x v="0"/>
    <x v="3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x v="9"/>
    <x v="1"/>
    <s v="food/food trucks"/>
    <n v="28"/>
    <x v="1986"/>
    <x v="7"/>
    <x v="19"/>
    <d v="2014-11-22T00:59:00"/>
    <d v="2014-10-20T15:55:40"/>
    <x v="9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x v="83"/>
    <x v="1"/>
    <s v="food/food trucks"/>
    <n v="0"/>
    <x v="1053"/>
    <x v="7"/>
    <x v="19"/>
    <d v="2015-03-01T13:07:20"/>
    <d v="2015-01-30T13:07:20"/>
    <x v="1"/>
    <x v="0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x v="80"/>
    <x v="1"/>
    <s v="food/food trucks"/>
    <n v="1"/>
    <x v="444"/>
    <x v="7"/>
    <x v="19"/>
    <d v="2014-08-09T16:57:05"/>
    <d v="2014-06-30T16:57:05"/>
    <x v="0"/>
    <x v="3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x v="29"/>
    <x v="1"/>
    <s v="food/food trucks"/>
    <n v="0"/>
    <x v="119"/>
    <x v="7"/>
    <x v="19"/>
    <d v="2015-04-27T10:42:10"/>
    <d v="2015-02-26T11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x v="78"/>
    <x v="1"/>
    <s v="food/food trucks"/>
    <n v="0"/>
    <x v="121"/>
    <x v="7"/>
    <x v="19"/>
    <d v="2014-09-30T18:23:43"/>
    <d v="2014-09-10T18:23:43"/>
    <x v="8"/>
    <x v="3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x v="78"/>
    <x v="1"/>
    <s v="food/food trucks"/>
    <n v="0"/>
    <x v="121"/>
    <x v="7"/>
    <x v="19"/>
    <d v="2015-06-29T10:21:58"/>
    <d v="2015-05-30T10:21:58"/>
    <x v="5"/>
    <x v="0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x v="25"/>
    <x v="1"/>
    <s v="food/food trucks"/>
    <n v="0"/>
    <x v="1987"/>
    <x v="7"/>
    <x v="19"/>
    <d v="2015-02-23T22:00:00"/>
    <d v="2015-01-23T21:51:10"/>
    <x v="1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x v="29"/>
    <x v="1"/>
    <s v="food/food trucks"/>
    <n v="0"/>
    <x v="120"/>
    <x v="7"/>
    <x v="19"/>
    <d v="2016-07-30T18:04:50"/>
    <d v="2016-06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x v="115"/>
    <x v="1"/>
    <s v="food/food trucks"/>
    <n v="11"/>
    <x v="1988"/>
    <x v="7"/>
    <x v="19"/>
    <d v="2015-06-02T21:31:16"/>
    <d v="2015-04-18T21:31:16"/>
    <x v="6"/>
    <x v="0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x v="84"/>
    <x v="1"/>
    <s v="food/food trucks"/>
    <n v="0"/>
    <x v="844"/>
    <x v="7"/>
    <x v="19"/>
    <d v="2015-05-10T12:22:37"/>
    <d v="2015-03-26T12:22:37"/>
    <x v="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x v="29"/>
    <x v="1"/>
    <s v="food/food trucks"/>
    <n v="1"/>
    <x v="384"/>
    <x v="7"/>
    <x v="19"/>
    <d v="2015-03-25T02:01:00"/>
    <d v="2015-02-23T03:01:00"/>
    <x v="2"/>
    <x v="0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x v="83"/>
    <x v="1"/>
    <s v="food/food trucks"/>
    <n v="1"/>
    <x v="140"/>
    <x v="7"/>
    <x v="19"/>
    <d v="2014-08-12T22:19:26"/>
    <d v="2014-07-13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x v="29"/>
    <x v="1"/>
    <s v="food/food trucks"/>
    <n v="0"/>
    <x v="120"/>
    <x v="7"/>
    <x v="19"/>
    <d v="2014-09-25T22:22:19"/>
    <d v="2014-08-26T22:22:19"/>
    <x v="10"/>
    <x v="3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x v="83"/>
    <x v="1"/>
    <s v="food/food trucks"/>
    <n v="0"/>
    <x v="1989"/>
    <x v="7"/>
    <x v="19"/>
    <d v="2015-04-13T22:21:58"/>
    <d v="2015-02-12T23:21:58"/>
    <x v="2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x v="44"/>
    <x v="1"/>
    <s v="food/food trucks"/>
    <n v="6"/>
    <x v="1990"/>
    <x v="7"/>
    <x v="19"/>
    <d v="2014-12-25T15:16:00"/>
    <d v="2014-11-21T15:16:00"/>
    <x v="4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x v="47"/>
    <x v="1"/>
    <s v="food/food trucks"/>
    <n v="26"/>
    <x v="1991"/>
    <x v="7"/>
    <x v="19"/>
    <d v="2015-08-02T17:00:00"/>
    <d v="2015-07-02T17:33:43"/>
    <x v="3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x v="84"/>
    <x v="1"/>
    <s v="food/food trucks"/>
    <n v="0"/>
    <x v="1992"/>
    <x v="7"/>
    <x v="19"/>
    <d v="2014-06-27T16:33:28"/>
    <d v="2014-05-28T16:33:28"/>
    <x v="5"/>
    <x v="3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x v="78"/>
    <x v="1"/>
    <s v="food/food trucks"/>
    <n v="0"/>
    <x v="121"/>
    <x v="7"/>
    <x v="19"/>
    <d v="2014-08-08T16:31:03"/>
    <d v="2014-07-09T16:31:03"/>
    <x v="3"/>
    <x v="3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x v="80"/>
    <x v="1"/>
    <s v="food/food trucks"/>
    <n v="1"/>
    <x v="844"/>
    <x v="7"/>
    <x v="19"/>
    <d v="2014-09-18T15:59:32"/>
    <d v="2014-08-19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x v="67"/>
    <x v="1"/>
    <s v="theater/spaces"/>
    <n v="46"/>
    <x v="1993"/>
    <x v="1"/>
    <x v="38"/>
    <d v="2017-04-07T12:35:34"/>
    <d v="2017-03-07T13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x v="55"/>
    <x v="1"/>
    <s v="theater/spaces"/>
    <n v="34"/>
    <x v="1994"/>
    <x v="1"/>
    <x v="38"/>
    <d v="2017-04-05T13:14:37"/>
    <d v="2017-03-06T14:14:37"/>
    <x v="7"/>
    <x v="1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x v="43"/>
    <x v="1"/>
    <s v="theater/spaces"/>
    <n v="104"/>
    <x v="1995"/>
    <x v="1"/>
    <x v="38"/>
    <d v="2017-03-22T10:33:50"/>
    <d v="2017-01-21T11:33:50"/>
    <x v="1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x v="63"/>
    <x v="1"/>
    <s v="theater/spaces"/>
    <n v="6"/>
    <x v="1996"/>
    <x v="1"/>
    <x v="38"/>
    <d v="2017-04-05T14:41:54"/>
    <d v="2017-02-21T15:41:54"/>
    <x v="2"/>
    <x v="1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x v="22"/>
    <x v="1"/>
    <s v="theater/spaces"/>
    <n v="11"/>
    <x v="1997"/>
    <x v="1"/>
    <x v="38"/>
    <d v="2017-03-24T15:59:18"/>
    <d v="2017-02-07T16:59:18"/>
    <x v="2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x v="40"/>
    <x v="0"/>
    <s v="theater/spaces"/>
    <n v="112"/>
    <x v="1998"/>
    <x v="1"/>
    <x v="38"/>
    <d v="2014-10-16T01:59:00"/>
    <d v="2014-09-17T02:04:43"/>
    <x v="8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x v="476"/>
    <x v="0"/>
    <s v="theater/spaces"/>
    <n v="351"/>
    <x v="1999"/>
    <x v="1"/>
    <x v="38"/>
    <d v="2013-05-27T01:59:00"/>
    <d v="2013-04-27T13:47:23"/>
    <x v="6"/>
    <x v="4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x v="477"/>
    <x v="0"/>
    <s v="theater/spaces"/>
    <n v="233"/>
    <x v="2000"/>
    <x v="1"/>
    <x v="38"/>
    <d v="2016-07-21T11:45:26"/>
    <d v="2016-05-22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x v="478"/>
    <x v="0"/>
    <s v="theater/spaces"/>
    <n v="102"/>
    <x v="2001"/>
    <x v="1"/>
    <x v="38"/>
    <d v="2016-10-03T22:59:00"/>
    <d v="2016-08-29T22:35:41"/>
    <x v="10"/>
    <x v="2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x v="479"/>
    <x v="0"/>
    <s v="theater/spaces"/>
    <n v="154"/>
    <x v="2002"/>
    <x v="1"/>
    <x v="38"/>
    <d v="2014-08-08T21:00:00"/>
    <d v="2014-07-08T00:30:28"/>
    <x v="3"/>
    <x v="3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x v="196"/>
    <x v="0"/>
    <s v="theater/spaces"/>
    <n v="101"/>
    <x v="2003"/>
    <x v="1"/>
    <x v="38"/>
    <d v="2014-06-20T17:01:00"/>
    <d v="2014-05-21T12:53:1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x v="235"/>
    <x v="0"/>
    <s v="theater/spaces"/>
    <n v="131"/>
    <x v="2004"/>
    <x v="1"/>
    <x v="38"/>
    <d v="2013-07-13T13:00:00"/>
    <d v="2013-06-06T20:29:20"/>
    <x v="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x v="480"/>
    <x v="0"/>
    <s v="theater/spaces"/>
    <n v="102"/>
    <x v="2005"/>
    <x v="1"/>
    <x v="38"/>
    <d v="2015-12-24T10:41:24"/>
    <d v="2015-11-14T10:41:24"/>
    <x v="4"/>
    <x v="0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x v="120"/>
    <x v="0"/>
    <s v="theater/spaces"/>
    <n v="116"/>
    <x v="2006"/>
    <x v="1"/>
    <x v="38"/>
    <d v="2016-10-14T18:00:00"/>
    <d v="2016-09-16T10:43:16"/>
    <x v="8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x v="481"/>
    <x v="0"/>
    <s v="theater/spaces"/>
    <n v="265"/>
    <x v="2007"/>
    <x v="1"/>
    <x v="38"/>
    <d v="2016-02-21T04:33:48"/>
    <d v="2016-01-18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x v="482"/>
    <x v="0"/>
    <s v="theater/spaces"/>
    <n v="120"/>
    <x v="2008"/>
    <x v="1"/>
    <x v="38"/>
    <d v="2015-10-08T02:59:53"/>
    <d v="2015-09-08T02:59:53"/>
    <x v="8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x v="166"/>
    <x v="0"/>
    <s v="theater/spaces"/>
    <n v="120"/>
    <x v="2009"/>
    <x v="1"/>
    <x v="38"/>
    <d v="2014-12-06T17:57:29"/>
    <d v="2014-10-22T16:57:29"/>
    <x v="9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x v="265"/>
    <x v="0"/>
    <s v="theater/spaces"/>
    <n v="104"/>
    <x v="2010"/>
    <x v="1"/>
    <x v="38"/>
    <d v="2016-05-03T18:00:00"/>
    <d v="2016-04-05T09:19:05"/>
    <x v="6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x v="50"/>
    <x v="0"/>
    <s v="theater/spaces"/>
    <n v="109"/>
    <x v="2011"/>
    <x v="1"/>
    <x v="38"/>
    <d v="2016-04-17T18:44:54"/>
    <d v="2016-02-17T19:44:54"/>
    <x v="2"/>
    <x v="2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x v="210"/>
    <x v="0"/>
    <s v="theater/spaces"/>
    <n v="118"/>
    <x v="2012"/>
    <x v="1"/>
    <x v="38"/>
    <d v="2016-11-11T07:10:53"/>
    <d v="2016-10-12T06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x v="314"/>
    <x v="0"/>
    <s v="technology/hardware"/>
    <n v="1462"/>
    <x v="2013"/>
    <x v="2"/>
    <x v="30"/>
    <d v="2013-09-06T14:00:00"/>
    <d v="2013-08-07T08:03:18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x v="333"/>
    <x v="0"/>
    <s v="technology/hardware"/>
    <n v="253"/>
    <x v="2014"/>
    <x v="2"/>
    <x v="30"/>
    <d v="2017-01-29T15:34:13"/>
    <d v="2016-11-30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x v="282"/>
    <x v="0"/>
    <s v="technology/hardware"/>
    <n v="140"/>
    <x v="2015"/>
    <x v="2"/>
    <x v="30"/>
    <d v="2014-12-31T16:08:08"/>
    <d v="2014-11-01T15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x v="483"/>
    <x v="0"/>
    <s v="technology/hardware"/>
    <n v="297"/>
    <x v="2016"/>
    <x v="2"/>
    <x v="30"/>
    <d v="2015-08-15T02:50:59"/>
    <d v="2015-07-14T02:50:59"/>
    <x v="3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x v="116"/>
    <x v="0"/>
    <s v="technology/hardware"/>
    <n v="145"/>
    <x v="2017"/>
    <x v="2"/>
    <x v="30"/>
    <d v="2017-03-01T12:52:15"/>
    <d v="2017-01-10T12:52:15"/>
    <x v="1"/>
    <x v="1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x v="442"/>
    <x v="0"/>
    <s v="technology/hardware"/>
    <n v="106"/>
    <x v="2018"/>
    <x v="2"/>
    <x v="30"/>
    <d v="2016-04-22T08:55:11"/>
    <d v="2016-03-23T08:55:11"/>
    <x v="7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x v="484"/>
    <x v="0"/>
    <s v="technology/hardware"/>
    <n v="493"/>
    <x v="2019"/>
    <x v="2"/>
    <x v="30"/>
    <d v="2015-08-07T11:14:23"/>
    <d v="2015-07-13T11:14:23"/>
    <x v="3"/>
    <x v="0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x v="413"/>
    <x v="0"/>
    <s v="technology/hardware"/>
    <n v="202"/>
    <x v="2020"/>
    <x v="2"/>
    <x v="30"/>
    <d v="2015-12-30T09:23:54"/>
    <d v="2015-11-25T09:23:54"/>
    <x v="4"/>
    <x v="0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x v="23"/>
    <x v="0"/>
    <s v="technology/hardware"/>
    <n v="104"/>
    <x v="2021"/>
    <x v="2"/>
    <x v="30"/>
    <d v="2015-05-01T00:46:37"/>
    <d v="2015-04-01T00:46:37"/>
    <x v="6"/>
    <x v="0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x v="345"/>
    <x v="0"/>
    <s v="technology/hardware"/>
    <n v="170"/>
    <x v="2022"/>
    <x v="2"/>
    <x v="30"/>
    <d v="2013-04-22T07:59:35"/>
    <d v="2013-03-18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x v="77"/>
    <x v="0"/>
    <s v="technology/hardware"/>
    <n v="104"/>
    <x v="2023"/>
    <x v="2"/>
    <x v="30"/>
    <d v="2014-10-17T23:00:00"/>
    <d v="2014-08-21T07:37:02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x v="96"/>
    <x v="0"/>
    <s v="technology/hardware"/>
    <n v="118"/>
    <x v="2024"/>
    <x v="2"/>
    <x v="30"/>
    <d v="2013-05-27T19:00:00"/>
    <d v="2013-04-25T14:23:48"/>
    <x v="6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x v="46"/>
    <x v="0"/>
    <s v="technology/hardware"/>
    <n v="108"/>
    <x v="2025"/>
    <x v="2"/>
    <x v="30"/>
    <d v="2015-04-10T00:32:54"/>
    <d v="2015-02-09T01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x v="430"/>
    <x v="0"/>
    <s v="technology/hardware"/>
    <n v="2260300"/>
    <x v="2026"/>
    <x v="2"/>
    <x v="30"/>
    <d v="2016-10-13T16:59:00"/>
    <d v="2016-09-13T11:03:12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x v="485"/>
    <x v="0"/>
    <s v="technology/hardware"/>
    <n v="978"/>
    <x v="2027"/>
    <x v="2"/>
    <x v="30"/>
    <d v="2013-03-13T15:00:00"/>
    <d v="2013-02-10T21:54:1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x v="6"/>
    <x v="0"/>
    <s v="technology/hardware"/>
    <n v="123"/>
    <x v="2028"/>
    <x v="2"/>
    <x v="30"/>
    <d v="2014-04-23T10:59:33"/>
    <d v="2014-03-24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x v="231"/>
    <x v="0"/>
    <s v="technology/hardware"/>
    <n v="246"/>
    <x v="2029"/>
    <x v="2"/>
    <x v="30"/>
    <d v="2014-01-15T14:00:00"/>
    <d v="2013-12-03T17:01:27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x v="41"/>
    <x v="0"/>
    <s v="technology/hardware"/>
    <n v="148"/>
    <x v="2030"/>
    <x v="2"/>
    <x v="30"/>
    <d v="2016-11-05T22:26:44"/>
    <d v="2016-09-06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x v="277"/>
    <x v="0"/>
    <s v="technology/hardware"/>
    <n v="384"/>
    <x v="2031"/>
    <x v="2"/>
    <x v="30"/>
    <d v="2014-05-05T16:18:37"/>
    <d v="2014-03-21T16:18:37"/>
    <x v="7"/>
    <x v="3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x v="57"/>
    <x v="0"/>
    <s v="technology/hardware"/>
    <n v="103"/>
    <x v="2032"/>
    <x v="2"/>
    <x v="30"/>
    <d v="2015-03-11T18:45:52"/>
    <d v="2015-02-09T19:45:52"/>
    <x v="2"/>
    <x v="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x v="80"/>
    <x v="1"/>
    <s v="publishing/children's books"/>
    <n v="0"/>
    <x v="440"/>
    <x v="3"/>
    <x v="39"/>
    <d v="2014-10-19T21:07:00"/>
    <d v="2014-09-29T10:46:42"/>
    <x v="8"/>
    <x v="3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x v="59"/>
    <x v="1"/>
    <s v="publishing/children's books"/>
    <n v="29"/>
    <x v="2033"/>
    <x v="3"/>
    <x v="39"/>
    <d v="2012-05-15T12:16:27"/>
    <d v="2012-05-01T12:16:27"/>
    <x v="5"/>
    <x v="5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x v="78"/>
    <x v="1"/>
    <s v="publishing/children's books"/>
    <n v="0"/>
    <x v="121"/>
    <x v="3"/>
    <x v="39"/>
    <d v="2016-10-19T02:53:27"/>
    <d v="2016-09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x v="19"/>
    <x v="1"/>
    <s v="publishing/children's books"/>
    <n v="5"/>
    <x v="2034"/>
    <x v="3"/>
    <x v="39"/>
    <d v="2012-02-28T20:29:58"/>
    <d v="2012-01-29T20:29:58"/>
    <x v="1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x v="72"/>
    <x v="1"/>
    <s v="publishing/children's books"/>
    <n v="22"/>
    <x v="2035"/>
    <x v="3"/>
    <x v="39"/>
    <d v="2012-07-14T18:42:48"/>
    <d v="2012-05-15T18:42:48"/>
    <x v="5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x v="10"/>
    <x v="1"/>
    <s v="publishing/children's books"/>
    <n v="27"/>
    <x v="2036"/>
    <x v="3"/>
    <x v="39"/>
    <d v="2014-08-29T13:45:11"/>
    <d v="2014-07-30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x v="80"/>
    <x v="1"/>
    <s v="publishing/children's books"/>
    <n v="28"/>
    <x v="436"/>
    <x v="3"/>
    <x v="39"/>
    <d v="2012-06-15T22:10:00"/>
    <d v="2012-05-15T10:33:17"/>
    <x v="5"/>
    <x v="5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x v="80"/>
    <x v="1"/>
    <s v="publishing/children's books"/>
    <n v="1"/>
    <x v="514"/>
    <x v="3"/>
    <x v="39"/>
    <d v="2016-09-02T12:03:22"/>
    <d v="2016-08-03T12:03:22"/>
    <x v="10"/>
    <x v="2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x v="84"/>
    <x v="1"/>
    <s v="publishing/children's books"/>
    <n v="1"/>
    <x v="698"/>
    <x v="3"/>
    <x v="39"/>
    <d v="2015-04-04T13:10:37"/>
    <d v="2015-03-05T14:10:37"/>
    <x v="7"/>
    <x v="0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x v="78"/>
    <x v="1"/>
    <s v="publishing/children's books"/>
    <n v="0"/>
    <x v="121"/>
    <x v="3"/>
    <x v="39"/>
    <d v="2012-06-30T15:00:00"/>
    <d v="2012-06-18T16:35:45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x v="78"/>
    <x v="1"/>
    <s v="publishing/children's books"/>
    <n v="0"/>
    <x v="121"/>
    <x v="3"/>
    <x v="39"/>
    <d v="2014-06-17T16:17:22"/>
    <d v="2014-04-18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x v="25"/>
    <x v="1"/>
    <s v="publishing/children's books"/>
    <n v="11"/>
    <x v="2037"/>
    <x v="3"/>
    <x v="39"/>
    <d v="2011-12-18T13:21:44"/>
    <d v="2011-11-08T13:21:44"/>
    <x v="4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x v="22"/>
    <x v="1"/>
    <s v="publishing/children's books"/>
    <n v="19"/>
    <x v="125"/>
    <x v="3"/>
    <x v="39"/>
    <d v="2012-08-26T16:37:03"/>
    <d v="2012-07-27T16:37:03"/>
    <x v="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x v="78"/>
    <x v="1"/>
    <s v="publishing/children's books"/>
    <n v="0"/>
    <x v="121"/>
    <x v="3"/>
    <x v="39"/>
    <d v="2014-09-11T10:15:51"/>
    <d v="2014-08-12T10:15:51"/>
    <x v="10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x v="41"/>
    <x v="1"/>
    <s v="publishing/children's books"/>
    <n v="52"/>
    <x v="2038"/>
    <x v="3"/>
    <x v="39"/>
    <d v="2015-04-08T13:58:47"/>
    <d v="2015-03-09T13:58:47"/>
    <x v="7"/>
    <x v="0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x v="51"/>
    <x v="1"/>
    <s v="publishing/children's books"/>
    <n v="10"/>
    <x v="2039"/>
    <x v="3"/>
    <x v="39"/>
    <d v="2014-01-11T16:36:41"/>
    <d v="2013-12-12T16:36:41"/>
    <x v="11"/>
    <x v="4"/>
  </r>
  <r>
    <n v="2757"/>
    <s v="C is for Crooked"/>
    <s v="A children's letter book that Lampoons Hillary Clinton"/>
    <x v="15"/>
    <x v="115"/>
    <x v="2"/>
    <x v="0"/>
    <x v="0"/>
    <n v="1470498332"/>
    <n v="1469202332"/>
    <b v="0"/>
    <x v="84"/>
    <x v="1"/>
    <s v="publishing/children's books"/>
    <n v="1"/>
    <x v="144"/>
    <x v="3"/>
    <x v="39"/>
    <d v="2016-08-06T10:45:32"/>
    <d v="2016-07-22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x v="79"/>
    <x v="1"/>
    <s v="publishing/children's books"/>
    <n v="12"/>
    <x v="498"/>
    <x v="3"/>
    <x v="39"/>
    <d v="2016-10-10T05:36:23"/>
    <d v="2016-09-26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x v="84"/>
    <x v="1"/>
    <s v="publishing/children's books"/>
    <n v="11"/>
    <x v="1859"/>
    <x v="3"/>
    <x v="39"/>
    <d v="2016-07-16T03:47:46"/>
    <d v="2016-06-03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x v="78"/>
    <x v="1"/>
    <s v="publishing/children's books"/>
    <n v="0"/>
    <x v="121"/>
    <x v="3"/>
    <x v="39"/>
    <d v="2013-06-20T06:04:18"/>
    <d v="2013-05-21T06:04:18"/>
    <x v="5"/>
    <x v="4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x v="80"/>
    <x v="1"/>
    <s v="publishing/children's books"/>
    <n v="1"/>
    <x v="377"/>
    <x v="3"/>
    <x v="39"/>
    <d v="2013-01-02T20:31:33"/>
    <d v="2012-12-03T20:31:33"/>
    <x v="11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x v="29"/>
    <x v="1"/>
    <s v="publishing/children's books"/>
    <n v="1"/>
    <x v="384"/>
    <x v="3"/>
    <x v="39"/>
    <d v="2012-03-18T18:53:15"/>
    <d v="2012-01-18T19:53:15"/>
    <x v="1"/>
    <x v="5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x v="83"/>
    <x v="1"/>
    <s v="publishing/children's books"/>
    <n v="0"/>
    <x v="180"/>
    <x v="3"/>
    <x v="39"/>
    <d v="2013-05-24T08:54:44"/>
    <d v="2013-04-09T08:54:44"/>
    <x v="6"/>
    <x v="4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x v="80"/>
    <x v="1"/>
    <s v="publishing/children's books"/>
    <n v="1"/>
    <x v="798"/>
    <x v="3"/>
    <x v="39"/>
    <d v="2012-05-30T14:00:00"/>
    <d v="2012-05-01T02:00:31"/>
    <x v="5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x v="78"/>
    <x v="1"/>
    <s v="publishing/children's books"/>
    <n v="0"/>
    <x v="121"/>
    <x v="3"/>
    <x v="39"/>
    <d v="2012-10-28T08:53:48"/>
    <d v="2012-10-12T08:53:48"/>
    <x v="9"/>
    <x v="5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x v="80"/>
    <x v="1"/>
    <s v="publishing/children's books"/>
    <n v="2"/>
    <x v="384"/>
    <x v="3"/>
    <x v="39"/>
    <d v="2011-08-11T11:01:58"/>
    <d v="2011-07-12T11:01:58"/>
    <x v="3"/>
    <x v="6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x v="83"/>
    <x v="1"/>
    <s v="publishing/children's books"/>
    <n v="1"/>
    <x v="2040"/>
    <x v="3"/>
    <x v="39"/>
    <d v="2015-08-16T18:00:50"/>
    <d v="2015-06-17T18:00:50"/>
    <x v="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x v="69"/>
    <x v="1"/>
    <s v="publishing/children's books"/>
    <n v="14"/>
    <x v="2041"/>
    <x v="3"/>
    <x v="39"/>
    <d v="2012-03-29T08:45:23"/>
    <d v="2012-02-28T09:45:23"/>
    <x v="2"/>
    <x v="5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x v="84"/>
    <x v="1"/>
    <s v="publishing/children's books"/>
    <n v="0"/>
    <x v="120"/>
    <x v="3"/>
    <x v="39"/>
    <d v="2014-06-05T14:49:50"/>
    <d v="2014-04-16T14:49:50"/>
    <x v="6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x v="51"/>
    <x v="1"/>
    <s v="publishing/children's books"/>
    <n v="10"/>
    <x v="2042"/>
    <x v="3"/>
    <x v="39"/>
    <d v="2014-03-18T10:55:30"/>
    <d v="2014-02-16T11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x v="78"/>
    <x v="1"/>
    <s v="publishing/children's books"/>
    <n v="0"/>
    <x v="121"/>
    <x v="3"/>
    <x v="39"/>
    <d v="2013-02-01T12:00:00"/>
    <d v="2012-12-14T07:45:40"/>
    <x v="11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x v="78"/>
    <x v="1"/>
    <s v="publishing/children's books"/>
    <n v="0"/>
    <x v="121"/>
    <x v="3"/>
    <x v="39"/>
    <d v="2013-10-05T15:51:34"/>
    <d v="2013-09-20T15:51:34"/>
    <x v="8"/>
    <x v="4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x v="29"/>
    <x v="1"/>
    <s v="publishing/children's books"/>
    <n v="0"/>
    <x v="120"/>
    <x v="3"/>
    <x v="39"/>
    <d v="2016-04-24T15:45:21"/>
    <d v="2016-04-1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x v="62"/>
    <x v="1"/>
    <s v="publishing/children's books"/>
    <n v="14"/>
    <x v="2043"/>
    <x v="3"/>
    <x v="39"/>
    <d v="2013-03-07T22:02:08"/>
    <d v="2013-02-05T22:02:08"/>
    <x v="2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x v="84"/>
    <x v="1"/>
    <s v="publishing/children's books"/>
    <n v="3"/>
    <x v="766"/>
    <x v="3"/>
    <x v="39"/>
    <d v="2011-12-15T19:19:14"/>
    <d v="2011-11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x v="17"/>
    <x v="1"/>
    <s v="publishing/children's books"/>
    <n v="8"/>
    <x v="2044"/>
    <x v="3"/>
    <x v="39"/>
    <d v="2015-06-12T02:07:56"/>
    <d v="2015-05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x v="29"/>
    <x v="1"/>
    <s v="publishing/children's books"/>
    <n v="0"/>
    <x v="119"/>
    <x v="3"/>
    <x v="39"/>
    <d v="2015-07-17T11:03:24"/>
    <d v="2015-06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x v="41"/>
    <x v="1"/>
    <s v="publishing/children's books"/>
    <n v="26"/>
    <x v="2045"/>
    <x v="3"/>
    <x v="39"/>
    <d v="2014-08-25T18:28:26"/>
    <d v="2014-07-26T18:28:26"/>
    <x v="3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x v="29"/>
    <x v="1"/>
    <s v="publishing/children's books"/>
    <n v="2"/>
    <x v="450"/>
    <x v="3"/>
    <x v="39"/>
    <d v="2015-11-22T10:03:41"/>
    <d v="2015-10-23T09:03:41"/>
    <x v="9"/>
    <x v="0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x v="78"/>
    <x v="1"/>
    <s v="publishing/children's books"/>
    <n v="0"/>
    <x v="121"/>
    <x v="3"/>
    <x v="39"/>
    <d v="2017-03-10T05:44:48"/>
    <d v="2017-02-08T05:44:48"/>
    <x v="2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x v="33"/>
    <x v="0"/>
    <s v="theater/plays"/>
    <n v="105"/>
    <x v="1224"/>
    <x v="1"/>
    <x v="6"/>
    <d v="2015-02-12T02:00:00"/>
    <d v="2015-01-14T17:35:54"/>
    <x v="1"/>
    <x v="0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x v="59"/>
    <x v="0"/>
    <s v="theater/plays"/>
    <n v="120"/>
    <x v="590"/>
    <x v="1"/>
    <x v="6"/>
    <d v="2015-02-16T23:59:00"/>
    <d v="2015-01-22T17:11:58"/>
    <x v="1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x v="42"/>
    <x v="0"/>
    <s v="theater/plays"/>
    <n v="115"/>
    <x v="2046"/>
    <x v="1"/>
    <x v="6"/>
    <d v="2015-04-23T07:50:46"/>
    <d v="2015-04-09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x v="52"/>
    <x v="0"/>
    <s v="theater/plays"/>
    <n v="119"/>
    <x v="2047"/>
    <x v="1"/>
    <x v="6"/>
    <d v="2014-10-29T13:54:03"/>
    <d v="2014-10-08T13:54:03"/>
    <x v="9"/>
    <x v="3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x v="136"/>
    <x v="0"/>
    <s v="theater/plays"/>
    <n v="105"/>
    <x v="2048"/>
    <x v="1"/>
    <x v="6"/>
    <d v="2016-08-05T16:00:00"/>
    <d v="2016-07-06T23:32:47"/>
    <x v="3"/>
    <x v="2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x v="142"/>
    <x v="0"/>
    <s v="theater/plays"/>
    <n v="118"/>
    <x v="2049"/>
    <x v="1"/>
    <x v="6"/>
    <d v="2014-07-09T08:39:40"/>
    <d v="2014-06-25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x v="44"/>
    <x v="0"/>
    <s v="theater/plays"/>
    <n v="120"/>
    <x v="2050"/>
    <x v="1"/>
    <x v="6"/>
    <d v="2014-07-17T23:45:52"/>
    <d v="2014-06-17T23:45:52"/>
    <x v="0"/>
    <x v="3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x v="9"/>
    <x v="0"/>
    <s v="theater/plays"/>
    <n v="103"/>
    <x v="594"/>
    <x v="1"/>
    <x v="6"/>
    <d v="2016-07-29T11:50:43"/>
    <d v="2016-06-29T11:50:43"/>
    <x v="0"/>
    <x v="2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x v="54"/>
    <x v="0"/>
    <s v="theater/plays"/>
    <n v="101"/>
    <x v="2051"/>
    <x v="1"/>
    <x v="6"/>
    <d v="2015-03-11T23:00:00"/>
    <d v="2015-02-20T19:18:54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x v="36"/>
    <x v="0"/>
    <s v="theater/plays"/>
    <n v="105"/>
    <x v="2052"/>
    <x v="1"/>
    <x v="6"/>
    <d v="2015-02-11T17:31:43"/>
    <d v="2015-01-12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x v="33"/>
    <x v="0"/>
    <s v="theater/plays"/>
    <n v="103"/>
    <x v="2053"/>
    <x v="1"/>
    <x v="6"/>
    <d v="2016-09-08T23:00:00"/>
    <d v="2016-08-09T16:35:59"/>
    <x v="10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x v="54"/>
    <x v="0"/>
    <s v="theater/plays"/>
    <n v="108"/>
    <x v="2054"/>
    <x v="1"/>
    <x v="6"/>
    <d v="2015-08-12T00:32:39"/>
    <d v="2015-06-28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x v="196"/>
    <x v="0"/>
    <s v="theater/plays"/>
    <n v="111"/>
    <x v="2055"/>
    <x v="1"/>
    <x v="6"/>
    <d v="2015-07-21T05:03:25"/>
    <d v="2015-06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x v="83"/>
    <x v="0"/>
    <s v="theater/plays"/>
    <n v="150"/>
    <x v="384"/>
    <x v="1"/>
    <x v="6"/>
    <d v="2016-03-03T14:00:00"/>
    <d v="2016-02-16T11:35:59"/>
    <x v="2"/>
    <x v="2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x v="9"/>
    <x v="0"/>
    <s v="theater/plays"/>
    <n v="104"/>
    <x v="2056"/>
    <x v="1"/>
    <x v="6"/>
    <d v="2014-06-06T18:00:00"/>
    <d v="2014-05-21T07:37:21"/>
    <x v="5"/>
    <x v="3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x v="64"/>
    <x v="0"/>
    <s v="theater/plays"/>
    <n v="116"/>
    <x v="895"/>
    <x v="1"/>
    <x v="6"/>
    <d v="2014-07-05T07:40:28"/>
    <d v="2014-06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x v="225"/>
    <x v="0"/>
    <s v="theater/plays"/>
    <n v="103"/>
    <x v="2057"/>
    <x v="1"/>
    <x v="6"/>
    <d v="2014-07-08T17:34:00"/>
    <d v="2014-06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x v="237"/>
    <x v="0"/>
    <s v="theater/plays"/>
    <n v="101"/>
    <x v="2058"/>
    <x v="1"/>
    <x v="6"/>
    <d v="2015-07-31T11:00:00"/>
    <d v="2015-07-16T11:12:01"/>
    <x v="3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x v="208"/>
    <x v="0"/>
    <s v="theater/plays"/>
    <n v="117"/>
    <x v="2059"/>
    <x v="1"/>
    <x v="6"/>
    <d v="2016-06-17T11:00:00"/>
    <d v="2016-05-17T01:21:10"/>
    <x v="5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x v="162"/>
    <x v="0"/>
    <s v="theater/plays"/>
    <n v="133"/>
    <x v="2060"/>
    <x v="1"/>
    <x v="6"/>
    <d v="2015-01-04T08:16:06"/>
    <d v="2014-11-05T08:16:06"/>
    <x v="4"/>
    <x v="3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x v="62"/>
    <x v="0"/>
    <s v="theater/plays"/>
    <n v="133"/>
    <x v="2061"/>
    <x v="1"/>
    <x v="6"/>
    <d v="2014-10-10T06:00:00"/>
    <d v="2014-09-18T00:50:09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x v="240"/>
    <x v="0"/>
    <s v="theater/plays"/>
    <n v="102"/>
    <x v="2062"/>
    <x v="1"/>
    <x v="6"/>
    <d v="2015-08-06T10:31:47"/>
    <d v="2015-07-07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x v="261"/>
    <x v="0"/>
    <s v="theater/plays"/>
    <n v="128"/>
    <x v="2063"/>
    <x v="1"/>
    <x v="6"/>
    <d v="2015-07-15T19:00:00"/>
    <d v="2015-06-02T20:34:36"/>
    <x v="0"/>
    <x v="0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x v="23"/>
    <x v="0"/>
    <s v="theater/plays"/>
    <n v="115"/>
    <x v="73"/>
    <x v="1"/>
    <x v="6"/>
    <d v="2014-09-29T05:53:10"/>
    <d v="2014-08-30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x v="59"/>
    <x v="0"/>
    <s v="theater/plays"/>
    <n v="110"/>
    <x v="2064"/>
    <x v="1"/>
    <x v="6"/>
    <d v="2015-08-22T07:07:53"/>
    <d v="2015-07-28T07:07:53"/>
    <x v="3"/>
    <x v="0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x v="88"/>
    <x v="0"/>
    <s v="theater/plays"/>
    <n v="112"/>
    <x v="2065"/>
    <x v="1"/>
    <x v="6"/>
    <d v="2015-08-05T06:00:00"/>
    <d v="2015-06-30T01:24:50"/>
    <x v="0"/>
    <x v="0"/>
  </r>
  <r>
    <n v="2807"/>
    <s v="The Commission Theatre Co."/>
    <s v="Bringing Shakespeare back to the Playwrights"/>
    <x v="10"/>
    <x v="540"/>
    <x v="0"/>
    <x v="0"/>
    <x v="0"/>
    <n v="1435611438"/>
    <n v="1433019438"/>
    <b v="0"/>
    <x v="251"/>
    <x v="0"/>
    <s v="theater/plays"/>
    <n v="126"/>
    <x v="2066"/>
    <x v="1"/>
    <x v="6"/>
    <d v="2015-06-29T15:57:18"/>
    <d v="2015-05-30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x v="50"/>
    <x v="0"/>
    <s v="theater/plays"/>
    <n v="100"/>
    <x v="2067"/>
    <x v="1"/>
    <x v="6"/>
    <d v="2015-08-22T15:18:55"/>
    <d v="2015-07-23T15:18:55"/>
    <x v="3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x v="64"/>
    <x v="0"/>
    <s v="theater/plays"/>
    <n v="102"/>
    <x v="2068"/>
    <x v="1"/>
    <x v="6"/>
    <d v="2016-03-30T09:39:00"/>
    <d v="2016-03-22T06:55:25"/>
    <x v="7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x v="7"/>
    <x v="0"/>
    <s v="theater/plays"/>
    <n v="108"/>
    <x v="2069"/>
    <x v="1"/>
    <x v="6"/>
    <d v="2014-05-31T22:59:00"/>
    <d v="2014-04-29T22:21:04"/>
    <x v="6"/>
    <x v="3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x v="52"/>
    <x v="0"/>
    <s v="theater/plays"/>
    <n v="100"/>
    <x v="2070"/>
    <x v="1"/>
    <x v="6"/>
    <d v="2015-02-23T06:55:03"/>
    <d v="2015-01-24T06:55:03"/>
    <x v="1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x v="183"/>
    <x v="0"/>
    <s v="theater/plays"/>
    <n v="113"/>
    <x v="2071"/>
    <x v="1"/>
    <x v="6"/>
    <d v="2015-04-05T23:00:00"/>
    <d v="2015-02-19T12:51:38"/>
    <x v="2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x v="93"/>
    <x v="0"/>
    <s v="theater/plays"/>
    <n v="128"/>
    <x v="2072"/>
    <x v="1"/>
    <x v="6"/>
    <d v="2016-12-14T12:49:21"/>
    <d v="2016-11-19T12:49:21"/>
    <x v="4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x v="31"/>
    <x v="0"/>
    <s v="theater/plays"/>
    <n v="108"/>
    <x v="2073"/>
    <x v="1"/>
    <x v="6"/>
    <d v="2015-05-09T04:35:15"/>
    <d v="2015-04-09T04:35:15"/>
    <x v="6"/>
    <x v="0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x v="25"/>
    <x v="0"/>
    <s v="theater/plays"/>
    <n v="242"/>
    <x v="2074"/>
    <x v="1"/>
    <x v="6"/>
    <d v="2016-08-07T13:38:29"/>
    <d v="2016-07-08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x v="39"/>
    <x v="0"/>
    <s v="theater/plays"/>
    <n v="142"/>
    <x v="2075"/>
    <x v="1"/>
    <x v="6"/>
    <d v="2015-08-02T11:00:00"/>
    <d v="2015-07-03T06:13:12"/>
    <x v="3"/>
    <x v="0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x v="51"/>
    <x v="0"/>
    <s v="theater/plays"/>
    <n v="130"/>
    <x v="2076"/>
    <x v="1"/>
    <x v="6"/>
    <d v="2015-02-28T10:14:22"/>
    <d v="2015-01-19T10:14:22"/>
    <x v="1"/>
    <x v="0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x v="332"/>
    <x v="0"/>
    <s v="theater/plays"/>
    <n v="106"/>
    <x v="2077"/>
    <x v="1"/>
    <x v="6"/>
    <d v="2015-09-23T09:21:26"/>
    <d v="2015-09-03T09:21:26"/>
    <x v="8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x v="201"/>
    <x v="0"/>
    <s v="theater/plays"/>
    <n v="105"/>
    <x v="2078"/>
    <x v="1"/>
    <x v="6"/>
    <d v="2015-06-14T07:36:49"/>
    <d v="2015-05-15T07:36:49"/>
    <x v="5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x v="9"/>
    <x v="0"/>
    <s v="theater/plays"/>
    <n v="136"/>
    <x v="2079"/>
    <x v="1"/>
    <x v="6"/>
    <d v="2016-02-25T19:00:00"/>
    <d v="2016-02-01T09:39:49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x v="2"/>
    <x v="0"/>
    <s v="theater/plays"/>
    <n v="100"/>
    <x v="1383"/>
    <x v="1"/>
    <x v="6"/>
    <d v="2014-09-23T17:08:55"/>
    <d v="2014-08-24T17:08:55"/>
    <x v="10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x v="225"/>
    <x v="0"/>
    <s v="theater/plays"/>
    <n v="100"/>
    <x v="2080"/>
    <x v="1"/>
    <x v="6"/>
    <d v="2015-03-27T10:24:52"/>
    <d v="2015-02-25T11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x v="25"/>
    <x v="0"/>
    <s v="theater/plays"/>
    <n v="124"/>
    <x v="2081"/>
    <x v="1"/>
    <x v="6"/>
    <d v="2015-03-31T17:59:00"/>
    <d v="2015-03-03T19:16:46"/>
    <x v="7"/>
    <x v="0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x v="41"/>
    <x v="0"/>
    <s v="theater/plays"/>
    <n v="117"/>
    <x v="704"/>
    <x v="1"/>
    <x v="6"/>
    <d v="2015-06-12T20:43:00"/>
    <d v="2015-05-12T01:29:56"/>
    <x v="5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x v="13"/>
    <x v="0"/>
    <s v="theater/plays"/>
    <n v="103"/>
    <x v="2082"/>
    <x v="1"/>
    <x v="6"/>
    <d v="2015-12-04T14:01:26"/>
    <d v="2015-11-04T14:01:26"/>
    <x v="4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x v="10"/>
    <x v="0"/>
    <s v="theater/plays"/>
    <n v="108"/>
    <x v="2083"/>
    <x v="1"/>
    <x v="6"/>
    <d v="2015-07-10T02:00:00"/>
    <d v="2015-06-15T19:50: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x v="23"/>
    <x v="0"/>
    <s v="theater/plays"/>
    <n v="120"/>
    <x v="2084"/>
    <x v="1"/>
    <x v="6"/>
    <d v="2016-06-03T11:30:00"/>
    <d v="2016-05-04T11:24:26"/>
    <x v="5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x v="174"/>
    <x v="0"/>
    <s v="theater/plays"/>
    <n v="100"/>
    <x v="2085"/>
    <x v="1"/>
    <x v="6"/>
    <d v="2015-10-02T18:00:00"/>
    <d v="2015-09-07T01:21:09"/>
    <x v="8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x v="88"/>
    <x v="0"/>
    <s v="theater/plays"/>
    <n v="107"/>
    <x v="2086"/>
    <x v="1"/>
    <x v="6"/>
    <d v="2016-06-02T05:25:18"/>
    <d v="2016-05-05T05:25:18"/>
    <x v="5"/>
    <x v="2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x v="202"/>
    <x v="0"/>
    <s v="theater/plays"/>
    <n v="100"/>
    <x v="2087"/>
    <x v="1"/>
    <x v="6"/>
    <d v="2014-05-11T22:59:00"/>
    <d v="2014-04-29T15:09:08"/>
    <x v="6"/>
    <x v="3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x v="47"/>
    <x v="0"/>
    <s v="theater/plays"/>
    <n v="111"/>
    <x v="2088"/>
    <x v="1"/>
    <x v="6"/>
    <d v="2015-07-16T14:47:50"/>
    <d v="2015-06-16T14:47:50"/>
    <x v="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x v="195"/>
    <x v="0"/>
    <s v="theater/plays"/>
    <n v="115"/>
    <x v="2089"/>
    <x v="1"/>
    <x v="6"/>
    <d v="2014-11-23T17:00:00"/>
    <d v="2014-10-26T12:01:34"/>
    <x v="9"/>
    <x v="3"/>
  </r>
  <r>
    <n v="2833"/>
    <s v="Star Man Rocket Man"/>
    <s v="A new play about exploring outer space"/>
    <x v="200"/>
    <x v="1920"/>
    <x v="0"/>
    <x v="0"/>
    <x v="0"/>
    <n v="1444528800"/>
    <n v="1442804633"/>
    <b v="0"/>
    <x v="2"/>
    <x v="0"/>
    <s v="theater/plays"/>
    <n v="108"/>
    <x v="2090"/>
    <x v="1"/>
    <x v="6"/>
    <d v="2015-10-10T21:00:00"/>
    <d v="2015-09-20T22:03:53"/>
    <x v="8"/>
    <x v="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x v="64"/>
    <x v="0"/>
    <s v="theater/plays"/>
    <n v="170"/>
    <x v="2091"/>
    <x v="1"/>
    <x v="6"/>
    <d v="2015-01-30T18:02:10"/>
    <d v="2015-01-15T18:02:10"/>
    <x v="1"/>
    <x v="0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x v="251"/>
    <x v="0"/>
    <s v="theater/plays"/>
    <n v="187"/>
    <x v="2092"/>
    <x v="1"/>
    <x v="6"/>
    <d v="2015-12-04T19:00:00"/>
    <d v="2015-11-05T11:53:37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x v="202"/>
    <x v="0"/>
    <s v="theater/plays"/>
    <n v="108"/>
    <x v="2093"/>
    <x v="1"/>
    <x v="6"/>
    <d v="2017-02-17T23:59:00"/>
    <d v="2017-01-11T01:16:58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x v="64"/>
    <x v="0"/>
    <s v="theater/plays"/>
    <n v="100"/>
    <x v="799"/>
    <x v="1"/>
    <x v="6"/>
    <d v="2015-12-09T17:48:04"/>
    <d v="2015-10-30T16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x v="241"/>
    <x v="0"/>
    <s v="theater/plays"/>
    <n v="120"/>
    <x v="2094"/>
    <x v="1"/>
    <x v="6"/>
    <d v="2014-08-13T17:00:00"/>
    <d v="2014-07-22T09:34:56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x v="162"/>
    <x v="0"/>
    <s v="theater/plays"/>
    <n v="111"/>
    <x v="2095"/>
    <x v="1"/>
    <x v="6"/>
    <d v="2014-08-24T23:59:00"/>
    <d v="2014-08-02T00:45:54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x v="462"/>
    <x v="0"/>
    <s v="theater/plays"/>
    <n v="104"/>
    <x v="2096"/>
    <x v="1"/>
    <x v="6"/>
    <d v="2015-03-18T12:00:00"/>
    <d v="2015-02-24T19:51:19"/>
    <x v="2"/>
    <x v="0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x v="29"/>
    <x v="1"/>
    <s v="theater/plays"/>
    <n v="1"/>
    <x v="119"/>
    <x v="1"/>
    <x v="6"/>
    <d v="2015-12-13T13:44:57"/>
    <d v="2015-10-14T12:44:57"/>
    <x v="9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x v="78"/>
    <x v="1"/>
    <s v="theater/plays"/>
    <n v="0"/>
    <x v="121"/>
    <x v="1"/>
    <x v="6"/>
    <d v="2014-06-21T06:00:00"/>
    <d v="2014-05-25T17:51:35"/>
    <x v="5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x v="78"/>
    <x v="1"/>
    <s v="theater/plays"/>
    <n v="0"/>
    <x v="121"/>
    <x v="1"/>
    <x v="6"/>
    <d v="2016-06-12T23:00:00"/>
    <d v="2016-05-02T12:42:30"/>
    <x v="5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x v="29"/>
    <x v="1"/>
    <s v="theater/plays"/>
    <n v="5"/>
    <x v="180"/>
    <x v="1"/>
    <x v="6"/>
    <d v="2017-01-04T08:06:20"/>
    <d v="2016-12-05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x v="70"/>
    <x v="1"/>
    <s v="theater/plays"/>
    <n v="32"/>
    <x v="2097"/>
    <x v="1"/>
    <x v="6"/>
    <d v="2015-06-07T19:23:53"/>
    <d v="2015-04-08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x v="78"/>
    <x v="1"/>
    <s v="theater/plays"/>
    <n v="0"/>
    <x v="121"/>
    <x v="1"/>
    <x v="6"/>
    <d v="2015-05-29T11:36:34"/>
    <d v="2015-04-14T11:36:34"/>
    <x v="6"/>
    <x v="0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x v="78"/>
    <x v="1"/>
    <s v="theater/plays"/>
    <n v="0"/>
    <x v="121"/>
    <x v="1"/>
    <x v="6"/>
    <d v="2016-05-23T14:21:05"/>
    <d v="2016-03-24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x v="83"/>
    <x v="1"/>
    <s v="theater/plays"/>
    <n v="0"/>
    <x v="463"/>
    <x v="1"/>
    <x v="6"/>
    <d v="2015-05-29T10:34:19"/>
    <d v="2015-04-29T10:34:19"/>
    <x v="6"/>
    <x v="0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x v="29"/>
    <x v="1"/>
    <s v="theater/plays"/>
    <n v="1"/>
    <x v="144"/>
    <x v="1"/>
    <x v="6"/>
    <d v="2016-04-23T05:16:40"/>
    <d v="2016-03-24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x v="62"/>
    <x v="1"/>
    <s v="theater/plays"/>
    <n v="4"/>
    <x v="2098"/>
    <x v="1"/>
    <x v="6"/>
    <d v="2014-09-05T19:10:11"/>
    <d v="2014-08-06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x v="78"/>
    <x v="1"/>
    <s v="theater/plays"/>
    <n v="0"/>
    <x v="121"/>
    <x v="1"/>
    <x v="6"/>
    <d v="2016-01-29T18:17:00"/>
    <d v="2016-01-20T19:03:49"/>
    <x v="1"/>
    <x v="2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x v="79"/>
    <x v="1"/>
    <s v="theater/plays"/>
    <n v="2"/>
    <x v="2099"/>
    <x v="1"/>
    <x v="6"/>
    <d v="2014-06-20T20:05:03"/>
    <d v="2014-05-21T20:05:03"/>
    <x v="5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x v="78"/>
    <x v="1"/>
    <s v="theater/plays"/>
    <n v="0"/>
    <x v="121"/>
    <x v="1"/>
    <x v="6"/>
    <d v="2014-09-13T23:34:57"/>
    <d v="2014-07-15T23:34:57"/>
    <x v="3"/>
    <x v="3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x v="25"/>
    <x v="1"/>
    <s v="theater/plays"/>
    <n v="42"/>
    <x v="2100"/>
    <x v="1"/>
    <x v="6"/>
    <d v="2015-05-07T12:11:59"/>
    <d v="2015-04-17T12:11:59"/>
    <x v="6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x v="81"/>
    <x v="1"/>
    <s v="theater/plays"/>
    <n v="50"/>
    <x v="88"/>
    <x v="1"/>
    <x v="6"/>
    <d v="2016-01-29T18:34:00"/>
    <d v="2015-12-31T19:11:11"/>
    <x v="11"/>
    <x v="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x v="79"/>
    <x v="1"/>
    <s v="theater/plays"/>
    <n v="5"/>
    <x v="838"/>
    <x v="1"/>
    <x v="6"/>
    <d v="2015-08-08T16:34:00"/>
    <d v="2015-06-09T19:54:07"/>
    <x v="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x v="41"/>
    <x v="1"/>
    <s v="theater/plays"/>
    <n v="20"/>
    <x v="130"/>
    <x v="1"/>
    <x v="6"/>
    <d v="2017-02-20T13:00:00"/>
    <d v="2016-12-22T17:04:55"/>
    <x v="11"/>
    <x v="2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x v="78"/>
    <x v="1"/>
    <s v="theater/plays"/>
    <n v="0"/>
    <x v="121"/>
    <x v="1"/>
    <x v="6"/>
    <d v="2014-12-05T06:28:00"/>
    <d v="2014-11-11T08:04:55"/>
    <x v="4"/>
    <x v="3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x v="29"/>
    <x v="1"/>
    <s v="theater/plays"/>
    <n v="2"/>
    <x v="436"/>
    <x v="1"/>
    <x v="6"/>
    <d v="2015-10-16T03:41:44"/>
    <d v="2015-08-17T03:41:44"/>
    <x v="10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x v="82"/>
    <x v="1"/>
    <s v="theater/plays"/>
    <n v="7"/>
    <x v="2101"/>
    <x v="1"/>
    <x v="6"/>
    <d v="2016-06-19T14:12:56"/>
    <d v="2016-04-20T14:12:56"/>
    <x v="6"/>
    <x v="2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x v="83"/>
    <x v="1"/>
    <s v="theater/plays"/>
    <n v="32"/>
    <x v="2102"/>
    <x v="1"/>
    <x v="6"/>
    <d v="2015-09-24T09:10:48"/>
    <d v="2015-09-10T09:10:48"/>
    <x v="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x v="83"/>
    <x v="1"/>
    <s v="theater/plays"/>
    <n v="0"/>
    <x v="1782"/>
    <x v="1"/>
    <x v="6"/>
    <d v="2014-06-24T13:57:09"/>
    <d v="2014-05-25T13:57:09"/>
    <x v="5"/>
    <x v="3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x v="29"/>
    <x v="1"/>
    <s v="theater/plays"/>
    <n v="0"/>
    <x v="135"/>
    <x v="1"/>
    <x v="6"/>
    <d v="2014-09-09T11:12:03"/>
    <d v="2014-07-11T11:12:03"/>
    <x v="3"/>
    <x v="3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x v="83"/>
    <x v="1"/>
    <s v="theater/plays"/>
    <n v="2"/>
    <x v="140"/>
    <x v="1"/>
    <x v="6"/>
    <d v="2015-07-17T08:18:00"/>
    <d v="2015-06-17T09:43:27"/>
    <x v="0"/>
    <x v="0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x v="78"/>
    <x v="1"/>
    <s v="theater/plays"/>
    <n v="0"/>
    <x v="121"/>
    <x v="1"/>
    <x v="6"/>
    <d v="2015-01-05T21:44:19"/>
    <d v="2014-11-06T21:44:19"/>
    <x v="4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x v="84"/>
    <x v="1"/>
    <s v="theater/plays"/>
    <n v="1"/>
    <x v="381"/>
    <x v="1"/>
    <x v="6"/>
    <d v="2016-10-14T17:00:00"/>
    <d v="2016-09-14T17:55:21"/>
    <x v="8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x v="73"/>
    <x v="1"/>
    <s v="theater/plays"/>
    <n v="20"/>
    <x v="2103"/>
    <x v="1"/>
    <x v="6"/>
    <d v="2016-07-03T23:00:00"/>
    <d v="2016-06-09T23:41:12"/>
    <x v="0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x v="65"/>
    <x v="1"/>
    <s v="theater/plays"/>
    <n v="42"/>
    <x v="2104"/>
    <x v="1"/>
    <x v="6"/>
    <d v="2016-10-05T14:50:54"/>
    <d v="2016-09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x v="81"/>
    <x v="1"/>
    <s v="theater/plays"/>
    <n v="1"/>
    <x v="1271"/>
    <x v="1"/>
    <x v="6"/>
    <d v="2016-07-19T09:14:41"/>
    <d v="2016-06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x v="82"/>
    <x v="1"/>
    <s v="theater/plays"/>
    <n v="15"/>
    <x v="161"/>
    <x v="1"/>
    <x v="6"/>
    <d v="2014-05-16T23:32:45"/>
    <d v="2014-04-16T23:32:45"/>
    <x v="6"/>
    <x v="3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x v="62"/>
    <x v="1"/>
    <s v="theater/plays"/>
    <n v="5"/>
    <x v="2105"/>
    <x v="1"/>
    <x v="6"/>
    <d v="2014-12-21T12:43:33"/>
    <d v="2014-12-01T12:43:33"/>
    <x v="11"/>
    <x v="3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x v="78"/>
    <x v="1"/>
    <s v="theater/plays"/>
    <n v="0"/>
    <x v="121"/>
    <x v="1"/>
    <x v="6"/>
    <d v="2015-06-19T21:47:18"/>
    <d v="2015-04-20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x v="22"/>
    <x v="1"/>
    <s v="theater/plays"/>
    <n v="38"/>
    <x v="2106"/>
    <x v="1"/>
    <x v="6"/>
    <d v="2015-01-28T14:37:11"/>
    <d v="2014-12-29T14:37:11"/>
    <x v="11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x v="83"/>
    <x v="1"/>
    <s v="theater/plays"/>
    <n v="5"/>
    <x v="2107"/>
    <x v="1"/>
    <x v="6"/>
    <d v="2017-01-17T15:16:26"/>
    <d v="2016-12-18T15:16:26"/>
    <x v="11"/>
    <x v="2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x v="83"/>
    <x v="1"/>
    <s v="theater/plays"/>
    <n v="0"/>
    <x v="1054"/>
    <x v="1"/>
    <x v="6"/>
    <d v="2016-05-04T22:04:53"/>
    <d v="2016-04-04T22:04:53"/>
    <x v="6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x v="78"/>
    <x v="1"/>
    <s v="theater/plays"/>
    <n v="0"/>
    <x v="121"/>
    <x v="1"/>
    <x v="6"/>
    <d v="2015-07-16T12:51:19"/>
    <d v="2015-06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x v="79"/>
    <x v="1"/>
    <s v="theater/plays"/>
    <n v="11"/>
    <x v="149"/>
    <x v="1"/>
    <x v="6"/>
    <d v="2016-11-30T12:00:00"/>
    <d v="2016-10-29T17:55:24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x v="80"/>
    <x v="1"/>
    <s v="theater/plays"/>
    <n v="2"/>
    <x v="2108"/>
    <x v="1"/>
    <x v="6"/>
    <d v="2015-07-03T09:46:35"/>
    <d v="2015-05-04T09:46:35"/>
    <x v="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x v="29"/>
    <x v="1"/>
    <s v="theater/plays"/>
    <n v="0"/>
    <x v="2109"/>
    <x v="1"/>
    <x v="6"/>
    <d v="2016-01-20T12:24:21"/>
    <d v="2015-12-21T12:24:21"/>
    <x v="1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x v="60"/>
    <x v="1"/>
    <s v="theater/plays"/>
    <n v="23"/>
    <x v="2110"/>
    <x v="1"/>
    <x v="6"/>
    <d v="2015-08-20T12:05:00"/>
    <d v="2015-07-07T16:44:12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x v="78"/>
    <x v="1"/>
    <s v="theater/plays"/>
    <n v="0"/>
    <x v="121"/>
    <x v="1"/>
    <x v="6"/>
    <d v="2014-12-03T10:20:36"/>
    <d v="2014-10-04T09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x v="80"/>
    <x v="1"/>
    <s v="theater/plays"/>
    <n v="34"/>
    <x v="2111"/>
    <x v="1"/>
    <x v="6"/>
    <d v="2016-05-01T09:18:38"/>
    <d v="2016-04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x v="81"/>
    <x v="1"/>
    <s v="theater/plays"/>
    <n v="19"/>
    <x v="2112"/>
    <x v="1"/>
    <x v="6"/>
    <d v="2016-02-05T23:59:00"/>
    <d v="2016-01-01T16:40:37"/>
    <x v="1"/>
    <x v="2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x v="80"/>
    <x v="1"/>
    <s v="theater/plays"/>
    <n v="0"/>
    <x v="2113"/>
    <x v="1"/>
    <x v="6"/>
    <d v="2014-12-05T12:27:15"/>
    <d v="2014-11-05T12:27:15"/>
    <x v="4"/>
    <x v="3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x v="81"/>
    <x v="1"/>
    <s v="theater/plays"/>
    <n v="33"/>
    <x v="438"/>
    <x v="1"/>
    <x v="6"/>
    <d v="2015-03-13T19:50:01"/>
    <d v="2015-02-11T2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x v="29"/>
    <x v="1"/>
    <s v="theater/plays"/>
    <n v="5"/>
    <x v="119"/>
    <x v="1"/>
    <x v="6"/>
    <d v="2015-09-18T22:59:00"/>
    <d v="2015-09-14T10:11:24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x v="29"/>
    <x v="1"/>
    <s v="theater/plays"/>
    <n v="0"/>
    <x v="144"/>
    <x v="1"/>
    <x v="6"/>
    <d v="2015-01-11T05:15:24"/>
    <d v="2014-12-12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x v="78"/>
    <x v="1"/>
    <s v="theater/plays"/>
    <n v="0"/>
    <x v="121"/>
    <x v="1"/>
    <x v="6"/>
    <d v="2014-10-17T23:59:00"/>
    <d v="2014-10-10T07:50:40"/>
    <x v="9"/>
    <x v="3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x v="25"/>
    <x v="1"/>
    <s v="theater/plays"/>
    <n v="38"/>
    <x v="2114"/>
    <x v="1"/>
    <x v="6"/>
    <d v="2014-08-29T15:43:05"/>
    <d v="2014-07-30T15:43:05"/>
    <x v="3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x v="83"/>
    <x v="1"/>
    <s v="theater/plays"/>
    <n v="1"/>
    <x v="589"/>
    <x v="1"/>
    <x v="6"/>
    <d v="2014-08-08T22:00:00"/>
    <d v="2014-07-11T12:49:52"/>
    <x v="3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x v="73"/>
    <x v="1"/>
    <s v="theater/plays"/>
    <n v="3"/>
    <x v="2115"/>
    <x v="1"/>
    <x v="6"/>
    <d v="2016-04-15T15:12:08"/>
    <d v="2016-02-15T16:12:08"/>
    <x v="2"/>
    <x v="2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x v="57"/>
    <x v="1"/>
    <s v="theater/plays"/>
    <n v="9"/>
    <x v="2116"/>
    <x v="1"/>
    <x v="6"/>
    <d v="2014-08-25T16:00:00"/>
    <d v="2014-08-18T12:08:24"/>
    <x v="10"/>
    <x v="3"/>
  </r>
  <r>
    <n v="2893"/>
    <s v="REDISCOVERING KIA THE PLAY"/>
    <s v="Fundraising for REDISCOVERING KIA THE PLAY"/>
    <x v="10"/>
    <x v="379"/>
    <x v="2"/>
    <x v="0"/>
    <x v="0"/>
    <n v="1420768800"/>
    <n v="1415644395"/>
    <b v="0"/>
    <x v="84"/>
    <x v="1"/>
    <s v="theater/plays"/>
    <n v="1"/>
    <x v="385"/>
    <x v="1"/>
    <x v="6"/>
    <d v="2015-01-08T21:00:00"/>
    <d v="2014-11-10T13:33:15"/>
    <x v="4"/>
    <x v="3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x v="78"/>
    <x v="1"/>
    <s v="theater/plays"/>
    <n v="0"/>
    <x v="121"/>
    <x v="1"/>
    <x v="6"/>
    <d v="2015-04-03T17:40:15"/>
    <d v="2015-02-02T18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x v="80"/>
    <x v="1"/>
    <s v="theater/plays"/>
    <n v="5"/>
    <x v="2117"/>
    <x v="1"/>
    <x v="6"/>
    <d v="2014-06-22T16:00:00"/>
    <d v="2014-06-21T08:19:52"/>
    <x v="0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x v="8"/>
    <x v="1"/>
    <s v="theater/plays"/>
    <n v="21"/>
    <x v="2118"/>
    <x v="1"/>
    <x v="6"/>
    <d v="2016-12-12T01:00:00"/>
    <d v="2016-11-27T16:48:41"/>
    <x v="4"/>
    <x v="2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x v="83"/>
    <x v="1"/>
    <s v="theater/plays"/>
    <n v="5"/>
    <x v="2119"/>
    <x v="1"/>
    <x v="6"/>
    <d v="2015-10-11T10:29:05"/>
    <d v="2015-09-11T10:30:58"/>
    <x v="8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x v="8"/>
    <x v="1"/>
    <s v="theater/plays"/>
    <n v="4"/>
    <x v="2120"/>
    <x v="1"/>
    <x v="6"/>
    <d v="2015-10-31T10:57:33"/>
    <d v="2015-10-01T10:57:33"/>
    <x v="9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x v="78"/>
    <x v="1"/>
    <s v="theater/plays"/>
    <n v="0"/>
    <x v="121"/>
    <x v="1"/>
    <x v="6"/>
    <d v="2016-07-23T20:52:38"/>
    <d v="2016-05-24T20:52:38"/>
    <x v="5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x v="63"/>
    <x v="1"/>
    <s v="theater/plays"/>
    <n v="62"/>
    <x v="2121"/>
    <x v="1"/>
    <x v="6"/>
    <d v="2014-08-09T00:37:12"/>
    <d v="2014-07-10T00:37:12"/>
    <x v="3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x v="84"/>
    <x v="1"/>
    <s v="theater/plays"/>
    <n v="1"/>
    <x v="366"/>
    <x v="1"/>
    <x v="6"/>
    <d v="2015-02-07T16:42:19"/>
    <d v="2014-12-09T16:42:19"/>
    <x v="11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x v="29"/>
    <x v="1"/>
    <s v="theater/plays"/>
    <n v="0"/>
    <x v="384"/>
    <x v="1"/>
    <x v="6"/>
    <d v="2015-08-24T05:33:16"/>
    <d v="2015-07-25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x v="80"/>
    <x v="1"/>
    <s v="theater/plays"/>
    <n v="1"/>
    <x v="2122"/>
    <x v="1"/>
    <x v="6"/>
    <d v="2015-09-08T23:00:18"/>
    <d v="2015-07-10T23:00:18"/>
    <x v="3"/>
    <x v="0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x v="80"/>
    <x v="1"/>
    <s v="theater/plays"/>
    <n v="5"/>
    <x v="654"/>
    <x v="1"/>
    <x v="6"/>
    <d v="2014-11-09T07:00:00"/>
    <d v="2014-10-28T18:13:51"/>
    <x v="9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x v="57"/>
    <x v="1"/>
    <s v="theater/plays"/>
    <n v="18"/>
    <x v="2123"/>
    <x v="1"/>
    <x v="6"/>
    <d v="2016-09-06T20:21:53"/>
    <d v="2016-08-23T20:21:53"/>
    <x v="10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x v="63"/>
    <x v="1"/>
    <s v="theater/plays"/>
    <n v="9"/>
    <x v="2124"/>
    <x v="1"/>
    <x v="6"/>
    <d v="2015-07-31T20:00:00"/>
    <d v="2015-07-14T10:34:26"/>
    <x v="3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x v="84"/>
    <x v="1"/>
    <s v="theater/plays"/>
    <n v="0"/>
    <x v="120"/>
    <x v="1"/>
    <x v="6"/>
    <d v="2016-05-14T16:03:57"/>
    <d v="2016-03-15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x v="81"/>
    <x v="1"/>
    <s v="theater/plays"/>
    <n v="3"/>
    <x v="1854"/>
    <x v="1"/>
    <x v="6"/>
    <d v="2016-06-08T12:33:39"/>
    <d v="2016-05-09T12:33:39"/>
    <x v="5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x v="29"/>
    <x v="1"/>
    <s v="theater/plays"/>
    <n v="0"/>
    <x v="135"/>
    <x v="1"/>
    <x v="6"/>
    <d v="2014-11-25T14:46:00"/>
    <d v="2014-10-17T01:23:21"/>
    <x v="9"/>
    <x v="3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x v="29"/>
    <x v="1"/>
    <s v="theater/plays"/>
    <n v="0"/>
    <x v="120"/>
    <x v="1"/>
    <x v="6"/>
    <d v="2015-06-12T15:11:27"/>
    <d v="2015-04-13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x v="25"/>
    <x v="1"/>
    <s v="theater/plays"/>
    <n v="37"/>
    <x v="2125"/>
    <x v="1"/>
    <x v="6"/>
    <d v="2015-06-27T13:27:06"/>
    <d v="2015-05-18T13:27:06"/>
    <x v="5"/>
    <x v="0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x v="55"/>
    <x v="1"/>
    <s v="theater/plays"/>
    <n v="14"/>
    <x v="2126"/>
    <x v="1"/>
    <x v="6"/>
    <d v="2016-01-14T22:09:34"/>
    <d v="2015-12-15T22:09:34"/>
    <x v="11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x v="84"/>
    <x v="1"/>
    <s v="theater/plays"/>
    <n v="0"/>
    <x v="120"/>
    <x v="1"/>
    <x v="6"/>
    <d v="2014-09-06T17:08:59"/>
    <d v="2014-07-08T17:08:59"/>
    <x v="3"/>
    <x v="3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x v="29"/>
    <x v="1"/>
    <s v="theater/plays"/>
    <n v="0"/>
    <x v="120"/>
    <x v="1"/>
    <x v="6"/>
    <d v="2015-03-14T15:46:34"/>
    <d v="2015-01-13T16:46:34"/>
    <x v="1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x v="83"/>
    <x v="1"/>
    <s v="theater/plays"/>
    <n v="61"/>
    <x v="2127"/>
    <x v="1"/>
    <x v="6"/>
    <d v="2016-03-16T03:33:10"/>
    <d v="2016-02-15T04:33:10"/>
    <x v="2"/>
    <x v="2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x v="63"/>
    <x v="1"/>
    <s v="theater/plays"/>
    <n v="8"/>
    <x v="2128"/>
    <x v="1"/>
    <x v="6"/>
    <d v="2014-05-19T06:26:29"/>
    <d v="2014-04-26T06:26:29"/>
    <x v="6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x v="82"/>
    <x v="1"/>
    <s v="theater/plays"/>
    <n v="22"/>
    <x v="2129"/>
    <x v="1"/>
    <x v="6"/>
    <d v="2015-09-16T00:37:27"/>
    <d v="2015-08-29T00:37:27"/>
    <x v="10"/>
    <x v="0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x v="9"/>
    <x v="1"/>
    <s v="theater/plays"/>
    <n v="27"/>
    <x v="2130"/>
    <x v="1"/>
    <x v="6"/>
    <d v="2015-10-29T10:06:47"/>
    <d v="2015-10-01T10:06:47"/>
    <x v="9"/>
    <x v="0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x v="79"/>
    <x v="1"/>
    <s v="theater/plays"/>
    <n v="9"/>
    <x v="439"/>
    <x v="1"/>
    <x v="6"/>
    <d v="2014-08-05T09:52:09"/>
    <d v="2014-07-06T09:52:09"/>
    <x v="3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x v="62"/>
    <x v="1"/>
    <s v="theater/plays"/>
    <n v="27"/>
    <x v="2131"/>
    <x v="1"/>
    <x v="6"/>
    <d v="2015-03-25T13:01:10"/>
    <d v="2015-02-23T14:01:10"/>
    <x v="2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x v="83"/>
    <x v="0"/>
    <s v="theater/musical"/>
    <n v="129"/>
    <x v="1380"/>
    <x v="1"/>
    <x v="40"/>
    <d v="2014-09-25T16:16:44"/>
    <d v="2014-08-26T16:16:44"/>
    <x v="10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x v="79"/>
    <x v="0"/>
    <s v="theater/musical"/>
    <n v="100"/>
    <x v="161"/>
    <x v="1"/>
    <x v="40"/>
    <d v="2015-05-18T15:58:47"/>
    <d v="2015-04-03T15:58:47"/>
    <x v="6"/>
    <x v="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x v="73"/>
    <x v="0"/>
    <s v="theater/musical"/>
    <n v="100"/>
    <x v="180"/>
    <x v="1"/>
    <x v="40"/>
    <d v="2015-01-23T22:00:00"/>
    <d v="2015-01-08T22:39:39"/>
    <x v="1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x v="206"/>
    <x v="0"/>
    <s v="theater/musical"/>
    <n v="103"/>
    <x v="2132"/>
    <x v="1"/>
    <x v="40"/>
    <d v="2015-05-08T22:59:00"/>
    <d v="2015-04-09T08:21:50"/>
    <x v="6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x v="473"/>
    <x v="0"/>
    <s v="theater/musical"/>
    <n v="102"/>
    <x v="2133"/>
    <x v="1"/>
    <x v="40"/>
    <d v="2014-09-11T09:01:08"/>
    <d v="2014-08-12T09:01:08"/>
    <x v="10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x v="133"/>
    <x v="0"/>
    <s v="theater/musical"/>
    <n v="125"/>
    <x v="766"/>
    <x v="1"/>
    <x v="40"/>
    <d v="2015-02-23T13:22:59"/>
    <d v="2015-02-09T13:22:59"/>
    <x v="2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x v="64"/>
    <x v="0"/>
    <s v="theater/musical"/>
    <n v="131"/>
    <x v="2134"/>
    <x v="1"/>
    <x v="40"/>
    <d v="2014-07-15T00:00:00"/>
    <d v="2014-06-16T11:03:49"/>
    <x v="0"/>
    <x v="3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x v="54"/>
    <x v="0"/>
    <s v="theater/musical"/>
    <n v="100"/>
    <x v="694"/>
    <x v="1"/>
    <x v="40"/>
    <d v="2016-03-04T18:57:26"/>
    <d v="2016-02-03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x v="58"/>
    <x v="0"/>
    <s v="theater/musical"/>
    <n v="102"/>
    <x v="2135"/>
    <x v="1"/>
    <x v="40"/>
    <d v="2014-05-25T08:32:38"/>
    <d v="2014-04-25T08:32:38"/>
    <x v="6"/>
    <x v="3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x v="95"/>
    <x v="0"/>
    <s v="theater/musical"/>
    <n v="101"/>
    <x v="2136"/>
    <x v="1"/>
    <x v="40"/>
    <d v="2015-05-07T09:01:04"/>
    <d v="2015-04-07T09:01:04"/>
    <x v="6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x v="82"/>
    <x v="0"/>
    <s v="theater/musical"/>
    <n v="106"/>
    <x v="2137"/>
    <x v="1"/>
    <x v="40"/>
    <d v="2014-09-15T01:08:00"/>
    <d v="2014-08-21T01:59:23"/>
    <x v="10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x v="44"/>
    <x v="0"/>
    <s v="theater/musical"/>
    <n v="105"/>
    <x v="2138"/>
    <x v="1"/>
    <x v="40"/>
    <d v="2015-02-21T06:00:00"/>
    <d v="2015-01-20T22:57:17"/>
    <x v="1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x v="241"/>
    <x v="0"/>
    <s v="theater/musical"/>
    <n v="103"/>
    <x v="2139"/>
    <x v="1"/>
    <x v="40"/>
    <d v="2016-06-04T17:57:33"/>
    <d v="2016-05-05T17:57:33"/>
    <x v="5"/>
    <x v="2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x v="77"/>
    <x v="0"/>
    <s v="theater/musical"/>
    <n v="108"/>
    <x v="2140"/>
    <x v="1"/>
    <x v="40"/>
    <d v="2014-06-15T10:16:04"/>
    <d v="2014-05-16T10:16:04"/>
    <x v="5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x v="70"/>
    <x v="0"/>
    <s v="theater/musical"/>
    <n v="101"/>
    <x v="2141"/>
    <x v="1"/>
    <x v="40"/>
    <d v="2016-08-29T12:00:00"/>
    <d v="2016-07-02T09:00:08"/>
    <x v="3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x v="69"/>
    <x v="0"/>
    <s v="theater/musical"/>
    <n v="128"/>
    <x v="1829"/>
    <x v="1"/>
    <x v="40"/>
    <d v="2014-10-12T23:59:00"/>
    <d v="2014-09-30T10:37:03"/>
    <x v="8"/>
    <x v="3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x v="165"/>
    <x v="0"/>
    <s v="theater/musical"/>
    <n v="133"/>
    <x v="2142"/>
    <x v="1"/>
    <x v="40"/>
    <d v="2014-07-13T05:58:33"/>
    <d v="2014-06-13T05:58:33"/>
    <x v="0"/>
    <x v="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x v="58"/>
    <x v="0"/>
    <s v="theater/musical"/>
    <n v="101"/>
    <x v="2143"/>
    <x v="1"/>
    <x v="40"/>
    <d v="2015-01-30T11:53:34"/>
    <d v="2014-12-31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x v="20"/>
    <x v="0"/>
    <s v="theater/musical"/>
    <n v="103"/>
    <x v="2144"/>
    <x v="1"/>
    <x v="40"/>
    <d v="2014-08-27T20:00:00"/>
    <d v="2014-07-25T14:25:12"/>
    <x v="3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x v="51"/>
    <x v="0"/>
    <s v="theater/musical"/>
    <n v="107"/>
    <x v="2145"/>
    <x v="1"/>
    <x v="40"/>
    <d v="2015-01-18T13:33:38"/>
    <d v="2014-12-09T13:33:38"/>
    <x v="11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x v="29"/>
    <x v="1"/>
    <s v="theater/spaces"/>
    <n v="0"/>
    <x v="120"/>
    <x v="1"/>
    <x v="38"/>
    <d v="2015-03-01T18:02:35"/>
    <d v="2015-01-30T18:02:35"/>
    <x v="1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x v="91"/>
    <x v="1"/>
    <s v="theater/spaces"/>
    <n v="20"/>
    <x v="2146"/>
    <x v="1"/>
    <x v="38"/>
    <d v="2015-12-16T15:18:00"/>
    <d v="2015-11-26T14:17:39"/>
    <x v="4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x v="78"/>
    <x v="1"/>
    <s v="theater/spaces"/>
    <n v="0"/>
    <x v="121"/>
    <x v="1"/>
    <x v="38"/>
    <d v="2015-04-12T22:06:20"/>
    <d v="2015-03-13T22:06:20"/>
    <x v="7"/>
    <x v="0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x v="29"/>
    <x v="1"/>
    <s v="theater/spaces"/>
    <n v="1"/>
    <x v="101"/>
    <x v="1"/>
    <x v="38"/>
    <d v="2015-06-07T16:56:38"/>
    <d v="2015-05-08T16:56:38"/>
    <x v="5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x v="78"/>
    <x v="1"/>
    <s v="theater/spaces"/>
    <n v="0"/>
    <x v="121"/>
    <x v="1"/>
    <x v="38"/>
    <d v="2015-05-23T22:21:00"/>
    <d v="2015-04-23T22:21:00"/>
    <x v="6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x v="84"/>
    <x v="1"/>
    <s v="theater/spaces"/>
    <n v="0"/>
    <x v="120"/>
    <x v="1"/>
    <x v="38"/>
    <d v="2016-08-15T07:44:52"/>
    <d v="2016-07-16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x v="62"/>
    <x v="1"/>
    <s v="theater/spaces"/>
    <n v="4"/>
    <x v="2147"/>
    <x v="1"/>
    <x v="38"/>
    <d v="2016-11-24T12:11:00"/>
    <d v="2016-10-06T08:29:27"/>
    <x v="9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x v="82"/>
    <x v="1"/>
    <s v="theater/spaces"/>
    <n v="0"/>
    <x v="2148"/>
    <x v="1"/>
    <x v="38"/>
    <d v="2015-06-02T10:34:53"/>
    <d v="2015-04-03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x v="84"/>
    <x v="1"/>
    <s v="theater/spaces"/>
    <n v="3"/>
    <x v="385"/>
    <x v="1"/>
    <x v="38"/>
    <d v="2015-11-19T15:45:17"/>
    <d v="2015-10-20T14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x v="78"/>
    <x v="1"/>
    <s v="theater/spaces"/>
    <n v="0"/>
    <x v="121"/>
    <x v="1"/>
    <x v="38"/>
    <d v="2016-01-23T03:45:52"/>
    <d v="2015-12-24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x v="6"/>
    <x v="1"/>
    <s v="theater/spaces"/>
    <n v="2"/>
    <x v="2149"/>
    <x v="1"/>
    <x v="38"/>
    <d v="2014-10-05T14:16:13"/>
    <d v="2014-08-21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x v="22"/>
    <x v="1"/>
    <s v="theater/spaces"/>
    <n v="8"/>
    <x v="2150"/>
    <x v="1"/>
    <x v="38"/>
    <d v="2016-10-16T23:00:00"/>
    <d v="2016-09-15T11:33:59"/>
    <x v="8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x v="83"/>
    <x v="1"/>
    <s v="theater/spaces"/>
    <n v="0"/>
    <x v="2151"/>
    <x v="1"/>
    <x v="38"/>
    <d v="2015-10-08T14:00:21"/>
    <d v="2015-09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x v="78"/>
    <x v="1"/>
    <s v="theater/spaces"/>
    <n v="0"/>
    <x v="121"/>
    <x v="1"/>
    <x v="38"/>
    <d v="2017-03-16T08:00:03"/>
    <d v="2017-02-24T09:00:03"/>
    <x v="2"/>
    <x v="1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x v="202"/>
    <x v="1"/>
    <s v="theater/spaces"/>
    <n v="60"/>
    <x v="178"/>
    <x v="1"/>
    <x v="38"/>
    <d v="2015-06-16T12:47:29"/>
    <d v="2015-05-17T12:47:29"/>
    <x v="5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x v="9"/>
    <x v="1"/>
    <s v="theater/spaces"/>
    <n v="17"/>
    <x v="2152"/>
    <x v="1"/>
    <x v="38"/>
    <d v="2016-05-04T18:00:50"/>
    <d v="2016-04-04T18:00:50"/>
    <x v="6"/>
    <x v="2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x v="83"/>
    <x v="1"/>
    <s v="theater/spaces"/>
    <n v="2"/>
    <x v="736"/>
    <x v="1"/>
    <x v="38"/>
    <d v="2015-03-27T18:16:12"/>
    <d v="2015-01-26T19:16:12"/>
    <x v="1"/>
    <x v="0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x v="78"/>
    <x v="1"/>
    <s v="theater/spaces"/>
    <n v="0"/>
    <x v="121"/>
    <x v="1"/>
    <x v="38"/>
    <d v="2016-05-08T12:41:57"/>
    <d v="2016-03-09T13:41:57"/>
    <x v="7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x v="78"/>
    <x v="1"/>
    <s v="theater/spaces"/>
    <n v="0"/>
    <x v="121"/>
    <x v="1"/>
    <x v="38"/>
    <d v="2016-06-06T19:12:05"/>
    <d v="2016-05-07T19:12:05"/>
    <x v="5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x v="78"/>
    <x v="1"/>
    <s v="theater/spaces"/>
    <n v="0"/>
    <x v="121"/>
    <x v="1"/>
    <x v="38"/>
    <d v="2014-09-11T13:10:23"/>
    <d v="2014-08-12T13:10:23"/>
    <x v="10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x v="52"/>
    <x v="0"/>
    <s v="theater/plays"/>
    <n v="110"/>
    <x v="2153"/>
    <x v="1"/>
    <x v="6"/>
    <d v="2015-03-25T23:00:00"/>
    <d v="2015-02-26T00:05:59"/>
    <x v="2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x v="9"/>
    <x v="0"/>
    <s v="theater/plays"/>
    <n v="122"/>
    <x v="2154"/>
    <x v="1"/>
    <x v="6"/>
    <d v="2015-03-01T01:59:00"/>
    <d v="2015-02-01T00:51:46"/>
    <x v="2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x v="15"/>
    <x v="0"/>
    <s v="theater/plays"/>
    <n v="107"/>
    <x v="2155"/>
    <x v="1"/>
    <x v="6"/>
    <d v="2015-07-02T06:17:04"/>
    <d v="2015-06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x v="193"/>
    <x v="0"/>
    <s v="theater/plays"/>
    <n v="101"/>
    <x v="2156"/>
    <x v="1"/>
    <x v="6"/>
    <d v="2014-08-06T16:32:00"/>
    <d v="2014-07-07T16:50:1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x v="70"/>
    <x v="0"/>
    <s v="theater/plays"/>
    <n v="109"/>
    <x v="2157"/>
    <x v="1"/>
    <x v="6"/>
    <d v="2015-07-07T12:30:33"/>
    <d v="2015-06-07T12:30:33"/>
    <x v="0"/>
    <x v="0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x v="130"/>
    <x v="0"/>
    <s v="theater/plays"/>
    <n v="114"/>
    <x v="2158"/>
    <x v="1"/>
    <x v="6"/>
    <d v="2015-09-16T12:43:32"/>
    <d v="2015-08-17T12:43:32"/>
    <x v="10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x v="26"/>
    <x v="0"/>
    <s v="theater/plays"/>
    <n v="114"/>
    <x v="2159"/>
    <x v="1"/>
    <x v="6"/>
    <d v="2015-03-08T22:44:52"/>
    <d v="2015-02-06T23:44:52"/>
    <x v="2"/>
    <x v="0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x v="5"/>
    <x v="0"/>
    <s v="theater/plays"/>
    <n v="106"/>
    <x v="2160"/>
    <x v="1"/>
    <x v="6"/>
    <d v="2016-08-16T22:59:00"/>
    <d v="2016-08-03T07:34:20"/>
    <x v="10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x v="57"/>
    <x v="0"/>
    <s v="theater/plays"/>
    <n v="163"/>
    <x v="2161"/>
    <x v="1"/>
    <x v="6"/>
    <d v="2015-05-03T17:51:00"/>
    <d v="2015-04-03T13:52:33"/>
    <x v="6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x v="110"/>
    <x v="0"/>
    <s v="theater/plays"/>
    <n v="106"/>
    <x v="2162"/>
    <x v="1"/>
    <x v="6"/>
    <d v="2014-07-18T11:04:11"/>
    <d v="2014-06-18T11:04:11"/>
    <x v="0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x v="68"/>
    <x v="0"/>
    <s v="theater/plays"/>
    <n v="100"/>
    <x v="2163"/>
    <x v="1"/>
    <x v="6"/>
    <d v="2014-08-31T10:47:58"/>
    <d v="2014-08-01T10:47:58"/>
    <x v="10"/>
    <x v="3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x v="57"/>
    <x v="0"/>
    <s v="theater/plays"/>
    <n v="105"/>
    <x v="2164"/>
    <x v="1"/>
    <x v="6"/>
    <d v="2016-12-04T20:00:00"/>
    <d v="2016-11-19T21:38:40"/>
    <x v="4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x v="51"/>
    <x v="0"/>
    <s v="theater/plays"/>
    <n v="175"/>
    <x v="2165"/>
    <x v="1"/>
    <x v="6"/>
    <d v="2015-12-31T23:00:00"/>
    <d v="2015-12-03T14:38:28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x v="45"/>
    <x v="0"/>
    <s v="theater/plays"/>
    <n v="102"/>
    <x v="2166"/>
    <x v="1"/>
    <x v="6"/>
    <d v="2014-09-25T20:35:00"/>
    <d v="2014-08-28T20:27:51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x v="116"/>
    <x v="0"/>
    <s v="theater/plays"/>
    <n v="100"/>
    <x v="2167"/>
    <x v="1"/>
    <x v="6"/>
    <d v="2014-11-26T22:00:00"/>
    <d v="2014-10-29T11:24:46"/>
    <x v="9"/>
    <x v="3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x v="25"/>
    <x v="0"/>
    <s v="theater/plays"/>
    <n v="171"/>
    <x v="2168"/>
    <x v="1"/>
    <x v="6"/>
    <d v="2016-03-13T07:00:00"/>
    <d v="2016-02-25T12:32:1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x v="209"/>
    <x v="0"/>
    <s v="theater/plays"/>
    <n v="114"/>
    <x v="801"/>
    <x v="1"/>
    <x v="6"/>
    <d v="2015-03-22T21:14:00"/>
    <d v="2015-01-22T16:08:54"/>
    <x v="1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x v="38"/>
    <x v="0"/>
    <s v="theater/plays"/>
    <n v="129"/>
    <x v="2169"/>
    <x v="1"/>
    <x v="6"/>
    <d v="2014-10-20T00:59:00"/>
    <d v="2014-10-10T10:22:27"/>
    <x v="9"/>
    <x v="3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x v="67"/>
    <x v="0"/>
    <s v="theater/plays"/>
    <n v="101"/>
    <x v="2170"/>
    <x v="1"/>
    <x v="6"/>
    <d v="2015-01-06T01:00:00"/>
    <d v="2014-12-20T14:47:03"/>
    <x v="11"/>
    <x v="3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x v="54"/>
    <x v="0"/>
    <s v="theater/plays"/>
    <n v="109"/>
    <x v="2171"/>
    <x v="1"/>
    <x v="6"/>
    <d v="2015-08-23T21:00:00"/>
    <d v="2015-08-03T16:58:50"/>
    <x v="1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x v="174"/>
    <x v="0"/>
    <s v="theater/spaces"/>
    <n v="129"/>
    <x v="2172"/>
    <x v="1"/>
    <x v="38"/>
    <d v="2015-09-23T08:25:56"/>
    <d v="2015-08-09T08:25:56"/>
    <x v="10"/>
    <x v="0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x v="211"/>
    <x v="0"/>
    <s v="theater/spaces"/>
    <n v="102"/>
    <x v="2173"/>
    <x v="1"/>
    <x v="38"/>
    <d v="2016-02-11T11:29:03"/>
    <d v="2016-01-12T11:29:03"/>
    <x v="1"/>
    <x v="2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x v="486"/>
    <x v="0"/>
    <s v="theater/spaces"/>
    <n v="147"/>
    <x v="2174"/>
    <x v="1"/>
    <x v="38"/>
    <d v="2014-11-11T11:10:36"/>
    <d v="2014-09-12T10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x v="423"/>
    <x v="0"/>
    <s v="theater/spaces"/>
    <n v="100"/>
    <x v="2175"/>
    <x v="1"/>
    <x v="38"/>
    <d v="2016-08-24T01:41:21"/>
    <d v="2016-07-25T01:41:21"/>
    <x v="3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x v="112"/>
    <x v="0"/>
    <s v="theater/spaces"/>
    <n v="122"/>
    <x v="2176"/>
    <x v="1"/>
    <x v="38"/>
    <d v="2016-10-30T23:00:00"/>
    <d v="2016-10-11T18:22:08"/>
    <x v="9"/>
    <x v="2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x v="66"/>
    <x v="0"/>
    <s v="theater/spaces"/>
    <n v="106"/>
    <x v="2177"/>
    <x v="1"/>
    <x v="38"/>
    <d v="2016-05-01T06:00:06"/>
    <d v="2016-03-02T07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x v="236"/>
    <x v="0"/>
    <s v="theater/spaces"/>
    <n v="110"/>
    <x v="2178"/>
    <x v="1"/>
    <x v="38"/>
    <d v="2016-10-12T19:00:00"/>
    <d v="2016-09-14T02:22:31"/>
    <x v="8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x v="33"/>
    <x v="0"/>
    <s v="theater/spaces"/>
    <n v="100"/>
    <x v="680"/>
    <x v="1"/>
    <x v="38"/>
    <d v="2016-06-20T03:41:21"/>
    <d v="2016-05-21T03:41:21"/>
    <x v="5"/>
    <x v="2"/>
  </r>
  <r>
    <n v="2989"/>
    <s v="Let's Light Up The Gem!"/>
    <s v="Bring the movies back to Bethel, Maine."/>
    <x v="22"/>
    <x v="1987"/>
    <x v="0"/>
    <x v="0"/>
    <x v="0"/>
    <n v="1450673940"/>
    <n v="1448756962"/>
    <b v="0"/>
    <x v="487"/>
    <x v="0"/>
    <s v="theater/spaces"/>
    <n v="177"/>
    <x v="2179"/>
    <x v="1"/>
    <x v="38"/>
    <d v="2015-12-20T23:59:00"/>
    <d v="2015-11-28T19:29:22"/>
    <x v="4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x v="74"/>
    <x v="0"/>
    <s v="theater/spaces"/>
    <n v="100"/>
    <x v="2180"/>
    <x v="1"/>
    <x v="38"/>
    <d v="2016-01-07T08:47:00"/>
    <d v="2015-12-03T08:47:00"/>
    <x v="11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x v="251"/>
    <x v="0"/>
    <s v="theater/spaces"/>
    <n v="103"/>
    <x v="2181"/>
    <x v="1"/>
    <x v="38"/>
    <d v="2017-01-27T15:05:30"/>
    <d v="2017-01-05T15:05:30"/>
    <x v="1"/>
    <x v="1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x v="31"/>
    <x v="0"/>
    <s v="theater/spaces"/>
    <n v="105"/>
    <x v="2182"/>
    <x v="1"/>
    <x v="38"/>
    <d v="2016-10-09T13:25:10"/>
    <d v="2016-09-09T13:25:10"/>
    <x v="8"/>
    <x v="2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x v="19"/>
    <x v="0"/>
    <s v="theater/spaces"/>
    <n v="100"/>
    <x v="2183"/>
    <x v="1"/>
    <x v="38"/>
    <d v="2016-02-20T15:07:47"/>
    <d v="2016-01-21T15:07:47"/>
    <x v="1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x v="211"/>
    <x v="0"/>
    <s v="theater/spaces"/>
    <n v="458"/>
    <x v="2184"/>
    <x v="1"/>
    <x v="38"/>
    <d v="2014-10-03T06:29:32"/>
    <d v="2014-09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x v="437"/>
    <x v="0"/>
    <s v="theater/spaces"/>
    <n v="105"/>
    <x v="2185"/>
    <x v="1"/>
    <x v="38"/>
    <d v="2017-01-19T10:57:51"/>
    <d v="2016-12-20T10:57:51"/>
    <x v="11"/>
    <x v="2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x v="413"/>
    <x v="0"/>
    <s v="theater/spaces"/>
    <n v="172"/>
    <x v="2186"/>
    <x v="1"/>
    <x v="38"/>
    <d v="2015-05-26T16:54:00"/>
    <d v="2015-03-27T16:54:00"/>
    <x v="7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x v="248"/>
    <x v="0"/>
    <s v="theater/spaces"/>
    <n v="104"/>
    <x v="2187"/>
    <x v="1"/>
    <x v="38"/>
    <d v="2017-02-26T23:59:00"/>
    <d v="2017-02-09T12:36:33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x v="488"/>
    <x v="0"/>
    <s v="theater/spaces"/>
    <n v="103"/>
    <x v="2188"/>
    <x v="1"/>
    <x v="38"/>
    <d v="2014-06-15T23:25:00"/>
    <d v="2014-05-18T23:38:49"/>
    <x v="5"/>
    <x v="3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x v="9"/>
    <x v="0"/>
    <s v="theater/spaces"/>
    <n v="119"/>
    <x v="2189"/>
    <x v="1"/>
    <x v="38"/>
    <d v="2017-02-28T21:00:00"/>
    <d v="2017-02-14T12:46:00"/>
    <x v="2"/>
    <x v="1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x v="22"/>
    <x v="0"/>
    <s v="theater/spaces"/>
    <n v="100"/>
    <x v="372"/>
    <x v="1"/>
    <x v="38"/>
    <d v="2017-01-31T13:00:00"/>
    <d v="2017-01-17T14:51:10"/>
    <x v="1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x v="489"/>
    <x v="0"/>
    <s v="theater/spaces"/>
    <n v="319"/>
    <x v="2190"/>
    <x v="1"/>
    <x v="38"/>
    <d v="2016-07-13T16:29:42"/>
    <d v="2016-06-13T16:29:42"/>
    <x v="0"/>
    <x v="2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x v="201"/>
    <x v="0"/>
    <s v="theater/spaces"/>
    <n v="109"/>
    <x v="2191"/>
    <x v="1"/>
    <x v="38"/>
    <d v="2012-12-26T15:04:12"/>
    <d v="2012-11-26T15:04:12"/>
    <x v="4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x v="57"/>
    <x v="0"/>
    <s v="theater/spaces"/>
    <n v="101"/>
    <x v="2192"/>
    <x v="1"/>
    <x v="38"/>
    <d v="2016-03-01T00:59:00"/>
    <d v="2016-01-29T15:22:56"/>
    <x v="1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x v="490"/>
    <x v="0"/>
    <s v="theater/spaces"/>
    <n v="113"/>
    <x v="2193"/>
    <x v="1"/>
    <x v="38"/>
    <d v="2014-11-15T17:08:44"/>
    <d v="2014-10-16T16:08:44"/>
    <x v="9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x v="115"/>
    <x v="0"/>
    <s v="theater/spaces"/>
    <n v="120"/>
    <x v="2194"/>
    <x v="1"/>
    <x v="38"/>
    <d v="2014-10-06T11:11:45"/>
    <d v="2014-09-06T11:11:45"/>
    <x v="8"/>
    <x v="3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x v="174"/>
    <x v="0"/>
    <s v="theater/spaces"/>
    <n v="108"/>
    <x v="2195"/>
    <x v="1"/>
    <x v="38"/>
    <d v="2014-12-14T13:09:51"/>
    <d v="2014-11-14T13:09:51"/>
    <x v="4"/>
    <x v="3"/>
  </r>
  <r>
    <n v="3007"/>
    <s v="Bethlem"/>
    <s v="Consuite for 2015 CoreCon.  An adventure into insanity."/>
    <x v="20"/>
    <x v="1144"/>
    <x v="0"/>
    <x v="0"/>
    <x v="0"/>
    <n v="1429938683"/>
    <n v="1428124283"/>
    <b v="0"/>
    <x v="9"/>
    <x v="0"/>
    <s v="theater/spaces"/>
    <n v="180"/>
    <x v="1237"/>
    <x v="1"/>
    <x v="38"/>
    <d v="2015-04-25T00:11:23"/>
    <d v="2015-04-04T00:11:23"/>
    <x v="6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x v="55"/>
    <x v="0"/>
    <s v="theater/spaces"/>
    <n v="101"/>
    <x v="2196"/>
    <x v="1"/>
    <x v="38"/>
    <d v="2016-01-21T00:05:19"/>
    <d v="2015-12-22T00:05:19"/>
    <x v="11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x v="130"/>
    <x v="0"/>
    <s v="theater/spaces"/>
    <n v="120"/>
    <x v="2197"/>
    <x v="1"/>
    <x v="38"/>
    <d v="2014-11-26T09:40:40"/>
    <d v="2014-10-27T08:40:40"/>
    <x v="9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x v="41"/>
    <x v="0"/>
    <s v="theater/spaces"/>
    <n v="158"/>
    <x v="2198"/>
    <x v="1"/>
    <x v="38"/>
    <d v="2015-02-21T14:58:39"/>
    <d v="2014-12-23T14:58:39"/>
    <x v="11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x v="20"/>
    <x v="0"/>
    <s v="theater/spaces"/>
    <n v="124"/>
    <x v="2199"/>
    <x v="1"/>
    <x v="38"/>
    <d v="2015-12-23T17:59:00"/>
    <d v="2015-11-26T06:15:16"/>
    <x v="4"/>
    <x v="0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x v="165"/>
    <x v="0"/>
    <s v="theater/spaces"/>
    <n v="117"/>
    <x v="2200"/>
    <x v="1"/>
    <x v="38"/>
    <d v="2015-02-10T11:52:10"/>
    <d v="2015-01-20T11:52:10"/>
    <x v="1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x v="329"/>
    <x v="0"/>
    <s v="theater/spaces"/>
    <n v="157"/>
    <x v="2201"/>
    <x v="1"/>
    <x v="38"/>
    <d v="2015-06-21T15:04:09"/>
    <d v="2015-05-22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x v="491"/>
    <x v="0"/>
    <s v="theater/spaces"/>
    <n v="113"/>
    <x v="2202"/>
    <x v="1"/>
    <x v="38"/>
    <d v="2014-11-05T00:00:00"/>
    <d v="2014-10-07T21:58:00"/>
    <x v="9"/>
    <x v="3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x v="244"/>
    <x v="0"/>
    <s v="theater/spaces"/>
    <n v="103"/>
    <x v="2203"/>
    <x v="1"/>
    <x v="38"/>
    <d v="2014-06-10T23:00:00"/>
    <d v="2014-05-26T12:27:18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x v="17"/>
    <x v="0"/>
    <s v="theater/spaces"/>
    <n v="103"/>
    <x v="2204"/>
    <x v="1"/>
    <x v="38"/>
    <d v="2014-07-18T08:09:12"/>
    <d v="2014-05-19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x v="180"/>
    <x v="0"/>
    <s v="theater/spaces"/>
    <n v="106"/>
    <x v="2205"/>
    <x v="1"/>
    <x v="38"/>
    <d v="2014-08-20T15:24:03"/>
    <d v="2014-07-21T15:24:03"/>
    <x v="3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x v="14"/>
    <x v="0"/>
    <s v="theater/spaces"/>
    <n v="101"/>
    <x v="2206"/>
    <x v="1"/>
    <x v="38"/>
    <d v="2015-07-20T17:00:00"/>
    <d v="2015-06-08T02:09:3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x v="334"/>
    <x v="0"/>
    <s v="theater/spaces"/>
    <n v="121"/>
    <x v="2207"/>
    <x v="1"/>
    <x v="38"/>
    <d v="2014-05-26T22:00:00"/>
    <d v="2014-04-29T15:00:20"/>
    <x v="6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x v="209"/>
    <x v="0"/>
    <s v="theater/spaces"/>
    <n v="101"/>
    <x v="2208"/>
    <x v="1"/>
    <x v="38"/>
    <d v="2015-08-14T15:18:53"/>
    <d v="2015-06-15T15:18:53"/>
    <x v="0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x v="273"/>
    <x v="0"/>
    <s v="theater/spaces"/>
    <n v="116"/>
    <x v="2209"/>
    <x v="1"/>
    <x v="38"/>
    <d v="2016-11-22T00:59:00"/>
    <d v="2016-10-17T09:51:09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x v="95"/>
    <x v="0"/>
    <s v="theater/spaces"/>
    <n v="101"/>
    <x v="2210"/>
    <x v="1"/>
    <x v="38"/>
    <d v="2016-08-27T17:53:29"/>
    <d v="2016-07-13T17:53:29"/>
    <x v="3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x v="79"/>
    <x v="0"/>
    <s v="theater/spaces"/>
    <n v="103"/>
    <x v="2211"/>
    <x v="1"/>
    <x v="38"/>
    <d v="2015-06-11T11:13:06"/>
    <d v="2015-04-27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x v="0"/>
    <x v="0"/>
    <s v="theater/spaces"/>
    <n v="246"/>
    <x v="2212"/>
    <x v="1"/>
    <x v="38"/>
    <d v="2012-10-06T18:51:15"/>
    <d v="2012-09-06T18:51:15"/>
    <x v="8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x v="108"/>
    <x v="0"/>
    <s v="theater/spaces"/>
    <n v="302"/>
    <x v="2213"/>
    <x v="1"/>
    <x v="38"/>
    <d v="2014-05-30T11:00:00"/>
    <d v="2014-05-02T07:13:33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x v="20"/>
    <x v="0"/>
    <s v="theater/spaces"/>
    <n v="143"/>
    <x v="1847"/>
    <x v="1"/>
    <x v="38"/>
    <d v="2017-03-03T06:01:32"/>
    <d v="2017-02-17T06:01:32"/>
    <x v="2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x v="492"/>
    <x v="0"/>
    <s v="theater/spaces"/>
    <n v="131"/>
    <x v="2214"/>
    <x v="1"/>
    <x v="38"/>
    <d v="2015-03-20T10:54:11"/>
    <d v="2015-02-18T11:54:11"/>
    <x v="2"/>
    <x v="0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x v="221"/>
    <x v="0"/>
    <s v="theater/spaces"/>
    <n v="168"/>
    <x v="2215"/>
    <x v="1"/>
    <x v="38"/>
    <d v="2016-08-15T01:20:25"/>
    <d v="2016-07-16T01:20:25"/>
    <x v="3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x v="493"/>
    <x v="0"/>
    <s v="theater/spaces"/>
    <n v="110"/>
    <x v="2216"/>
    <x v="1"/>
    <x v="38"/>
    <d v="2014-11-17T23:35:00"/>
    <d v="2014-10-20T12:00:47"/>
    <x v="9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x v="14"/>
    <x v="0"/>
    <s v="theater/spaces"/>
    <n v="107"/>
    <x v="2217"/>
    <x v="1"/>
    <x v="38"/>
    <d v="2015-09-16T12:56:11"/>
    <d v="2015-08-17T12:56:11"/>
    <x v="10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x v="60"/>
    <x v="0"/>
    <s v="theater/spaces"/>
    <n v="100"/>
    <x v="2218"/>
    <x v="1"/>
    <x v="38"/>
    <d v="2016-10-14T16:10:47"/>
    <d v="2016-08-15T16:10:47"/>
    <x v="10"/>
    <x v="2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x v="20"/>
    <x v="0"/>
    <s v="theater/spaces"/>
    <n v="127"/>
    <x v="2219"/>
    <x v="1"/>
    <x v="38"/>
    <d v="2015-09-10T20:04:19"/>
    <d v="2015-08-11T20:04:19"/>
    <x v="10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x v="23"/>
    <x v="0"/>
    <s v="theater/spaces"/>
    <n v="147"/>
    <x v="2220"/>
    <x v="1"/>
    <x v="38"/>
    <d v="2016-08-17T21:38:45"/>
    <d v="2016-07-18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x v="494"/>
    <x v="0"/>
    <s v="theater/spaces"/>
    <n v="113"/>
    <x v="2221"/>
    <x v="1"/>
    <x v="38"/>
    <d v="2016-10-31T22:59:00"/>
    <d v="2016-10-01T07:50:55"/>
    <x v="9"/>
    <x v="2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x v="495"/>
    <x v="0"/>
    <s v="theater/spaces"/>
    <n v="109"/>
    <x v="2222"/>
    <x v="1"/>
    <x v="38"/>
    <d v="2013-05-04T08:26:49"/>
    <d v="2013-04-04T08:26:49"/>
    <x v="6"/>
    <x v="4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x v="313"/>
    <x v="0"/>
    <s v="theater/spaces"/>
    <n v="127"/>
    <x v="2223"/>
    <x v="1"/>
    <x v="38"/>
    <d v="2013-08-16T06:59:00"/>
    <d v="2013-07-11T13:50:44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x v="58"/>
    <x v="0"/>
    <s v="theater/spaces"/>
    <n v="213"/>
    <x v="2224"/>
    <x v="1"/>
    <x v="38"/>
    <d v="2010-10-01T23:59:00"/>
    <d v="2010-07-19T16:26:13"/>
    <x v="3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x v="74"/>
    <x v="0"/>
    <s v="theater/spaces"/>
    <n v="101"/>
    <x v="2225"/>
    <x v="1"/>
    <x v="38"/>
    <d v="2016-03-04T01:03:17"/>
    <d v="2016-01-04T01:03:17"/>
    <x v="1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x v="163"/>
    <x v="0"/>
    <s v="theater/spaces"/>
    <n v="109"/>
    <x v="2226"/>
    <x v="1"/>
    <x v="38"/>
    <d v="2013-12-29T02:59:00"/>
    <d v="2013-12-02T14:03:58"/>
    <x v="11"/>
    <x v="4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x v="288"/>
    <x v="0"/>
    <s v="theater/spaces"/>
    <n v="108"/>
    <x v="2227"/>
    <x v="1"/>
    <x v="38"/>
    <d v="2015-06-26T18:00:00"/>
    <d v="2015-06-22T14:00:21"/>
    <x v="0"/>
    <x v="0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x v="195"/>
    <x v="0"/>
    <s v="theater/spaces"/>
    <n v="110"/>
    <x v="2228"/>
    <x v="1"/>
    <x v="38"/>
    <d v="2016-01-20T15:50:48"/>
    <d v="2015-12-21T15:50:48"/>
    <x v="11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x v="77"/>
    <x v="0"/>
    <s v="theater/spaces"/>
    <n v="128"/>
    <x v="2229"/>
    <x v="1"/>
    <x v="38"/>
    <d v="2015-10-06T11:30:47"/>
    <d v="2015-09-06T11:30:47"/>
    <x v="8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x v="130"/>
    <x v="0"/>
    <s v="theater/spaces"/>
    <n v="110"/>
    <x v="2230"/>
    <x v="1"/>
    <x v="38"/>
    <d v="2015-04-15T21:50:00"/>
    <d v="2015-03-19T20:41:39"/>
    <x v="7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x v="239"/>
    <x v="0"/>
    <s v="theater/spaces"/>
    <n v="109"/>
    <x v="2231"/>
    <x v="1"/>
    <x v="38"/>
    <d v="2016-02-02T12:26:38"/>
    <d v="2016-01-18T12:26:38"/>
    <x v="1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x v="31"/>
    <x v="0"/>
    <s v="theater/spaces"/>
    <n v="133"/>
    <x v="2232"/>
    <x v="1"/>
    <x v="38"/>
    <d v="2014-08-21T22:44:15"/>
    <d v="2014-07-22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x v="6"/>
    <x v="0"/>
    <s v="theater/spaces"/>
    <n v="191"/>
    <x v="2233"/>
    <x v="1"/>
    <x v="38"/>
    <d v="2014-09-09T23:52:00"/>
    <d v="2014-08-11T14:16:26"/>
    <x v="10"/>
    <x v="3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x v="9"/>
    <x v="0"/>
    <s v="theater/spaces"/>
    <n v="149"/>
    <x v="2234"/>
    <x v="1"/>
    <x v="38"/>
    <d v="2016-04-27T08:16:00"/>
    <d v="2016-03-14T18:44:14"/>
    <x v="7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x v="5"/>
    <x v="0"/>
    <s v="theater/spaces"/>
    <n v="166"/>
    <x v="2235"/>
    <x v="1"/>
    <x v="38"/>
    <d v="2014-12-31T16:22:00"/>
    <d v="2014-12-02T16:37:42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x v="241"/>
    <x v="0"/>
    <s v="theater/spaces"/>
    <n v="107"/>
    <x v="2236"/>
    <x v="1"/>
    <x v="38"/>
    <d v="2015-06-13T19:20:55"/>
    <d v="2015-05-14T19:20:55"/>
    <x v="5"/>
    <x v="0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x v="82"/>
    <x v="0"/>
    <s v="theater/spaces"/>
    <n v="106"/>
    <x v="2237"/>
    <x v="1"/>
    <x v="38"/>
    <d v="2016-05-04T23:02:40"/>
    <d v="2016-04-04T23:02:40"/>
    <x v="6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x v="2"/>
    <x v="1"/>
    <s v="theater/spaces"/>
    <n v="24"/>
    <x v="2238"/>
    <x v="1"/>
    <x v="38"/>
    <d v="2017-02-08T04:59:05"/>
    <d v="2017-01-09T04:59:05"/>
    <x v="1"/>
    <x v="1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x v="84"/>
    <x v="1"/>
    <s v="theater/spaces"/>
    <n v="0"/>
    <x v="839"/>
    <x v="1"/>
    <x v="38"/>
    <d v="2015-05-28T10:59:00"/>
    <d v="2015-04-28T11:04:54"/>
    <x v="6"/>
    <x v="0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x v="83"/>
    <x v="1"/>
    <s v="theater/spaces"/>
    <n v="0"/>
    <x v="140"/>
    <x v="1"/>
    <x v="38"/>
    <d v="2014-10-01T22:59:00"/>
    <d v="2014-08-11T13:16:53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x v="78"/>
    <x v="1"/>
    <s v="theater/spaces"/>
    <n v="0"/>
    <x v="121"/>
    <x v="1"/>
    <x v="38"/>
    <d v="2015-03-01T20:04:00"/>
    <d v="2015-01-23T14:59:14"/>
    <x v="1"/>
    <x v="0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x v="29"/>
    <x v="1"/>
    <s v="theater/spaces"/>
    <n v="0"/>
    <x v="120"/>
    <x v="1"/>
    <x v="38"/>
    <d v="2015-01-09T17:59:50"/>
    <d v="2014-11-10T17:59:50"/>
    <x v="4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x v="78"/>
    <x v="1"/>
    <s v="theater/spaces"/>
    <n v="0"/>
    <x v="121"/>
    <x v="1"/>
    <x v="38"/>
    <d v="2014-09-29T10:16:24"/>
    <d v="2014-07-31T10:16:24"/>
    <x v="3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x v="78"/>
    <x v="1"/>
    <s v="theater/spaces"/>
    <n v="0"/>
    <x v="121"/>
    <x v="1"/>
    <x v="38"/>
    <d v="2016-04-03T09:36:51"/>
    <d v="2016-03-04T10:36:51"/>
    <x v="7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x v="83"/>
    <x v="1"/>
    <s v="theater/spaces"/>
    <n v="0"/>
    <x v="120"/>
    <x v="1"/>
    <x v="38"/>
    <d v="2016-05-20T03:59:00"/>
    <d v="2016-03-31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x v="202"/>
    <x v="1"/>
    <s v="theater/spaces"/>
    <n v="3"/>
    <x v="2239"/>
    <x v="1"/>
    <x v="38"/>
    <d v="2014-08-08T17:27:26"/>
    <d v="2014-07-09T17:27:26"/>
    <x v="3"/>
    <x v="3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x v="79"/>
    <x v="1"/>
    <s v="theater/spaces"/>
    <n v="0"/>
    <x v="1795"/>
    <x v="1"/>
    <x v="38"/>
    <d v="2015-09-28T01:35:34"/>
    <d v="2015-08-29T01:35:34"/>
    <x v="10"/>
    <x v="0"/>
  </r>
  <r>
    <n v="3061"/>
    <s v="Help Save Parkway Cinemas!"/>
    <s v="Save a historic Local theater."/>
    <x v="80"/>
    <x v="117"/>
    <x v="2"/>
    <x v="0"/>
    <x v="0"/>
    <n v="1407955748"/>
    <n v="1405363748"/>
    <b v="0"/>
    <x v="78"/>
    <x v="1"/>
    <s v="theater/spaces"/>
    <n v="0"/>
    <x v="121"/>
    <x v="1"/>
    <x v="38"/>
    <d v="2014-08-13T13:49:08"/>
    <d v="2014-07-14T13:49:08"/>
    <x v="3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x v="85"/>
    <x v="1"/>
    <s v="theater/spaces"/>
    <n v="67"/>
    <x v="2240"/>
    <x v="1"/>
    <x v="38"/>
    <d v="2015-09-30T13:00:00"/>
    <d v="2015-09-01T07:51:32"/>
    <x v="8"/>
    <x v="0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x v="23"/>
    <x v="1"/>
    <s v="theater/spaces"/>
    <n v="20"/>
    <x v="2241"/>
    <x v="1"/>
    <x v="38"/>
    <d v="2016-10-22T17:08:58"/>
    <d v="2016-09-17T17:08:58"/>
    <x v="8"/>
    <x v="2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x v="250"/>
    <x v="1"/>
    <s v="theater/spaces"/>
    <n v="11"/>
    <x v="2242"/>
    <x v="1"/>
    <x v="38"/>
    <d v="2015-11-22T01:59:00"/>
    <d v="2015-10-21T22:07:26"/>
    <x v="9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x v="84"/>
    <x v="1"/>
    <s v="theater/spaces"/>
    <n v="0"/>
    <x v="144"/>
    <x v="1"/>
    <x v="38"/>
    <d v="2014-07-29T20:19:32"/>
    <d v="2014-07-04T20:19:32"/>
    <x v="3"/>
    <x v="3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x v="41"/>
    <x v="1"/>
    <s v="theater/spaces"/>
    <n v="12"/>
    <x v="2243"/>
    <x v="1"/>
    <x v="38"/>
    <d v="2016-07-10T00:28:57"/>
    <d v="2016-06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x v="29"/>
    <x v="1"/>
    <s v="theater/spaces"/>
    <n v="3"/>
    <x v="444"/>
    <x v="1"/>
    <x v="38"/>
    <d v="2015-09-09T17:31:19"/>
    <d v="2015-08-10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x v="84"/>
    <x v="1"/>
    <s v="theater/spaces"/>
    <n v="0"/>
    <x v="2244"/>
    <x v="1"/>
    <x v="38"/>
    <d v="2015-10-16T11:35:52"/>
    <d v="2015-09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x v="63"/>
    <x v="1"/>
    <s v="theater/spaces"/>
    <n v="14"/>
    <x v="2245"/>
    <x v="1"/>
    <x v="38"/>
    <d v="2014-12-14T15:00:34"/>
    <d v="2014-11-14T15:00:34"/>
    <x v="4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x v="38"/>
    <x v="1"/>
    <s v="theater/spaces"/>
    <n v="3"/>
    <x v="2246"/>
    <x v="1"/>
    <x v="38"/>
    <d v="2016-12-07T12:36:09"/>
    <d v="2016-11-16T12:36:09"/>
    <x v="4"/>
    <x v="2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x v="27"/>
    <x v="1"/>
    <s v="theater/spaces"/>
    <n v="60"/>
    <x v="2247"/>
    <x v="1"/>
    <x v="38"/>
    <d v="2015-04-21T00:59:00"/>
    <d v="2015-04-03T12:34:41"/>
    <x v="6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x v="84"/>
    <x v="1"/>
    <s v="theater/spaces"/>
    <n v="0"/>
    <x v="120"/>
    <x v="1"/>
    <x v="38"/>
    <d v="2016-10-29T20:46:00"/>
    <d v="2016-10-15T11:34:22"/>
    <x v="9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x v="63"/>
    <x v="1"/>
    <s v="theater/spaces"/>
    <n v="0"/>
    <x v="2248"/>
    <x v="1"/>
    <x v="38"/>
    <d v="2015-06-14T14:19:00"/>
    <d v="2015-04-17T11:25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x v="83"/>
    <x v="1"/>
    <s v="theater/spaces"/>
    <n v="0"/>
    <x v="2249"/>
    <x v="1"/>
    <x v="38"/>
    <d v="2016-03-10T08:42:39"/>
    <d v="2016-02-09T08:42:39"/>
    <x v="2"/>
    <x v="2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x v="9"/>
    <x v="1"/>
    <s v="theater/spaces"/>
    <n v="9"/>
    <x v="2250"/>
    <x v="1"/>
    <x v="38"/>
    <d v="2016-08-18T21:27:20"/>
    <d v="2016-06-29T21:27:20"/>
    <x v="0"/>
    <x v="2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x v="133"/>
    <x v="1"/>
    <s v="theater/spaces"/>
    <n v="15"/>
    <x v="2251"/>
    <x v="1"/>
    <x v="38"/>
    <d v="2015-10-09T10:38:43"/>
    <d v="2015-08-10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x v="84"/>
    <x v="1"/>
    <s v="theater/spaces"/>
    <n v="0"/>
    <x v="1859"/>
    <x v="1"/>
    <x v="38"/>
    <d v="2017-03-02T17:57:58"/>
    <d v="2017-01-31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x v="83"/>
    <x v="1"/>
    <s v="theater/spaces"/>
    <n v="0"/>
    <x v="1989"/>
    <x v="1"/>
    <x v="38"/>
    <d v="2015-02-25T22:19:55"/>
    <d v="2015-01-26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x v="74"/>
    <x v="1"/>
    <s v="theater/spaces"/>
    <n v="1"/>
    <x v="2252"/>
    <x v="1"/>
    <x v="38"/>
    <d v="2015-03-22T11:07:15"/>
    <d v="2015-02-20T12:07:15"/>
    <x v="2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x v="63"/>
    <x v="1"/>
    <s v="theater/spaces"/>
    <n v="0"/>
    <x v="2253"/>
    <x v="1"/>
    <x v="38"/>
    <d v="2014-12-26T20:40:44"/>
    <d v="2014-10-27T19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x v="81"/>
    <x v="1"/>
    <s v="theater/spaces"/>
    <n v="0"/>
    <x v="2254"/>
    <x v="1"/>
    <x v="38"/>
    <d v="2015-09-19T23:21:31"/>
    <d v="2015-08-20T23:21:31"/>
    <x v="10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x v="78"/>
    <x v="1"/>
    <s v="theater/spaces"/>
    <n v="0"/>
    <x v="121"/>
    <x v="1"/>
    <x v="38"/>
    <d v="2015-11-15T18:09:06"/>
    <d v="2015-10-16T17:09:06"/>
    <x v="9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x v="83"/>
    <x v="1"/>
    <s v="theater/spaces"/>
    <n v="0"/>
    <x v="806"/>
    <x v="1"/>
    <x v="38"/>
    <d v="2014-09-01T00:00:00"/>
    <d v="2014-08-02T08:31:18"/>
    <x v="10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x v="79"/>
    <x v="1"/>
    <s v="theater/spaces"/>
    <n v="12"/>
    <x v="2255"/>
    <x v="1"/>
    <x v="38"/>
    <d v="2015-05-05T13:48:00"/>
    <d v="2015-04-06T12:22:11"/>
    <x v="6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x v="82"/>
    <x v="1"/>
    <s v="theater/spaces"/>
    <n v="2"/>
    <x v="2256"/>
    <x v="1"/>
    <x v="38"/>
    <d v="2015-09-29T16:12:39"/>
    <d v="2015-08-30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x v="83"/>
    <x v="1"/>
    <s v="theater/spaces"/>
    <n v="0"/>
    <x v="412"/>
    <x v="1"/>
    <x v="38"/>
    <d v="2015-08-17T11:05:59"/>
    <d v="2015-06-18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x v="84"/>
    <x v="1"/>
    <s v="theater/spaces"/>
    <n v="1"/>
    <x v="372"/>
    <x v="1"/>
    <x v="38"/>
    <d v="2016-12-20T23:36:30"/>
    <d v="2016-10-21T22:36:30"/>
    <x v="9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x v="83"/>
    <x v="1"/>
    <s v="theater/spaces"/>
    <n v="0"/>
    <x v="840"/>
    <x v="1"/>
    <x v="38"/>
    <d v="2015-01-08T08:41:00"/>
    <d v="2014-12-08T08:44:07"/>
    <x v="11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x v="43"/>
    <x v="1"/>
    <s v="theater/spaces"/>
    <n v="23"/>
    <x v="2257"/>
    <x v="1"/>
    <x v="38"/>
    <d v="2016-07-08T20:59:00"/>
    <d v="2016-06-07T08:01:23"/>
    <x v="0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x v="82"/>
    <x v="1"/>
    <s v="theater/spaces"/>
    <n v="5"/>
    <x v="2258"/>
    <x v="1"/>
    <x v="38"/>
    <d v="2015-05-01T13:39:05"/>
    <d v="2015-03-02T14:39:05"/>
    <x v="7"/>
    <x v="0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x v="82"/>
    <x v="1"/>
    <s v="theater/spaces"/>
    <n v="16"/>
    <x v="2259"/>
    <x v="1"/>
    <x v="38"/>
    <d v="2016-08-14T17:45:43"/>
    <d v="2016-07-15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x v="64"/>
    <x v="1"/>
    <s v="theater/spaces"/>
    <n v="1"/>
    <x v="2260"/>
    <x v="1"/>
    <x v="38"/>
    <d v="2015-10-15T17:00:00"/>
    <d v="2015-09-08T09:51:52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x v="57"/>
    <x v="1"/>
    <s v="theater/spaces"/>
    <n v="23"/>
    <x v="2261"/>
    <x v="1"/>
    <x v="38"/>
    <d v="2014-05-31T22:59:00"/>
    <d v="2014-05-01T16:49:01"/>
    <x v="5"/>
    <x v="3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x v="29"/>
    <x v="1"/>
    <s v="theater/spaces"/>
    <n v="0"/>
    <x v="384"/>
    <x v="1"/>
    <x v="38"/>
    <d v="2015-09-20T14:05:56"/>
    <d v="2015-07-22T14:05:56"/>
    <x v="3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x v="29"/>
    <x v="1"/>
    <s v="theater/spaces"/>
    <n v="0"/>
    <x v="73"/>
    <x v="1"/>
    <x v="38"/>
    <d v="2016-07-31T19:36:20"/>
    <d v="2016-06-01T19:36:20"/>
    <x v="0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x v="25"/>
    <x v="1"/>
    <s v="theater/spaces"/>
    <n v="4"/>
    <x v="2262"/>
    <x v="1"/>
    <x v="38"/>
    <d v="2015-05-20T14:48:46"/>
    <d v="2015-04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x v="288"/>
    <x v="1"/>
    <s v="theater/spaces"/>
    <n v="17"/>
    <x v="2263"/>
    <x v="1"/>
    <x v="38"/>
    <d v="2016-10-07T09:00:00"/>
    <d v="2016-09-16T07:05:01"/>
    <x v="8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x v="74"/>
    <x v="1"/>
    <s v="theater/spaces"/>
    <n v="4"/>
    <x v="2264"/>
    <x v="1"/>
    <x v="38"/>
    <d v="2016-02-07T19:17:00"/>
    <d v="2015-12-21T14:00:49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x v="81"/>
    <x v="1"/>
    <s v="theater/spaces"/>
    <n v="14"/>
    <x v="2265"/>
    <x v="1"/>
    <x v="38"/>
    <d v="2016-02-11T23:33:11"/>
    <d v="2016-01-12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x v="62"/>
    <x v="1"/>
    <s v="theater/spaces"/>
    <n v="15"/>
    <x v="2266"/>
    <x v="1"/>
    <x v="38"/>
    <d v="2014-10-20T09:56:15"/>
    <d v="2014-09-20T09:56:15"/>
    <x v="8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x v="8"/>
    <x v="1"/>
    <s v="theater/spaces"/>
    <n v="12"/>
    <x v="384"/>
    <x v="1"/>
    <x v="38"/>
    <d v="2015-07-16T02:56:00"/>
    <d v="2015-06-16T04:12:17"/>
    <x v="0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x v="240"/>
    <x v="1"/>
    <s v="theater/spaces"/>
    <n v="39"/>
    <x v="2267"/>
    <x v="1"/>
    <x v="38"/>
    <d v="2016-08-23T03:10:18"/>
    <d v="2016-07-04T03:10:18"/>
    <x v="3"/>
    <x v="2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x v="84"/>
    <x v="1"/>
    <s v="theater/spaces"/>
    <n v="0"/>
    <x v="148"/>
    <x v="1"/>
    <x v="38"/>
    <d v="2015-06-11T22:45:06"/>
    <d v="2015-04-12T22:45:06"/>
    <x v="6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x v="81"/>
    <x v="1"/>
    <s v="theater/spaces"/>
    <n v="30"/>
    <x v="2268"/>
    <x v="1"/>
    <x v="38"/>
    <d v="2015-02-02T21:00:00"/>
    <d v="2015-01-02T16:48:31"/>
    <x v="1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x v="162"/>
    <x v="1"/>
    <s v="theater/spaces"/>
    <n v="42"/>
    <x v="2269"/>
    <x v="1"/>
    <x v="38"/>
    <d v="2014-10-19T00:00:00"/>
    <d v="2014-08-25T12:15:16"/>
    <x v="10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x v="80"/>
    <x v="1"/>
    <s v="theater/spaces"/>
    <n v="4"/>
    <x v="2270"/>
    <x v="1"/>
    <x v="38"/>
    <d v="2015-09-16T17:00:00"/>
    <d v="2015-08-25T05:17:56"/>
    <x v="10"/>
    <x v="0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x v="60"/>
    <x v="1"/>
    <s v="theater/spaces"/>
    <n v="20"/>
    <x v="2271"/>
    <x v="1"/>
    <x v="38"/>
    <d v="2015-05-11T14:32:31"/>
    <d v="2015-05-04T14:32:31"/>
    <x v="5"/>
    <x v="0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x v="84"/>
    <x v="1"/>
    <s v="theater/spaces"/>
    <n v="0"/>
    <x v="31"/>
    <x v="1"/>
    <x v="38"/>
    <d v="2015-04-28T10:19:54"/>
    <d v="2015-02-27T11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x v="229"/>
    <x v="1"/>
    <s v="theater/spaces"/>
    <n v="25"/>
    <x v="2272"/>
    <x v="1"/>
    <x v="38"/>
    <d v="2014-08-27T22:00:10"/>
    <d v="2014-07-23T22:00:10"/>
    <x v="3"/>
    <x v="3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x v="29"/>
    <x v="1"/>
    <s v="theater/spaces"/>
    <n v="0"/>
    <x v="119"/>
    <x v="1"/>
    <x v="38"/>
    <d v="2017-02-18T19:45:19"/>
    <d v="2017-01-09T19:45:19"/>
    <x v="1"/>
    <x v="1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x v="88"/>
    <x v="1"/>
    <s v="theater/spaces"/>
    <n v="27"/>
    <x v="2273"/>
    <x v="1"/>
    <x v="38"/>
    <d v="2014-10-04T09:17:00"/>
    <d v="2014-09-03T09:17:00"/>
    <x v="8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x v="82"/>
    <x v="1"/>
    <s v="theater/spaces"/>
    <n v="5"/>
    <x v="2274"/>
    <x v="1"/>
    <x v="38"/>
    <d v="2016-10-31T21:55:34"/>
    <d v="2016-09-01T21:55:34"/>
    <x v="8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x v="77"/>
    <x v="1"/>
    <s v="theater/spaces"/>
    <n v="4"/>
    <x v="2275"/>
    <x v="1"/>
    <x v="38"/>
    <d v="2015-04-17T12:33:02"/>
    <d v="2015-03-18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x v="78"/>
    <x v="1"/>
    <s v="theater/spaces"/>
    <n v="0"/>
    <x v="121"/>
    <x v="1"/>
    <x v="38"/>
    <d v="2014-09-21T10:10:50"/>
    <d v="2014-07-23T10:10:50"/>
    <x v="3"/>
    <x v="3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x v="29"/>
    <x v="1"/>
    <s v="theater/spaces"/>
    <n v="3"/>
    <x v="468"/>
    <x v="1"/>
    <x v="38"/>
    <d v="2016-06-05T05:43:47"/>
    <d v="2016-05-06T05:43:47"/>
    <x v="5"/>
    <x v="2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x v="73"/>
    <x v="1"/>
    <s v="theater/spaces"/>
    <n v="57"/>
    <x v="1380"/>
    <x v="1"/>
    <x v="38"/>
    <d v="2015-04-01T07:22:05"/>
    <d v="2015-03-18T07:22:05"/>
    <x v="7"/>
    <x v="0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x v="29"/>
    <x v="1"/>
    <s v="theater/spaces"/>
    <n v="0"/>
    <x v="120"/>
    <x v="1"/>
    <x v="38"/>
    <d v="2016-05-27T08:12:00"/>
    <d v="2016-05-19T03:59:20"/>
    <x v="5"/>
    <x v="2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x v="84"/>
    <x v="1"/>
    <s v="theater/spaces"/>
    <n v="0"/>
    <x v="2276"/>
    <x v="1"/>
    <x v="38"/>
    <d v="2016-07-02T10:35:23"/>
    <d v="2016-06-13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x v="29"/>
    <x v="1"/>
    <s v="theater/spaces"/>
    <n v="0"/>
    <x v="144"/>
    <x v="1"/>
    <x v="38"/>
    <d v="2015-03-26T19:05:32"/>
    <d v="2015-02-24T20:05:32"/>
    <x v="2"/>
    <x v="0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x v="73"/>
    <x v="1"/>
    <s v="theater/spaces"/>
    <n v="0"/>
    <x v="2277"/>
    <x v="1"/>
    <x v="38"/>
    <d v="2016-05-05T16:36:36"/>
    <d v="2016-03-06T17:36:36"/>
    <x v="7"/>
    <x v="2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x v="29"/>
    <x v="1"/>
    <s v="theater/spaces"/>
    <n v="1"/>
    <x v="119"/>
    <x v="1"/>
    <x v="38"/>
    <d v="2014-09-26T11:18:55"/>
    <d v="2014-07-28T11:18:55"/>
    <x v="3"/>
    <x v="3"/>
  </r>
  <r>
    <n v="3122"/>
    <s v="be back soon (Canceled)"/>
    <s v="cancelled until further notice"/>
    <x v="212"/>
    <x v="851"/>
    <x v="1"/>
    <x v="0"/>
    <x v="0"/>
    <n v="1478733732"/>
    <n v="1478298132"/>
    <b v="0"/>
    <x v="84"/>
    <x v="1"/>
    <s v="theater/spaces"/>
    <n v="58"/>
    <x v="2278"/>
    <x v="1"/>
    <x v="38"/>
    <d v="2016-11-09T18:22:12"/>
    <d v="2016-11-04T17:22:12"/>
    <x v="4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x v="493"/>
    <x v="1"/>
    <s v="theater/spaces"/>
    <n v="68"/>
    <x v="2279"/>
    <x v="1"/>
    <x v="38"/>
    <d v="2016-07-09T18:49:58"/>
    <d v="2016-06-09T18:49:58"/>
    <x v="0"/>
    <x v="2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x v="80"/>
    <x v="1"/>
    <s v="theater/spaces"/>
    <n v="0"/>
    <x v="2280"/>
    <x v="1"/>
    <x v="38"/>
    <d v="2015-02-02T13:43:21"/>
    <d v="2014-12-04T13:43:21"/>
    <x v="11"/>
    <x v="3"/>
  </r>
  <r>
    <n v="3125"/>
    <s v="N/A (Canceled)"/>
    <s v="N/A"/>
    <x v="86"/>
    <x v="117"/>
    <x v="1"/>
    <x v="0"/>
    <x v="0"/>
    <n v="1452142672"/>
    <n v="1449550672"/>
    <b v="0"/>
    <x v="78"/>
    <x v="1"/>
    <s v="theater/spaces"/>
    <n v="0"/>
    <x v="121"/>
    <x v="1"/>
    <x v="38"/>
    <d v="2016-01-06T23:57:52"/>
    <d v="2015-12-07T23:57:52"/>
    <x v="11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x v="57"/>
    <x v="1"/>
    <s v="theater/spaces"/>
    <n v="4"/>
    <x v="2281"/>
    <x v="1"/>
    <x v="38"/>
    <d v="2016-03-27T18:26:02"/>
    <d v="2016-02-26T19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x v="78"/>
    <x v="1"/>
    <s v="theater/spaces"/>
    <n v="0"/>
    <x v="121"/>
    <x v="1"/>
    <x v="38"/>
    <d v="2015-03-01T15:33:49"/>
    <d v="2015-01-30T15:33:49"/>
    <x v="1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x v="27"/>
    <x v="1"/>
    <s v="theater/plays"/>
    <n v="109"/>
    <x v="2282"/>
    <x v="1"/>
    <x v="6"/>
    <d v="2017-03-16T13:49:01"/>
    <d v="2017-02-14T14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x v="29"/>
    <x v="1"/>
    <s v="theater/plays"/>
    <n v="1"/>
    <x v="119"/>
    <x v="1"/>
    <x v="6"/>
    <d v="2017-04-18T14:13:39"/>
    <d v="2017-03-09T15:13:39"/>
    <x v="7"/>
    <x v="1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x v="80"/>
    <x v="1"/>
    <s v="theater/plays"/>
    <n v="4"/>
    <x v="2283"/>
    <x v="1"/>
    <x v="6"/>
    <d v="2017-04-13T23:59:00"/>
    <d v="2017-03-14T10:21:56"/>
    <x v="7"/>
    <x v="1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x v="8"/>
    <x v="1"/>
    <s v="theater/plays"/>
    <n v="16"/>
    <x v="404"/>
    <x v="1"/>
    <x v="6"/>
    <d v="2017-04-08T07:54:05"/>
    <d v="2017-03-09T08:54:05"/>
    <x v="7"/>
    <x v="1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x v="29"/>
    <x v="1"/>
    <s v="theater/plays"/>
    <n v="0"/>
    <x v="119"/>
    <x v="1"/>
    <x v="6"/>
    <d v="2017-04-21T02:24:20"/>
    <d v="2017-02-20T03:24:20"/>
    <x v="2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x v="38"/>
    <x v="1"/>
    <s v="theater/plays"/>
    <n v="108"/>
    <x v="1209"/>
    <x v="1"/>
    <x v="6"/>
    <d v="2017-03-24T07:33:54"/>
    <d v="2017-02-22T08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x v="8"/>
    <x v="1"/>
    <s v="theater/plays"/>
    <n v="23"/>
    <x v="654"/>
    <x v="1"/>
    <x v="6"/>
    <d v="2017-03-27T11:16:59"/>
    <d v="2017-03-06T12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x v="63"/>
    <x v="1"/>
    <s v="theater/plays"/>
    <n v="21"/>
    <x v="2284"/>
    <x v="1"/>
    <x v="6"/>
    <d v="2017-04-03T22:38:41"/>
    <d v="2017-03-12T22:38:41"/>
    <x v="7"/>
    <x v="1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x v="19"/>
    <x v="1"/>
    <s v="theater/plays"/>
    <n v="128"/>
    <x v="2285"/>
    <x v="1"/>
    <x v="6"/>
    <d v="2017-03-31T17:59:00"/>
    <d v="2017-02-23T06:05:54"/>
    <x v="2"/>
    <x v="1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x v="29"/>
    <x v="1"/>
    <s v="theater/plays"/>
    <n v="3"/>
    <x v="73"/>
    <x v="1"/>
    <x v="6"/>
    <d v="2017-05-03T14:12:00"/>
    <d v="2017-03-13T16:14:29"/>
    <x v="7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x v="78"/>
    <x v="1"/>
    <s v="theater/plays"/>
    <n v="0"/>
    <x v="121"/>
    <x v="1"/>
    <x v="6"/>
    <d v="2017-04-03T10:30:07"/>
    <d v="2017-03-15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x v="79"/>
    <x v="1"/>
    <s v="theater/plays"/>
    <n v="5"/>
    <x v="2286"/>
    <x v="1"/>
    <x v="6"/>
    <d v="2017-03-24T23:33:00"/>
    <d v="2017-02-19T01:29:2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x v="80"/>
    <x v="1"/>
    <s v="theater/plays"/>
    <n v="1"/>
    <x v="1228"/>
    <x v="1"/>
    <x v="6"/>
    <d v="2017-04-07T11:15:03"/>
    <d v="2017-03-08T12:15:03"/>
    <x v="7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x v="22"/>
    <x v="1"/>
    <s v="theater/plays"/>
    <n v="52"/>
    <x v="2287"/>
    <x v="1"/>
    <x v="6"/>
    <d v="2017-04-16T15:00:00"/>
    <d v="2017-03-06T13:04:48"/>
    <x v="7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x v="83"/>
    <x v="1"/>
    <s v="theater/plays"/>
    <n v="2"/>
    <x v="2"/>
    <x v="1"/>
    <x v="6"/>
    <d v="2017-03-19T06:18:59"/>
    <d v="2017-02-17T07:18:59"/>
    <x v="2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x v="78"/>
    <x v="1"/>
    <s v="theater/plays"/>
    <n v="0"/>
    <x v="121"/>
    <x v="1"/>
    <x v="6"/>
    <d v="2017-04-09T03:35:56"/>
    <d v="2017-03-14T03:35:56"/>
    <x v="7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x v="209"/>
    <x v="1"/>
    <s v="theater/plays"/>
    <n v="75"/>
    <x v="2288"/>
    <x v="1"/>
    <x v="6"/>
    <d v="2017-03-19T01:00:00"/>
    <d v="2017-03-02T07:55:07"/>
    <x v="7"/>
    <x v="1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x v="78"/>
    <x v="1"/>
    <s v="theater/plays"/>
    <n v="0"/>
    <x v="121"/>
    <x v="1"/>
    <x v="6"/>
    <d v="2017-03-27T18:58:54"/>
    <d v="2017-01-26T19:58:54"/>
    <x v="1"/>
    <x v="1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x v="8"/>
    <x v="1"/>
    <s v="theater/plays"/>
    <n v="11"/>
    <x v="2289"/>
    <x v="1"/>
    <x v="6"/>
    <d v="2017-04-16T10:22:46"/>
    <d v="2017-03-02T11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x v="496"/>
    <x v="0"/>
    <s v="theater/plays"/>
    <n v="118"/>
    <x v="2290"/>
    <x v="1"/>
    <x v="6"/>
    <d v="2014-11-06T19:15:55"/>
    <d v="2014-09-27T18:15:55"/>
    <x v="8"/>
    <x v="3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x v="7"/>
    <x v="0"/>
    <s v="theater/plays"/>
    <n v="131"/>
    <x v="2291"/>
    <x v="1"/>
    <x v="6"/>
    <d v="2014-09-30T23:00:00"/>
    <d v="2014-09-09T10:58:04"/>
    <x v="8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x v="20"/>
    <x v="0"/>
    <s v="theater/plays"/>
    <n v="104"/>
    <x v="368"/>
    <x v="1"/>
    <x v="6"/>
    <d v="2012-12-06T21:00:00"/>
    <d v="2012-11-12T19:25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x v="201"/>
    <x v="0"/>
    <s v="theater/plays"/>
    <n v="101"/>
    <x v="2292"/>
    <x v="1"/>
    <x v="6"/>
    <d v="2011-01-24T23:00:00"/>
    <d v="2010-10-27T01:20:03"/>
    <x v="9"/>
    <x v="7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x v="69"/>
    <x v="0"/>
    <s v="theater/plays"/>
    <n v="100"/>
    <x v="2293"/>
    <x v="1"/>
    <x v="6"/>
    <d v="2014-09-10T15:09:34"/>
    <d v="2014-08-11T15:09:34"/>
    <x v="10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x v="85"/>
    <x v="0"/>
    <s v="theater/plays"/>
    <n v="106"/>
    <x v="2294"/>
    <x v="1"/>
    <x v="6"/>
    <d v="2013-11-02T15:49:27"/>
    <d v="2013-10-03T15:49:27"/>
    <x v="9"/>
    <x v="4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x v="198"/>
    <x v="0"/>
    <s v="theater/plays"/>
    <n v="336"/>
    <x v="2295"/>
    <x v="1"/>
    <x v="6"/>
    <d v="2011-04-30T23:59:00"/>
    <d v="2011-03-30T22:42:17"/>
    <x v="7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x v="252"/>
    <x v="0"/>
    <s v="theater/plays"/>
    <n v="113"/>
    <x v="2296"/>
    <x v="1"/>
    <x v="6"/>
    <d v="2012-04-01T15:00:58"/>
    <d v="2012-03-02T16:00:58"/>
    <x v="7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x v="177"/>
    <x v="0"/>
    <s v="theater/plays"/>
    <n v="189"/>
    <x v="2297"/>
    <x v="1"/>
    <x v="6"/>
    <d v="2012-12-20T06:58:45"/>
    <d v="2012-11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x v="30"/>
    <x v="0"/>
    <s v="theater/plays"/>
    <n v="102"/>
    <x v="2298"/>
    <x v="1"/>
    <x v="6"/>
    <d v="2012-06-01T17:52:24"/>
    <d v="2012-04-27T17:52:24"/>
    <x v="6"/>
    <x v="5"/>
  </r>
  <r>
    <n v="3157"/>
    <s v="Summer FourPlay"/>
    <s v="Four Directors.  Four One Acts.  Four Genres.  For You."/>
    <x v="23"/>
    <x v="74"/>
    <x v="0"/>
    <x v="0"/>
    <x v="0"/>
    <n v="1405746000"/>
    <n v="1404932105"/>
    <b v="1"/>
    <x v="14"/>
    <x v="0"/>
    <s v="theater/plays"/>
    <n v="101"/>
    <x v="2299"/>
    <x v="1"/>
    <x v="6"/>
    <d v="2014-07-19T00:00:00"/>
    <d v="2014-07-09T13:55:05"/>
    <x v="3"/>
    <x v="3"/>
  </r>
  <r>
    <n v="3158"/>
    <s v="Nursery Crimes"/>
    <s v="A 40s crime-noir play using nursery rhyme characters."/>
    <x v="10"/>
    <x v="2080"/>
    <x v="0"/>
    <x v="0"/>
    <x v="0"/>
    <n v="1374523752"/>
    <n v="1371931752"/>
    <b v="1"/>
    <x v="50"/>
    <x v="0"/>
    <s v="theater/plays"/>
    <n v="114"/>
    <x v="2300"/>
    <x v="1"/>
    <x v="6"/>
    <d v="2013-07-22T15:09:12"/>
    <d v="2013-06-22T15:09:12"/>
    <x v="0"/>
    <x v="4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x v="47"/>
    <x v="0"/>
    <s v="theater/plays"/>
    <n v="133"/>
    <x v="2301"/>
    <x v="1"/>
    <x v="6"/>
    <d v="2012-01-18T18:00:00"/>
    <d v="2011-12-06T20:36:01"/>
    <x v="1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x v="7"/>
    <x v="0"/>
    <s v="theater/plays"/>
    <n v="102"/>
    <x v="2302"/>
    <x v="1"/>
    <x v="6"/>
    <d v="2014-08-12T23:59:00"/>
    <d v="2014-07-21T01:21:27"/>
    <x v="3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x v="142"/>
    <x v="0"/>
    <s v="theater/plays"/>
    <n v="105"/>
    <x v="2303"/>
    <x v="1"/>
    <x v="6"/>
    <d v="2014-10-15T07:52:02"/>
    <d v="2014-09-15T07:52:02"/>
    <x v="8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x v="287"/>
    <x v="0"/>
    <s v="theater/plays"/>
    <n v="127"/>
    <x v="2304"/>
    <x v="1"/>
    <x v="6"/>
    <d v="2014-07-06T21:00:00"/>
    <d v="2014-06-09T11:27:42"/>
    <x v="0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x v="250"/>
    <x v="0"/>
    <s v="theater/plays"/>
    <n v="111"/>
    <x v="2305"/>
    <x v="1"/>
    <x v="6"/>
    <d v="2014-06-15T13:05:25"/>
    <d v="2014-05-16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x v="26"/>
    <x v="0"/>
    <s v="theater/plays"/>
    <n v="107"/>
    <x v="2306"/>
    <x v="1"/>
    <x v="6"/>
    <d v="2014-06-09T14:20:15"/>
    <d v="2014-05-07T14:20:15"/>
    <x v="5"/>
    <x v="3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x v="64"/>
    <x v="0"/>
    <s v="theater/plays"/>
    <n v="163"/>
    <x v="2307"/>
    <x v="1"/>
    <x v="6"/>
    <d v="2011-05-02T22:59:00"/>
    <d v="2011-04-10T22:49:20"/>
    <x v="6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x v="497"/>
    <x v="0"/>
    <s v="theater/plays"/>
    <n v="160"/>
    <x v="2308"/>
    <x v="1"/>
    <x v="6"/>
    <d v="2014-11-26T02:59:00"/>
    <d v="2014-10-28T11:35:53"/>
    <x v="9"/>
    <x v="3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x v="165"/>
    <x v="0"/>
    <s v="theater/plays"/>
    <n v="116"/>
    <x v="2309"/>
    <x v="1"/>
    <x v="6"/>
    <d v="2014-08-01T23:13:01"/>
    <d v="2014-07-18T23:13:01"/>
    <x v="3"/>
    <x v="3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x v="42"/>
    <x v="0"/>
    <s v="theater/plays"/>
    <n v="124"/>
    <x v="2310"/>
    <x v="1"/>
    <x v="6"/>
    <d v="2014-06-13T17:00:00"/>
    <d v="2014-05-12T21:32:33"/>
    <x v="5"/>
    <x v="3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x v="141"/>
    <x v="0"/>
    <s v="theater/plays"/>
    <n v="103"/>
    <x v="984"/>
    <x v="1"/>
    <x v="6"/>
    <d v="2013-12-12T23:59:00"/>
    <d v="2013-11-13T12:42:41"/>
    <x v="4"/>
    <x v="4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x v="26"/>
    <x v="0"/>
    <s v="theater/plays"/>
    <n v="112"/>
    <x v="2311"/>
    <x v="1"/>
    <x v="6"/>
    <d v="2014-07-01T23:00:00"/>
    <d v="2014-05-29T20:55:44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x v="27"/>
    <x v="0"/>
    <s v="theater/plays"/>
    <n v="109"/>
    <x v="2312"/>
    <x v="1"/>
    <x v="6"/>
    <d v="2016-05-06T09:35:58"/>
    <d v="2016-04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x v="60"/>
    <x v="0"/>
    <s v="theater/plays"/>
    <n v="115"/>
    <x v="2313"/>
    <x v="1"/>
    <x v="6"/>
    <d v="2012-02-14T12:31:08"/>
    <d v="2012-01-15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x v="142"/>
    <x v="0"/>
    <s v="theater/plays"/>
    <n v="103"/>
    <x v="2314"/>
    <x v="1"/>
    <x v="6"/>
    <d v="2014-09-26T16:04:52"/>
    <d v="2014-08-27T16:04:52"/>
    <x v="10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x v="23"/>
    <x v="0"/>
    <s v="theater/plays"/>
    <n v="101"/>
    <x v="2315"/>
    <x v="1"/>
    <x v="6"/>
    <d v="2014-08-25T15:45:08"/>
    <d v="2014-08-11T15:45:08"/>
    <x v="10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x v="65"/>
    <x v="0"/>
    <s v="theater/plays"/>
    <n v="110"/>
    <x v="2316"/>
    <x v="1"/>
    <x v="6"/>
    <d v="2011-02-17T16:17:07"/>
    <d v="2010-12-19T16:17:07"/>
    <x v="11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x v="165"/>
    <x v="0"/>
    <s v="theater/plays"/>
    <n v="115"/>
    <x v="2317"/>
    <x v="1"/>
    <x v="6"/>
    <d v="2013-08-18T10:00:00"/>
    <d v="2013-07-22T17:20:31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x v="13"/>
    <x v="0"/>
    <s v="theater/plays"/>
    <n v="117"/>
    <x v="2318"/>
    <x v="1"/>
    <x v="6"/>
    <d v="2014-06-21T11:00:09"/>
    <d v="2014-05-22T11:00:09"/>
    <x v="5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x v="76"/>
    <x v="0"/>
    <s v="theater/plays"/>
    <n v="172"/>
    <x v="2319"/>
    <x v="1"/>
    <x v="6"/>
    <d v="2014-07-16T09:31:15"/>
    <d v="2014-06-16T09:31:15"/>
    <x v="0"/>
    <x v="3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x v="95"/>
    <x v="0"/>
    <s v="theater/plays"/>
    <n v="114"/>
    <x v="2320"/>
    <x v="1"/>
    <x v="6"/>
    <d v="2013-05-06T11:51:11"/>
    <d v="2013-04-11T11:51:11"/>
    <x v="6"/>
    <x v="4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x v="43"/>
    <x v="0"/>
    <s v="theater/plays"/>
    <n v="120"/>
    <x v="2321"/>
    <x v="1"/>
    <x v="6"/>
    <d v="2014-06-20T04:54:09"/>
    <d v="2014-05-21T04:54:09"/>
    <x v="5"/>
    <x v="3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x v="41"/>
    <x v="0"/>
    <s v="theater/plays"/>
    <n v="109"/>
    <x v="828"/>
    <x v="1"/>
    <x v="6"/>
    <d v="2014-06-15T11:00:00"/>
    <d v="2014-05-20T02:26:27"/>
    <x v="5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x v="299"/>
    <x v="0"/>
    <s v="theater/plays"/>
    <n v="101"/>
    <x v="2322"/>
    <x v="1"/>
    <x v="6"/>
    <d v="2012-01-31T12:00:00"/>
    <d v="2011-12-06T17:47:01"/>
    <x v="11"/>
    <x v="6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x v="32"/>
    <x v="0"/>
    <s v="theater/plays"/>
    <n v="109"/>
    <x v="2323"/>
    <x v="1"/>
    <x v="6"/>
    <d v="2013-08-23T14:04:29"/>
    <d v="2013-08-05T14:04:29"/>
    <x v="10"/>
    <x v="4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x v="67"/>
    <x v="0"/>
    <s v="theater/plays"/>
    <n v="107"/>
    <x v="2324"/>
    <x v="1"/>
    <x v="6"/>
    <d v="2014-07-01T18:50:31"/>
    <d v="2014-06-01T18:50:31"/>
    <x v="0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x v="54"/>
    <x v="0"/>
    <s v="theater/plays"/>
    <n v="100"/>
    <x v="694"/>
    <x v="1"/>
    <x v="6"/>
    <d v="2014-07-16T18:27:21"/>
    <d v="2014-07-09T18:27:21"/>
    <x v="3"/>
    <x v="3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x v="16"/>
    <x v="0"/>
    <s v="theater/plays"/>
    <n v="102"/>
    <x v="2325"/>
    <x v="1"/>
    <x v="6"/>
    <d v="2014-09-16T16:00:00"/>
    <d v="2014-08-17T17:10:38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x v="138"/>
    <x v="0"/>
    <s v="theater/plays"/>
    <n v="116"/>
    <x v="2326"/>
    <x v="1"/>
    <x v="6"/>
    <d v="2014-08-04T10:59:33"/>
    <d v="2014-07-15T10:59:33"/>
    <x v="3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x v="82"/>
    <x v="1"/>
    <s v="theater/musical"/>
    <n v="65"/>
    <x v="2327"/>
    <x v="1"/>
    <x v="40"/>
    <d v="2015-06-10T04:58:22"/>
    <d v="2015-05-20T04:58:22"/>
    <x v="5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x v="10"/>
    <x v="1"/>
    <s v="theater/musical"/>
    <n v="12"/>
    <x v="2328"/>
    <x v="1"/>
    <x v="40"/>
    <d v="2015-05-24T03:18:52"/>
    <d v="2015-04-24T03:18:52"/>
    <x v="6"/>
    <x v="0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x v="78"/>
    <x v="1"/>
    <s v="theater/musical"/>
    <n v="0"/>
    <x v="121"/>
    <x v="1"/>
    <x v="40"/>
    <d v="2016-12-08T23:37:55"/>
    <d v="2016-11-08T22:37:55"/>
    <x v="4"/>
    <x v="2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x v="80"/>
    <x v="1"/>
    <s v="theater/musical"/>
    <n v="4"/>
    <x v="2329"/>
    <x v="1"/>
    <x v="40"/>
    <d v="2016-08-16T13:07:49"/>
    <d v="2016-06-17T13:07:49"/>
    <x v="0"/>
    <x v="2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x v="22"/>
    <x v="1"/>
    <s v="theater/musical"/>
    <n v="1"/>
    <x v="800"/>
    <x v="1"/>
    <x v="40"/>
    <d v="2015-02-28T17:00:00"/>
    <d v="2015-01-14T17:34:19"/>
    <x v="1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x v="54"/>
    <x v="1"/>
    <s v="theater/musical"/>
    <n v="12"/>
    <x v="2330"/>
    <x v="1"/>
    <x v="40"/>
    <d v="2015-02-20T18:14:16"/>
    <d v="2015-01-06T18:14:16"/>
    <x v="1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x v="78"/>
    <x v="1"/>
    <s v="theater/musical"/>
    <n v="0"/>
    <x v="121"/>
    <x v="1"/>
    <x v="40"/>
    <d v="2015-07-26T20:29:58"/>
    <d v="2015-06-26T20:29:58"/>
    <x v="0"/>
    <x v="0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x v="70"/>
    <x v="1"/>
    <s v="theater/musical"/>
    <n v="59"/>
    <x v="2331"/>
    <x v="1"/>
    <x v="40"/>
    <d v="2015-02-12T09:15:42"/>
    <d v="2015-01-13T09:15:42"/>
    <x v="1"/>
    <x v="0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x v="79"/>
    <x v="1"/>
    <s v="theater/musical"/>
    <n v="0"/>
    <x v="468"/>
    <x v="1"/>
    <x v="40"/>
    <d v="2015-08-01T09:00:00"/>
    <d v="2015-06-02T09:21:15"/>
    <x v="0"/>
    <x v="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x v="80"/>
    <x v="1"/>
    <s v="theater/musical"/>
    <n v="11"/>
    <x v="2332"/>
    <x v="1"/>
    <x v="40"/>
    <d v="2015-02-04T06:50:18"/>
    <d v="2015-01-05T06:50:18"/>
    <x v="1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x v="83"/>
    <x v="1"/>
    <s v="theater/musical"/>
    <n v="0"/>
    <x v="2333"/>
    <x v="1"/>
    <x v="40"/>
    <d v="2015-02-16T05:11:17"/>
    <d v="2015-01-09T05:11:17"/>
    <x v="1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x v="28"/>
    <x v="1"/>
    <s v="theater/musical"/>
    <n v="52"/>
    <x v="2334"/>
    <x v="1"/>
    <x v="40"/>
    <d v="2014-09-06T16:00:00"/>
    <d v="2014-08-07T13:16:58"/>
    <x v="10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x v="29"/>
    <x v="1"/>
    <s v="theater/musical"/>
    <n v="0"/>
    <x v="120"/>
    <x v="1"/>
    <x v="40"/>
    <d v="2016-04-30T00:34:00"/>
    <d v="2016-03-31T02:41:41"/>
    <x v="7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x v="84"/>
    <x v="1"/>
    <s v="theater/musical"/>
    <n v="1"/>
    <x v="385"/>
    <x v="1"/>
    <x v="40"/>
    <d v="2014-08-31T13:24:37"/>
    <d v="2014-08-10T13:24:37"/>
    <x v="10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x v="20"/>
    <x v="1"/>
    <s v="theater/musical"/>
    <n v="55"/>
    <x v="2335"/>
    <x v="1"/>
    <x v="40"/>
    <d v="2015-12-14T00:59:00"/>
    <d v="2015-10-16T15:29:06"/>
    <x v="9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x v="79"/>
    <x v="1"/>
    <s v="theater/musical"/>
    <n v="25"/>
    <x v="694"/>
    <x v="1"/>
    <x v="40"/>
    <d v="2015-09-25T18:43:42"/>
    <d v="2015-08-26T18:43:42"/>
    <x v="10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x v="78"/>
    <x v="1"/>
    <s v="theater/musical"/>
    <n v="0"/>
    <x v="121"/>
    <x v="1"/>
    <x v="40"/>
    <d v="2015-07-17T11:14:00"/>
    <d v="2015-06-17T11:27:59"/>
    <x v="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x v="8"/>
    <x v="1"/>
    <s v="theater/musical"/>
    <n v="3"/>
    <x v="1965"/>
    <x v="1"/>
    <x v="40"/>
    <d v="2015-05-01T03:59:32"/>
    <d v="2015-04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x v="78"/>
    <x v="1"/>
    <s v="theater/musical"/>
    <n v="0"/>
    <x v="121"/>
    <x v="1"/>
    <x v="40"/>
    <d v="2015-09-19T01:37:31"/>
    <d v="2015-08-20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x v="17"/>
    <x v="1"/>
    <s v="theater/musical"/>
    <n v="46"/>
    <x v="2336"/>
    <x v="1"/>
    <x v="40"/>
    <d v="2015-04-23T00:40:07"/>
    <d v="2015-02-22T01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x v="141"/>
    <x v="0"/>
    <s v="theater/plays"/>
    <n v="104"/>
    <x v="2337"/>
    <x v="1"/>
    <x v="6"/>
    <d v="2014-07-28T09:31:17"/>
    <d v="2014-07-07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x v="334"/>
    <x v="0"/>
    <s v="theater/plays"/>
    <n v="119"/>
    <x v="2338"/>
    <x v="1"/>
    <x v="6"/>
    <d v="2014-06-20T18:00:00"/>
    <d v="2014-05-19T10:17:38"/>
    <x v="5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x v="65"/>
    <x v="0"/>
    <s v="theater/plays"/>
    <n v="126"/>
    <x v="2339"/>
    <x v="1"/>
    <x v="6"/>
    <d v="2012-05-31T22:59:00"/>
    <d v="2012-04-14T17:28:39"/>
    <x v="6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x v="498"/>
    <x v="0"/>
    <s v="theater/plays"/>
    <n v="120"/>
    <x v="2340"/>
    <x v="1"/>
    <x v="6"/>
    <d v="2014-08-14T21:00:00"/>
    <d v="2014-07-14T09:04:40"/>
    <x v="3"/>
    <x v="3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x v="225"/>
    <x v="0"/>
    <s v="theater/plays"/>
    <n v="126"/>
    <x v="2341"/>
    <x v="1"/>
    <x v="6"/>
    <d v="2014-08-08T14:05:51"/>
    <d v="2014-07-09T14:05:51"/>
    <x v="3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x v="5"/>
    <x v="0"/>
    <s v="theater/plays"/>
    <n v="100"/>
    <x v="2342"/>
    <x v="1"/>
    <x v="6"/>
    <d v="2015-07-26T13:19:19"/>
    <d v="2015-06-1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x v="248"/>
    <x v="0"/>
    <s v="theater/plays"/>
    <n v="102"/>
    <x v="2343"/>
    <x v="1"/>
    <x v="6"/>
    <d v="2016-01-05T18:55:00"/>
    <d v="2015-11-29T14:01:13"/>
    <x v="4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x v="179"/>
    <x v="0"/>
    <s v="theater/plays"/>
    <n v="100"/>
    <x v="2344"/>
    <x v="1"/>
    <x v="6"/>
    <d v="2015-09-09T22:59:00"/>
    <d v="2015-08-03T10:57:51"/>
    <x v="10"/>
    <x v="0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x v="2"/>
    <x v="0"/>
    <s v="theater/plays"/>
    <n v="100"/>
    <x v="2345"/>
    <x v="1"/>
    <x v="6"/>
    <d v="2015-07-11T09:30:00"/>
    <d v="2015-06-10T06:06:11"/>
    <x v="0"/>
    <x v="0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x v="201"/>
    <x v="0"/>
    <s v="theater/plays"/>
    <n v="116"/>
    <x v="2346"/>
    <x v="1"/>
    <x v="6"/>
    <d v="2016-11-04T08:06:24"/>
    <d v="2016-10-05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x v="192"/>
    <x v="0"/>
    <s v="theater/plays"/>
    <n v="102"/>
    <x v="2347"/>
    <x v="1"/>
    <x v="6"/>
    <d v="2014-12-30T19:00:00"/>
    <d v="2014-11-27T19:03:06"/>
    <x v="4"/>
    <x v="3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x v="46"/>
    <x v="0"/>
    <s v="theater/plays"/>
    <n v="100"/>
    <x v="2348"/>
    <x v="1"/>
    <x v="6"/>
    <d v="2015-03-22T17:35:47"/>
    <d v="2015-02-15T18:35:47"/>
    <x v="2"/>
    <x v="0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x v="211"/>
    <x v="0"/>
    <s v="theater/plays"/>
    <n v="101"/>
    <x v="2349"/>
    <x v="1"/>
    <x v="6"/>
    <d v="2017-03-12T16:00:00"/>
    <d v="2017-02-06T15:00:04"/>
    <x v="2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x v="116"/>
    <x v="0"/>
    <s v="theater/plays"/>
    <n v="103"/>
    <x v="2350"/>
    <x v="1"/>
    <x v="6"/>
    <d v="2015-07-05T11:43:23"/>
    <d v="2015-05-31T11:43:23"/>
    <x v="5"/>
    <x v="0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x v="87"/>
    <x v="0"/>
    <s v="theater/plays"/>
    <n v="125"/>
    <x v="2351"/>
    <x v="1"/>
    <x v="6"/>
    <d v="2015-10-24T16:29:00"/>
    <d v="2015-09-23T08:58:17"/>
    <x v="8"/>
    <x v="0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x v="142"/>
    <x v="0"/>
    <s v="theater/plays"/>
    <n v="110"/>
    <x v="2352"/>
    <x v="1"/>
    <x v="6"/>
    <d v="2015-08-20T15:02:56"/>
    <d v="2015-07-21T15:02:56"/>
    <x v="3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x v="499"/>
    <x v="0"/>
    <s v="theater/plays"/>
    <n v="102"/>
    <x v="2353"/>
    <x v="1"/>
    <x v="6"/>
    <d v="2017-01-10T00:00:00"/>
    <d v="2016-11-23T15:25:13"/>
    <x v="4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x v="70"/>
    <x v="0"/>
    <s v="theater/plays"/>
    <n v="102"/>
    <x v="2354"/>
    <x v="1"/>
    <x v="6"/>
    <d v="2016-06-03T16:00:00"/>
    <d v="2016-05-13T08:25:38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x v="64"/>
    <x v="0"/>
    <s v="theater/plays"/>
    <n v="104"/>
    <x v="2355"/>
    <x v="1"/>
    <x v="6"/>
    <d v="2015-10-30T09:00:12"/>
    <d v="2015-09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x v="209"/>
    <x v="0"/>
    <s v="theater/plays"/>
    <n v="125"/>
    <x v="73"/>
    <x v="1"/>
    <x v="6"/>
    <d v="2017-01-17T16:10:36"/>
    <d v="2016-12-18T16:10:36"/>
    <x v="11"/>
    <x v="2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x v="77"/>
    <x v="0"/>
    <s v="theater/plays"/>
    <n v="102"/>
    <x v="2356"/>
    <x v="1"/>
    <x v="6"/>
    <d v="2015-12-16T23:59:00"/>
    <d v="2015-11-15T12:01:24"/>
    <x v="4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x v="91"/>
    <x v="0"/>
    <s v="theater/plays"/>
    <n v="108"/>
    <x v="2357"/>
    <x v="1"/>
    <x v="6"/>
    <d v="2014-11-20T02:59:58"/>
    <d v="2014-10-21T01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x v="77"/>
    <x v="0"/>
    <s v="theater/plays"/>
    <n v="110"/>
    <x v="2358"/>
    <x v="1"/>
    <x v="6"/>
    <d v="2014-09-30T22:59:00"/>
    <d v="2014-09-15T23:02:06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x v="33"/>
    <x v="0"/>
    <s v="theater/plays"/>
    <n v="161"/>
    <x v="405"/>
    <x v="1"/>
    <x v="6"/>
    <d v="2016-04-16T17:39:07"/>
    <d v="2016-03-17T17:39:07"/>
    <x v="7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x v="55"/>
    <x v="0"/>
    <s v="theater/plays"/>
    <n v="131"/>
    <x v="2359"/>
    <x v="1"/>
    <x v="6"/>
    <d v="2016-05-03T22:59:00"/>
    <d v="2016-04-03T14:31:57"/>
    <x v="6"/>
    <x v="2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x v="42"/>
    <x v="0"/>
    <s v="theater/plays"/>
    <n v="119"/>
    <x v="2360"/>
    <x v="1"/>
    <x v="6"/>
    <d v="2017-03-02T14:19:15"/>
    <d v="2017-01-31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x v="248"/>
    <x v="0"/>
    <s v="theater/plays"/>
    <n v="100"/>
    <x v="2361"/>
    <x v="1"/>
    <x v="6"/>
    <d v="2017-02-01T18:31:00"/>
    <d v="2016-12-30T13:56:48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x v="331"/>
    <x v="0"/>
    <s v="theater/plays"/>
    <n v="103"/>
    <x v="2362"/>
    <x v="1"/>
    <x v="6"/>
    <d v="2016-07-01T03:20:51"/>
    <d v="2016-06-01T03:20:51"/>
    <x v="0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x v="238"/>
    <x v="0"/>
    <s v="theater/plays"/>
    <n v="101"/>
    <x v="2363"/>
    <x v="1"/>
    <x v="6"/>
    <d v="2016-12-28T17:00:33"/>
    <d v="2016-11-28T17:00:33"/>
    <x v="4"/>
    <x v="2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x v="314"/>
    <x v="0"/>
    <s v="theater/plays"/>
    <n v="101"/>
    <x v="2364"/>
    <x v="1"/>
    <x v="6"/>
    <d v="2015-09-28T22:59:00"/>
    <d v="2015-09-05T06:23:04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x v="1"/>
    <x v="0"/>
    <s v="theater/plays"/>
    <n v="112"/>
    <x v="2365"/>
    <x v="1"/>
    <x v="6"/>
    <d v="2015-07-01T07:14:58"/>
    <d v="2015-06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x v="201"/>
    <x v="0"/>
    <s v="theater/plays"/>
    <n v="106"/>
    <x v="2366"/>
    <x v="1"/>
    <x v="6"/>
    <d v="2015-10-25T18:59:00"/>
    <d v="2015-09-30T21:08:13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x v="69"/>
    <x v="0"/>
    <s v="theater/plays"/>
    <n v="101"/>
    <x v="2367"/>
    <x v="1"/>
    <x v="6"/>
    <d v="2017-02-16T18:00:00"/>
    <d v="2017-01-19T11:39:08"/>
    <x v="1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x v="157"/>
    <x v="0"/>
    <s v="theater/plays"/>
    <n v="115"/>
    <x v="2368"/>
    <x v="1"/>
    <x v="6"/>
    <d v="2014-10-14T01:59:00"/>
    <d v="2014-09-11T02:47:50"/>
    <x v="8"/>
    <x v="3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x v="275"/>
    <x v="0"/>
    <s v="theater/plays"/>
    <n v="127"/>
    <x v="2369"/>
    <x v="1"/>
    <x v="6"/>
    <d v="2014-09-19T13:08:12"/>
    <d v="2014-08-20T13:08:12"/>
    <x v="10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x v="26"/>
    <x v="0"/>
    <s v="theater/plays"/>
    <n v="103"/>
    <x v="2370"/>
    <x v="1"/>
    <x v="6"/>
    <d v="2015-10-08T19:00:00"/>
    <d v="2015-09-14T21:19:22"/>
    <x v="8"/>
    <x v="0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x v="50"/>
    <x v="0"/>
    <s v="theater/plays"/>
    <n v="103"/>
    <x v="2371"/>
    <x v="1"/>
    <x v="6"/>
    <d v="2016-12-01T12:39:42"/>
    <d v="2016-11-01T11:39:42"/>
    <x v="4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x v="500"/>
    <x v="0"/>
    <s v="theater/plays"/>
    <n v="104"/>
    <x v="2372"/>
    <x v="1"/>
    <x v="6"/>
    <d v="2015-06-11T21:00:00"/>
    <d v="2015-05-11T09:24:18"/>
    <x v="5"/>
    <x v="0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x v="189"/>
    <x v="0"/>
    <s v="theater/plays"/>
    <n v="111"/>
    <x v="2373"/>
    <x v="1"/>
    <x v="6"/>
    <d v="2015-09-11T22:59:00"/>
    <d v="2015-08-14T06:20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x v="7"/>
    <x v="0"/>
    <s v="theater/plays"/>
    <n v="106"/>
    <x v="2374"/>
    <x v="1"/>
    <x v="6"/>
    <d v="2015-07-12T05:25:12"/>
    <d v="2015-06-12T05:25:12"/>
    <x v="0"/>
    <x v="0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x v="452"/>
    <x v="0"/>
    <s v="theater/plays"/>
    <n v="101"/>
    <x v="2375"/>
    <x v="1"/>
    <x v="6"/>
    <d v="2015-04-04T15:19:17"/>
    <d v="2015-03-05T16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x v="106"/>
    <x v="0"/>
    <s v="theater/plays"/>
    <n v="105"/>
    <x v="2376"/>
    <x v="1"/>
    <x v="6"/>
    <d v="2015-06-20T12:55:14"/>
    <d v="2015-05-21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x v="496"/>
    <x v="0"/>
    <s v="theater/plays"/>
    <n v="102"/>
    <x v="2377"/>
    <x v="1"/>
    <x v="6"/>
    <d v="2014-11-05T13:48:44"/>
    <d v="2014-10-06T12:48:44"/>
    <x v="9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x v="9"/>
    <x v="0"/>
    <s v="theater/plays"/>
    <n v="111"/>
    <x v="2378"/>
    <x v="1"/>
    <x v="6"/>
    <d v="2015-06-21T12:32:46"/>
    <d v="2015-05-22T12:32:46"/>
    <x v="5"/>
    <x v="0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x v="133"/>
    <x v="0"/>
    <s v="theater/plays"/>
    <n v="128"/>
    <x v="2379"/>
    <x v="1"/>
    <x v="6"/>
    <d v="2016-09-07T06:20:40"/>
    <d v="2016-08-08T06:20:40"/>
    <x v="10"/>
    <x v="2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x v="248"/>
    <x v="0"/>
    <s v="theater/plays"/>
    <n v="102"/>
    <x v="2380"/>
    <x v="1"/>
    <x v="6"/>
    <d v="2016-09-07T22:45:00"/>
    <d v="2016-08-20T08:50:28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x v="153"/>
    <x v="0"/>
    <s v="theater/plays"/>
    <n v="101"/>
    <x v="2381"/>
    <x v="1"/>
    <x v="6"/>
    <d v="2015-03-25T20:03:29"/>
    <d v="2015-02-23T21:03:29"/>
    <x v="2"/>
    <x v="0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x v="59"/>
    <x v="0"/>
    <s v="theater/plays"/>
    <n v="175"/>
    <x v="2382"/>
    <x v="1"/>
    <x v="6"/>
    <d v="2014-10-07T13:26:15"/>
    <d v="2014-09-07T13:26:15"/>
    <x v="8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x v="282"/>
    <x v="0"/>
    <s v="theater/plays"/>
    <n v="128"/>
    <x v="2383"/>
    <x v="1"/>
    <x v="6"/>
    <d v="2015-06-10T22:59:00"/>
    <d v="2015-05-20T08:46:17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x v="14"/>
    <x v="0"/>
    <s v="theater/plays"/>
    <n v="106"/>
    <x v="2384"/>
    <x v="1"/>
    <x v="6"/>
    <d v="2017-02-22T08:25:52"/>
    <d v="2017-01-23T08:25:52"/>
    <x v="1"/>
    <x v="1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x v="11"/>
    <x v="0"/>
    <s v="theater/plays"/>
    <n v="105"/>
    <x v="2385"/>
    <x v="1"/>
    <x v="6"/>
    <d v="2015-01-08T16:17:41"/>
    <d v="2014-12-09T16:17:41"/>
    <x v="11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x v="174"/>
    <x v="0"/>
    <s v="theater/plays"/>
    <n v="106"/>
    <x v="2386"/>
    <x v="1"/>
    <x v="6"/>
    <d v="2016-09-30T22:59:00"/>
    <d v="2016-09-01T13:15:45"/>
    <x v="8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x v="196"/>
    <x v="0"/>
    <s v="theater/plays"/>
    <n v="109"/>
    <x v="2387"/>
    <x v="1"/>
    <x v="6"/>
    <d v="2015-11-30T12:08:38"/>
    <d v="2015-10-26T11:08:38"/>
    <x v="9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x v="72"/>
    <x v="0"/>
    <s v="theater/plays"/>
    <n v="100"/>
    <x v="2388"/>
    <x v="1"/>
    <x v="6"/>
    <d v="2015-07-16T12:24:36"/>
    <d v="2015-06-16T12:24:36"/>
    <x v="0"/>
    <x v="0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x v="179"/>
    <x v="0"/>
    <s v="theater/plays"/>
    <n v="103"/>
    <x v="2389"/>
    <x v="1"/>
    <x v="6"/>
    <d v="2014-12-21T23:00:00"/>
    <d v="2014-11-21T02:34:22"/>
    <x v="4"/>
    <x v="3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x v="32"/>
    <x v="0"/>
    <s v="theater/plays"/>
    <n v="112"/>
    <x v="2390"/>
    <x v="1"/>
    <x v="6"/>
    <d v="2015-10-30T16:00:00"/>
    <d v="2015-10-07T07:23:08"/>
    <x v="9"/>
    <x v="0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x v="72"/>
    <x v="0"/>
    <s v="theater/plays"/>
    <n v="103"/>
    <x v="2391"/>
    <x v="1"/>
    <x v="6"/>
    <d v="2015-01-28T17:00:00"/>
    <d v="2015-01-12T14:12:18"/>
    <x v="1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x v="287"/>
    <x v="0"/>
    <s v="theater/plays"/>
    <n v="164"/>
    <x v="2392"/>
    <x v="1"/>
    <x v="6"/>
    <d v="2015-12-03T12:00:00"/>
    <d v="2015-11-03T12:05:15"/>
    <x v="4"/>
    <x v="0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x v="430"/>
    <x v="0"/>
    <s v="theater/plays"/>
    <n v="131"/>
    <x v="2393"/>
    <x v="1"/>
    <x v="6"/>
    <d v="2015-06-12T16:00:00"/>
    <d v="2015-05-12T07:52:02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x v="449"/>
    <x v="0"/>
    <s v="theater/plays"/>
    <n v="102"/>
    <x v="2394"/>
    <x v="1"/>
    <x v="6"/>
    <d v="2015-07-17T13:11:00"/>
    <d v="2015-06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x v="288"/>
    <x v="0"/>
    <s v="theater/plays"/>
    <n v="128"/>
    <x v="2395"/>
    <x v="1"/>
    <x v="6"/>
    <d v="2016-08-24T16:42:08"/>
    <d v="2016-08-08T16:42:08"/>
    <x v="10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x v="16"/>
    <x v="0"/>
    <s v="theater/plays"/>
    <n v="102"/>
    <x v="2396"/>
    <x v="1"/>
    <x v="6"/>
    <d v="2015-06-16T06:00:00"/>
    <d v="2015-05-13T04:29:57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x v="209"/>
    <x v="0"/>
    <s v="theater/plays"/>
    <n v="102"/>
    <x v="2397"/>
    <x v="1"/>
    <x v="6"/>
    <d v="2015-07-12T07:47:45"/>
    <d v="2015-06-12T07:47:45"/>
    <x v="0"/>
    <x v="0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x v="13"/>
    <x v="0"/>
    <s v="theater/plays"/>
    <n v="130"/>
    <x v="2398"/>
    <x v="1"/>
    <x v="6"/>
    <d v="2014-11-02T06:29:35"/>
    <d v="2014-10-03T05:29:35"/>
    <x v="9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x v="108"/>
    <x v="0"/>
    <s v="theater/plays"/>
    <n v="154"/>
    <x v="2399"/>
    <x v="1"/>
    <x v="6"/>
    <d v="2015-11-06T08:00:09"/>
    <d v="2015-10-07T07:00:09"/>
    <x v="9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x v="64"/>
    <x v="0"/>
    <s v="theater/plays"/>
    <n v="107"/>
    <x v="2400"/>
    <x v="1"/>
    <x v="6"/>
    <d v="2016-09-14T14:00:00"/>
    <d v="2016-08-29T14:14:02"/>
    <x v="10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x v="172"/>
    <x v="0"/>
    <s v="theater/plays"/>
    <n v="101"/>
    <x v="2401"/>
    <x v="1"/>
    <x v="6"/>
    <d v="2016-03-15T16:00:00"/>
    <d v="2016-01-31T11:54:3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x v="8"/>
    <x v="0"/>
    <s v="theater/plays"/>
    <n v="100"/>
    <x v="2402"/>
    <x v="1"/>
    <x v="6"/>
    <d v="2015-02-08T23:30:00"/>
    <d v="2015-01-13T16:07:51"/>
    <x v="1"/>
    <x v="0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x v="61"/>
    <x v="0"/>
    <s v="theater/plays"/>
    <n v="117"/>
    <x v="2403"/>
    <x v="1"/>
    <x v="6"/>
    <d v="2016-03-31T22:59:00"/>
    <d v="2016-02-26T17:47:59"/>
    <x v="2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x v="61"/>
    <x v="0"/>
    <s v="theater/plays"/>
    <n v="109"/>
    <x v="2404"/>
    <x v="1"/>
    <x v="6"/>
    <d v="2014-11-18T12:23:26"/>
    <d v="2014-10-19T11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x v="69"/>
    <x v="0"/>
    <s v="theater/plays"/>
    <n v="103"/>
    <x v="2405"/>
    <x v="1"/>
    <x v="6"/>
    <d v="2015-05-30T15:21:43"/>
    <d v="2015-04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x v="287"/>
    <x v="0"/>
    <s v="theater/plays"/>
    <n v="114"/>
    <x v="2406"/>
    <x v="1"/>
    <x v="6"/>
    <d v="2016-03-31T20:27:39"/>
    <d v="2016-03-01T2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x v="209"/>
    <x v="0"/>
    <s v="theater/plays"/>
    <n v="103"/>
    <x v="2407"/>
    <x v="1"/>
    <x v="6"/>
    <d v="2015-06-01T00:00:00"/>
    <d v="2015-04-27T13:09:58"/>
    <x v="6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x v="5"/>
    <x v="0"/>
    <s v="theater/plays"/>
    <n v="122"/>
    <x v="2408"/>
    <x v="1"/>
    <x v="6"/>
    <d v="2015-09-01T19:28:25"/>
    <d v="2015-08-02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x v="186"/>
    <x v="0"/>
    <s v="theater/plays"/>
    <n v="103"/>
    <x v="2409"/>
    <x v="1"/>
    <x v="6"/>
    <d v="2016-04-28T23:39:48"/>
    <d v="2016-03-15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x v="5"/>
    <x v="0"/>
    <s v="theater/plays"/>
    <n v="105"/>
    <x v="2410"/>
    <x v="1"/>
    <x v="6"/>
    <d v="2016-02-10T16:00:00"/>
    <d v="2016-01-10T12:51:38"/>
    <x v="1"/>
    <x v="2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x v="41"/>
    <x v="0"/>
    <s v="theater/plays"/>
    <n v="102"/>
    <x v="2411"/>
    <x v="1"/>
    <x v="6"/>
    <d v="2016-01-29T00:59:00"/>
    <d v="2016-01-11T16:14:13"/>
    <x v="1"/>
    <x v="2"/>
  </r>
  <r>
    <n v="3285"/>
    <s v="By Morning"/>
    <s v="A new play by Matthew Gasda"/>
    <x v="402"/>
    <x v="2173"/>
    <x v="0"/>
    <x v="0"/>
    <x v="0"/>
    <n v="1488258000"/>
    <n v="1485556626"/>
    <b v="0"/>
    <x v="75"/>
    <x v="0"/>
    <s v="theater/plays"/>
    <n v="112"/>
    <x v="2412"/>
    <x v="1"/>
    <x v="6"/>
    <d v="2017-02-28T00:00:00"/>
    <d v="2017-01-27T17:37:06"/>
    <x v="1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x v="259"/>
    <x v="0"/>
    <s v="theater/plays"/>
    <n v="102"/>
    <x v="2413"/>
    <x v="1"/>
    <x v="6"/>
    <d v="2016-08-15T15:09:42"/>
    <d v="2016-07-16T15:09:42"/>
    <x v="3"/>
    <x v="2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x v="69"/>
    <x v="0"/>
    <s v="theater/plays"/>
    <n v="100"/>
    <x v="2414"/>
    <x v="1"/>
    <x v="6"/>
    <d v="2015-11-28T13:00:28"/>
    <d v="2015-11-03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x v="447"/>
    <x v="0"/>
    <s v="theater/plays"/>
    <n v="100"/>
    <x v="2415"/>
    <x v="1"/>
    <x v="6"/>
    <d v="2016-06-20T18:00:00"/>
    <d v="2016-05-15T13:35:15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x v="20"/>
    <x v="0"/>
    <s v="theater/plays"/>
    <n v="133"/>
    <x v="2416"/>
    <x v="1"/>
    <x v="6"/>
    <d v="2017-02-20T03:50:02"/>
    <d v="2017-01-23T03:50:02"/>
    <x v="1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x v="250"/>
    <x v="0"/>
    <s v="theater/plays"/>
    <n v="121"/>
    <x v="2417"/>
    <x v="1"/>
    <x v="6"/>
    <d v="2017-03-11T07:21:31"/>
    <d v="2017-02-09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x v="25"/>
    <x v="0"/>
    <s v="theater/plays"/>
    <n v="114"/>
    <x v="2418"/>
    <x v="1"/>
    <x v="6"/>
    <d v="2015-09-16T22:59:00"/>
    <d v="2015-08-16T11:51:40"/>
    <x v="1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x v="41"/>
    <x v="0"/>
    <s v="theater/plays"/>
    <n v="286"/>
    <x v="2419"/>
    <x v="1"/>
    <x v="6"/>
    <d v="2015-12-04T14:29:08"/>
    <d v="2015-10-05T13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x v="110"/>
    <x v="0"/>
    <s v="theater/plays"/>
    <n v="170"/>
    <x v="524"/>
    <x v="1"/>
    <x v="6"/>
    <d v="2017-03-04T05:12:32"/>
    <d v="2017-02-02T05:12:32"/>
    <x v="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x v="54"/>
    <x v="0"/>
    <s v="theater/plays"/>
    <n v="118"/>
    <x v="2420"/>
    <x v="1"/>
    <x v="6"/>
    <d v="2015-06-16T07:59:14"/>
    <d v="2015-05-17T07:59:14"/>
    <x v="5"/>
    <x v="0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x v="74"/>
    <x v="0"/>
    <s v="theater/plays"/>
    <n v="103"/>
    <x v="2421"/>
    <x v="1"/>
    <x v="6"/>
    <d v="2016-09-26T05:37:09"/>
    <d v="2016-08-27T05:37:09"/>
    <x v="10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x v="5"/>
    <x v="0"/>
    <s v="theater/plays"/>
    <n v="144"/>
    <x v="2422"/>
    <x v="1"/>
    <x v="6"/>
    <d v="2015-11-22T17:00:00"/>
    <d v="2015-11-01T13:09:32"/>
    <x v="4"/>
    <x v="0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x v="34"/>
    <x v="0"/>
    <s v="theater/plays"/>
    <n v="100"/>
    <x v="2423"/>
    <x v="1"/>
    <x v="6"/>
    <d v="2015-07-27T17:59:00"/>
    <d v="2015-07-08T13:30:56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x v="250"/>
    <x v="0"/>
    <s v="theater/plays"/>
    <n v="102"/>
    <x v="2424"/>
    <x v="1"/>
    <x v="6"/>
    <d v="2015-09-12T19:00:00"/>
    <d v="2015-08-23T17:59:28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x v="287"/>
    <x v="0"/>
    <s v="theater/plays"/>
    <n v="116"/>
    <x v="2425"/>
    <x v="1"/>
    <x v="6"/>
    <d v="2015-10-14T17:01:03"/>
    <d v="2015-09-14T17:01:03"/>
    <x v="8"/>
    <x v="0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x v="106"/>
    <x v="0"/>
    <s v="theater/plays"/>
    <n v="136"/>
    <x v="2426"/>
    <x v="1"/>
    <x v="6"/>
    <d v="2015-04-29T12:51:02"/>
    <d v="2015-04-08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x v="16"/>
    <x v="0"/>
    <s v="theater/plays"/>
    <n v="133"/>
    <x v="711"/>
    <x v="1"/>
    <x v="6"/>
    <d v="2016-08-01T01:59:00"/>
    <d v="2016-06-17T12:39:36"/>
    <x v="0"/>
    <x v="2"/>
  </r>
  <r>
    <n v="3302"/>
    <s v="El muro de BorÃ­s KiÃ©n"/>
    <s v="FilosofÃ­a de los anÃ³nimos"/>
    <x v="33"/>
    <x v="2186"/>
    <x v="0"/>
    <x v="3"/>
    <x v="3"/>
    <n v="1481099176"/>
    <n v="1478507176"/>
    <b v="0"/>
    <x v="133"/>
    <x v="0"/>
    <s v="theater/plays"/>
    <n v="103"/>
    <x v="2427"/>
    <x v="1"/>
    <x v="6"/>
    <d v="2016-12-07T03:26:16"/>
    <d v="2016-11-07T03:26:16"/>
    <x v="4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x v="2"/>
    <x v="0"/>
    <s v="theater/plays"/>
    <n v="116"/>
    <x v="2428"/>
    <x v="1"/>
    <x v="6"/>
    <d v="2015-03-28T09:38:04"/>
    <d v="2015-02-21T10:38:04"/>
    <x v="2"/>
    <x v="0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x v="489"/>
    <x v="0"/>
    <s v="theater/plays"/>
    <n v="105"/>
    <x v="2429"/>
    <x v="1"/>
    <x v="6"/>
    <d v="2016-12-22T09:59:12"/>
    <d v="2016-11-22T09:59:12"/>
    <x v="4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x v="9"/>
    <x v="0"/>
    <s v="theater/plays"/>
    <n v="102"/>
    <x v="2430"/>
    <x v="1"/>
    <x v="6"/>
    <d v="2015-07-31T15:32:28"/>
    <d v="2015-07-0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x v="241"/>
    <x v="0"/>
    <s v="theater/plays"/>
    <n v="175"/>
    <x v="2431"/>
    <x v="1"/>
    <x v="6"/>
    <d v="2016-06-09T22:00:00"/>
    <d v="2016-05-03T00:15:42"/>
    <x v="5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x v="9"/>
    <x v="0"/>
    <s v="theater/plays"/>
    <n v="107"/>
    <x v="2432"/>
    <x v="1"/>
    <x v="6"/>
    <d v="2016-05-14T20:22:19"/>
    <d v="2016-04-14T20:22:19"/>
    <x v="6"/>
    <x v="2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x v="7"/>
    <x v="0"/>
    <s v="theater/plays"/>
    <n v="122"/>
    <x v="2433"/>
    <x v="1"/>
    <x v="6"/>
    <d v="2016-04-13T16:02:45"/>
    <d v="2016-03-23T16:02:45"/>
    <x v="7"/>
    <x v="2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x v="162"/>
    <x v="0"/>
    <s v="theater/plays"/>
    <n v="159"/>
    <x v="666"/>
    <x v="1"/>
    <x v="6"/>
    <d v="2016-10-16T10:36:18"/>
    <d v="2016-09-15T10:36:18"/>
    <x v="8"/>
    <x v="2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x v="162"/>
    <x v="0"/>
    <s v="theater/plays"/>
    <n v="100"/>
    <x v="2434"/>
    <x v="1"/>
    <x v="6"/>
    <d v="2015-10-06T17:17:05"/>
    <d v="2015-09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x v="43"/>
    <x v="0"/>
    <s v="theater/plays"/>
    <n v="110"/>
    <x v="2435"/>
    <x v="1"/>
    <x v="6"/>
    <d v="2015-10-17T02:00:10"/>
    <d v="2015-09-17T02:00:10"/>
    <x v="8"/>
    <x v="0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x v="14"/>
    <x v="0"/>
    <s v="theater/plays"/>
    <n v="100"/>
    <x v="2397"/>
    <x v="1"/>
    <x v="6"/>
    <d v="2016-11-11T17:00:00"/>
    <d v="2016-10-21T14:25:46"/>
    <x v="9"/>
    <x v="2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x v="60"/>
    <x v="0"/>
    <s v="theater/plays"/>
    <n v="116"/>
    <x v="2436"/>
    <x v="1"/>
    <x v="6"/>
    <d v="2016-01-26T20:00:00"/>
    <d v="2016-01-13T00:51:57"/>
    <x v="1"/>
    <x v="2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x v="6"/>
    <x v="0"/>
    <s v="theater/plays"/>
    <n v="211"/>
    <x v="2437"/>
    <x v="1"/>
    <x v="6"/>
    <d v="2015-05-08T15:05:00"/>
    <d v="2015-04-11T01:25:11"/>
    <x v="6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x v="30"/>
    <x v="0"/>
    <s v="theater/plays"/>
    <n v="110"/>
    <x v="2438"/>
    <x v="1"/>
    <x v="6"/>
    <d v="2016-05-06T02:17:21"/>
    <d v="2016-04-06T02:17:21"/>
    <x v="6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x v="207"/>
    <x v="0"/>
    <s v="theater/plays"/>
    <n v="100"/>
    <x v="2439"/>
    <x v="1"/>
    <x v="6"/>
    <d v="2014-08-08T08:54:00"/>
    <d v="2014-07-06T15:54:35"/>
    <x v="3"/>
    <x v="3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x v="59"/>
    <x v="0"/>
    <s v="theater/plays"/>
    <n v="106"/>
    <x v="2440"/>
    <x v="1"/>
    <x v="6"/>
    <d v="2016-06-07T19:57:04"/>
    <d v="2016-05-08T19:57:04"/>
    <x v="5"/>
    <x v="2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x v="58"/>
    <x v="0"/>
    <s v="theater/plays"/>
    <n v="126"/>
    <x v="2441"/>
    <x v="1"/>
    <x v="6"/>
    <d v="2016-04-10T21:30:00"/>
    <d v="2016-03-02T02:14:53"/>
    <x v="7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x v="38"/>
    <x v="0"/>
    <s v="theater/plays"/>
    <n v="108"/>
    <x v="1209"/>
    <x v="1"/>
    <x v="6"/>
    <d v="2015-01-31T09:03:06"/>
    <d v="2014-12-17T09:03:06"/>
    <x v="11"/>
    <x v="3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x v="44"/>
    <x v="0"/>
    <s v="theater/plays"/>
    <n v="101"/>
    <x v="2442"/>
    <x v="1"/>
    <x v="6"/>
    <d v="2016-06-21T20:05:57"/>
    <d v="2016-05-22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x v="41"/>
    <x v="0"/>
    <s v="theater/plays"/>
    <n v="107"/>
    <x v="1278"/>
    <x v="1"/>
    <x v="6"/>
    <d v="2014-10-15T22:59:00"/>
    <d v="2014-10-01T21:24:25"/>
    <x v="9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x v="23"/>
    <x v="0"/>
    <s v="theater/plays"/>
    <n v="102"/>
    <x v="2443"/>
    <x v="1"/>
    <x v="6"/>
    <d v="2016-06-21T22:55:00"/>
    <d v="2016-05-30T19:14:56"/>
    <x v="5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x v="72"/>
    <x v="0"/>
    <s v="theater/plays"/>
    <n v="126"/>
    <x v="2444"/>
    <x v="1"/>
    <x v="6"/>
    <d v="2016-09-25T03:46:48"/>
    <d v="2016-08-26T03:46:48"/>
    <x v="10"/>
    <x v="2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x v="73"/>
    <x v="0"/>
    <s v="theater/plays"/>
    <n v="102"/>
    <x v="2445"/>
    <x v="1"/>
    <x v="6"/>
    <d v="2016-06-05T08:59:50"/>
    <d v="2016-05-22T08:59:50"/>
    <x v="5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x v="41"/>
    <x v="0"/>
    <s v="theater/plays"/>
    <n v="113"/>
    <x v="180"/>
    <x v="1"/>
    <x v="6"/>
    <d v="2015-04-05T12:51:17"/>
    <d v="2015-03-01T13:51:17"/>
    <x v="7"/>
    <x v="0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x v="7"/>
    <x v="0"/>
    <s v="theater/plays"/>
    <n v="101"/>
    <x v="2446"/>
    <x v="1"/>
    <x v="6"/>
    <d v="2015-03-08T11:08:25"/>
    <d v="2015-02-06T12:08:25"/>
    <x v="2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x v="51"/>
    <x v="0"/>
    <s v="theater/plays"/>
    <n v="101"/>
    <x v="2447"/>
    <x v="1"/>
    <x v="6"/>
    <d v="2016-05-08T03:59:26"/>
    <d v="2016-04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x v="82"/>
    <x v="0"/>
    <s v="theater/plays"/>
    <n v="146"/>
    <x v="2448"/>
    <x v="1"/>
    <x v="6"/>
    <d v="2014-07-04T20:00:00"/>
    <d v="2014-07-02T08:48:03"/>
    <x v="3"/>
    <x v="3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x v="55"/>
    <x v="0"/>
    <s v="theater/plays"/>
    <n v="117"/>
    <x v="2449"/>
    <x v="1"/>
    <x v="6"/>
    <d v="2014-07-27T18:00:00"/>
    <d v="2014-07-17T02:45:08"/>
    <x v="3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x v="50"/>
    <x v="0"/>
    <s v="theater/plays"/>
    <n v="106"/>
    <x v="2450"/>
    <x v="1"/>
    <x v="6"/>
    <d v="2015-04-01T15:17:48"/>
    <d v="2015-03-02T16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x v="71"/>
    <x v="0"/>
    <s v="theater/plays"/>
    <n v="105"/>
    <x v="2451"/>
    <x v="1"/>
    <x v="6"/>
    <d v="2015-10-06T11:44:46"/>
    <d v="2015-09-01T11:44:46"/>
    <x v="8"/>
    <x v="0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x v="183"/>
    <x v="0"/>
    <s v="theater/plays"/>
    <n v="100"/>
    <x v="2452"/>
    <x v="1"/>
    <x v="6"/>
    <d v="2014-07-19T15:38:50"/>
    <d v="2014-06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x v="112"/>
    <x v="0"/>
    <s v="theater/plays"/>
    <n v="105"/>
    <x v="2453"/>
    <x v="1"/>
    <x v="6"/>
    <d v="2015-06-15T11:14:40"/>
    <d v="2015-05-24T11:14:40"/>
    <x v="5"/>
    <x v="0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x v="67"/>
    <x v="0"/>
    <s v="theater/plays"/>
    <n v="139"/>
    <x v="2454"/>
    <x v="1"/>
    <x v="6"/>
    <d v="2015-07-30T07:30:22"/>
    <d v="2015-06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x v="287"/>
    <x v="0"/>
    <s v="theater/plays"/>
    <n v="100"/>
    <x v="2455"/>
    <x v="1"/>
    <x v="6"/>
    <d v="2014-08-03T18:00:00"/>
    <d v="2014-07-07T11:10:46"/>
    <x v="3"/>
    <x v="3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x v="82"/>
    <x v="0"/>
    <s v="theater/plays"/>
    <n v="100"/>
    <x v="1848"/>
    <x v="1"/>
    <x v="6"/>
    <d v="2016-04-05T03:34:06"/>
    <d v="2016-03-08T04:34:06"/>
    <x v="7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x v="69"/>
    <x v="0"/>
    <s v="theater/plays"/>
    <n v="110"/>
    <x v="2456"/>
    <x v="1"/>
    <x v="6"/>
    <d v="2014-10-10T16:00:00"/>
    <d v="2014-09-19T01:46:07"/>
    <x v="8"/>
    <x v="3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x v="300"/>
    <x v="0"/>
    <s v="theater/plays"/>
    <n v="102"/>
    <x v="2457"/>
    <x v="1"/>
    <x v="6"/>
    <d v="2017-02-24T08:48:00"/>
    <d v="2017-02-03T08:48:00"/>
    <x v="2"/>
    <x v="1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x v="5"/>
    <x v="0"/>
    <s v="theater/plays"/>
    <n v="104"/>
    <x v="2458"/>
    <x v="1"/>
    <x v="6"/>
    <d v="2016-07-28T10:58:38"/>
    <d v="2016-06-28T10:58:38"/>
    <x v="0"/>
    <x v="2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x v="44"/>
    <x v="0"/>
    <s v="theater/plays"/>
    <n v="138"/>
    <x v="2459"/>
    <x v="1"/>
    <x v="6"/>
    <d v="2016-12-06T18:22:34"/>
    <d v="2016-11-11T18:22:34"/>
    <x v="4"/>
    <x v="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x v="33"/>
    <x v="0"/>
    <s v="theater/plays"/>
    <n v="100"/>
    <x v="2460"/>
    <x v="1"/>
    <x v="6"/>
    <d v="2016-06-12T12:00:00"/>
    <d v="2016-05-20T14:10:21"/>
    <x v="5"/>
    <x v="2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x v="76"/>
    <x v="0"/>
    <s v="theater/plays"/>
    <n v="102"/>
    <x v="2461"/>
    <x v="1"/>
    <x v="6"/>
    <d v="2015-03-31T23:59:00"/>
    <d v="2015-02-27T02:06:50"/>
    <x v="2"/>
    <x v="0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x v="23"/>
    <x v="0"/>
    <s v="theater/plays"/>
    <n v="171"/>
    <x v="953"/>
    <x v="1"/>
    <x v="6"/>
    <d v="2016-04-13T08:18:00"/>
    <d v="2016-03-23T16:59:44"/>
    <x v="7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x v="244"/>
    <x v="0"/>
    <s v="theater/plays"/>
    <n v="101"/>
    <x v="2462"/>
    <x v="1"/>
    <x v="6"/>
    <d v="2014-08-29T23:48:13"/>
    <d v="2014-07-30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x v="62"/>
    <x v="0"/>
    <s v="theater/plays"/>
    <n v="130"/>
    <x v="73"/>
    <x v="1"/>
    <x v="6"/>
    <d v="2015-04-17T19:37:00"/>
    <d v="2015-02-17T21:32:48"/>
    <x v="2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x v="59"/>
    <x v="0"/>
    <s v="theater/plays"/>
    <n v="110"/>
    <x v="2463"/>
    <x v="1"/>
    <x v="6"/>
    <d v="2015-02-25T19:35:10"/>
    <d v="2015-02-18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x v="19"/>
    <x v="0"/>
    <s v="theater/plays"/>
    <n v="119"/>
    <x v="2464"/>
    <x v="1"/>
    <x v="6"/>
    <d v="2016-05-08T16:00:00"/>
    <d v="2016-04-24T08:14:14"/>
    <x v="6"/>
    <x v="2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x v="1"/>
    <x v="0"/>
    <s v="theater/plays"/>
    <n v="100"/>
    <x v="2465"/>
    <x v="1"/>
    <x v="6"/>
    <d v="2016-04-29T22:59:00"/>
    <d v="2016-04-06T08:24:40"/>
    <x v="6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x v="25"/>
    <x v="0"/>
    <s v="theater/plays"/>
    <n v="153"/>
    <x v="2466"/>
    <x v="1"/>
    <x v="6"/>
    <d v="2016-06-13T12:00:00"/>
    <d v="2016-05-22T21:39:32"/>
    <x v="5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x v="13"/>
    <x v="0"/>
    <s v="theater/plays"/>
    <n v="104"/>
    <x v="400"/>
    <x v="1"/>
    <x v="6"/>
    <d v="2015-11-29T18:00:00"/>
    <d v="2015-10-25T11:50:11"/>
    <x v="9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x v="241"/>
    <x v="0"/>
    <s v="theater/plays"/>
    <n v="101"/>
    <x v="2467"/>
    <x v="1"/>
    <x v="6"/>
    <d v="2014-07-23T06:00:00"/>
    <d v="2014-06-16T04:29:25"/>
    <x v="0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x v="16"/>
    <x v="0"/>
    <s v="theater/plays"/>
    <n v="108"/>
    <x v="2468"/>
    <x v="1"/>
    <x v="6"/>
    <d v="2016-07-01T18:00:00"/>
    <d v="2016-05-05T18:49:38"/>
    <x v="5"/>
    <x v="2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x v="34"/>
    <x v="0"/>
    <s v="theater/plays"/>
    <n v="315"/>
    <x v="2469"/>
    <x v="1"/>
    <x v="6"/>
    <d v="2016-05-02T18:00:00"/>
    <d v="2016-04-19T05:22:30"/>
    <x v="6"/>
    <x v="2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x v="165"/>
    <x v="0"/>
    <s v="theater/plays"/>
    <n v="102"/>
    <x v="2265"/>
    <x v="1"/>
    <x v="6"/>
    <d v="2015-10-28T23:01:00"/>
    <d v="2015-09-23T12:26:46"/>
    <x v="8"/>
    <x v="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x v="41"/>
    <x v="0"/>
    <s v="theater/plays"/>
    <n v="126"/>
    <x v="2470"/>
    <x v="1"/>
    <x v="6"/>
    <d v="2016-05-10T06:17:00"/>
    <d v="2016-04-29T09:52:07"/>
    <x v="6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x v="74"/>
    <x v="0"/>
    <s v="theater/plays"/>
    <n v="101"/>
    <x v="2471"/>
    <x v="1"/>
    <x v="6"/>
    <d v="2016-07-15T14:34:32"/>
    <d v="2016-06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x v="64"/>
    <x v="0"/>
    <s v="theater/plays"/>
    <n v="101"/>
    <x v="2472"/>
    <x v="1"/>
    <x v="6"/>
    <d v="2014-08-01T05:01:50"/>
    <d v="2014-07-02T05:01:50"/>
    <x v="3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x v="372"/>
    <x v="0"/>
    <s v="theater/plays"/>
    <n v="103"/>
    <x v="2473"/>
    <x v="1"/>
    <x v="6"/>
    <d v="2014-11-19T03:27:59"/>
    <d v="2014-10-20T02:27:59"/>
    <x v="9"/>
    <x v="3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x v="23"/>
    <x v="0"/>
    <s v="theater/plays"/>
    <n v="106"/>
    <x v="2474"/>
    <x v="1"/>
    <x v="6"/>
    <d v="2017-02-24T20:22:14"/>
    <d v="2017-01-10T20:22:14"/>
    <x v="1"/>
    <x v="1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x v="250"/>
    <x v="0"/>
    <s v="theater/plays"/>
    <n v="101"/>
    <x v="2475"/>
    <x v="1"/>
    <x v="6"/>
    <d v="2016-12-14T10:59:00"/>
    <d v="2016-11-22T20:59:03"/>
    <x v="4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x v="32"/>
    <x v="0"/>
    <s v="theater/plays"/>
    <n v="113"/>
    <x v="2476"/>
    <x v="1"/>
    <x v="6"/>
    <d v="2014-09-01T10:59:00"/>
    <d v="2014-08-14T19:36:3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x v="9"/>
    <x v="0"/>
    <s v="theater/plays"/>
    <n v="218"/>
    <x v="2477"/>
    <x v="1"/>
    <x v="6"/>
    <d v="2015-03-06T23:55:00"/>
    <d v="2015-02-20T21:11:57"/>
    <x v="2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x v="55"/>
    <x v="0"/>
    <s v="theater/plays"/>
    <n v="101"/>
    <x v="2478"/>
    <x v="1"/>
    <x v="6"/>
    <d v="2014-08-19T11:00:00"/>
    <d v="2014-07-31T13:30:45"/>
    <x v="3"/>
    <x v="3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x v="250"/>
    <x v="0"/>
    <s v="theater/plays"/>
    <n v="106"/>
    <x v="2479"/>
    <x v="1"/>
    <x v="6"/>
    <d v="2016-03-15T16:00:00"/>
    <d v="2016-02-22T18:27:29"/>
    <x v="2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x v="83"/>
    <x v="0"/>
    <s v="theater/plays"/>
    <n v="104"/>
    <x v="2480"/>
    <x v="1"/>
    <x v="6"/>
    <d v="2015-12-12T21:26:32"/>
    <d v="2015-11-12T21:26:32"/>
    <x v="4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x v="59"/>
    <x v="0"/>
    <s v="theater/plays"/>
    <n v="221"/>
    <x v="2481"/>
    <x v="1"/>
    <x v="6"/>
    <d v="2015-05-12T20:37:17"/>
    <d v="2015-04-12T20:37:17"/>
    <x v="6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x v="209"/>
    <x v="0"/>
    <s v="theater/plays"/>
    <n v="119"/>
    <x v="2482"/>
    <x v="1"/>
    <x v="6"/>
    <d v="2015-08-01T17:24:54"/>
    <d v="2015-07-07T17:24:54"/>
    <x v="3"/>
    <x v="0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x v="23"/>
    <x v="0"/>
    <s v="theater/plays"/>
    <n v="105"/>
    <x v="2483"/>
    <x v="1"/>
    <x v="6"/>
    <d v="2015-01-01T00:00:00"/>
    <d v="2014-11-25T23:47:39"/>
    <x v="4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x v="241"/>
    <x v="0"/>
    <s v="theater/plays"/>
    <n v="104"/>
    <x v="2484"/>
    <x v="1"/>
    <x v="6"/>
    <d v="2017-01-14T19:59:40"/>
    <d v="2016-11-15T19:59:40"/>
    <x v="4"/>
    <x v="2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x v="55"/>
    <x v="0"/>
    <s v="theater/plays"/>
    <n v="118"/>
    <x v="2485"/>
    <x v="1"/>
    <x v="6"/>
    <d v="2016-12-17T03:00:00"/>
    <d v="2016-11-16T03:01:25"/>
    <x v="4"/>
    <x v="2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x v="82"/>
    <x v="0"/>
    <s v="theater/plays"/>
    <n v="139"/>
    <x v="2486"/>
    <x v="1"/>
    <x v="6"/>
    <d v="2015-12-02T15:59:25"/>
    <d v="2015-11-04T15:59:25"/>
    <x v="4"/>
    <x v="0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x v="74"/>
    <x v="0"/>
    <s v="theater/plays"/>
    <n v="104"/>
    <x v="134"/>
    <x v="1"/>
    <x v="6"/>
    <d v="2014-08-24T23:59:00"/>
    <d v="2014-08-04T08:09:16"/>
    <x v="10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x v="209"/>
    <x v="0"/>
    <s v="theater/plays"/>
    <n v="100"/>
    <x v="2487"/>
    <x v="1"/>
    <x v="6"/>
    <d v="2015-07-18T11:00:00"/>
    <d v="2015-06-24T15:30:40"/>
    <x v="0"/>
    <x v="0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x v="47"/>
    <x v="0"/>
    <s v="theater/plays"/>
    <n v="107"/>
    <x v="2488"/>
    <x v="1"/>
    <x v="6"/>
    <d v="2015-10-28T12:33:36"/>
    <d v="2015-09-28T12:33:36"/>
    <x v="8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x v="57"/>
    <x v="0"/>
    <s v="theater/plays"/>
    <n v="100"/>
    <x v="2489"/>
    <x v="1"/>
    <x v="6"/>
    <d v="2014-05-18T09:39:33"/>
    <d v="2014-05-06T09:39:33"/>
    <x v="5"/>
    <x v="3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x v="10"/>
    <x v="0"/>
    <s v="theater/plays"/>
    <n v="100"/>
    <x v="2490"/>
    <x v="1"/>
    <x v="6"/>
    <d v="2015-04-25T10:49:54"/>
    <d v="2015-02-24T11:49:54"/>
    <x v="2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x v="99"/>
    <x v="0"/>
    <s v="theater/plays"/>
    <n v="101"/>
    <x v="2491"/>
    <x v="1"/>
    <x v="6"/>
    <d v="2015-03-20T11:56:00"/>
    <d v="2015-02-18T12:34:59"/>
    <x v="2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x v="64"/>
    <x v="0"/>
    <s v="theater/plays"/>
    <n v="108"/>
    <x v="2492"/>
    <x v="1"/>
    <x v="6"/>
    <d v="2014-08-31T08:08:00"/>
    <d v="2014-08-07T03:31:46"/>
    <x v="10"/>
    <x v="3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x v="44"/>
    <x v="0"/>
    <s v="theater/plays"/>
    <n v="104"/>
    <x v="2493"/>
    <x v="1"/>
    <x v="6"/>
    <d v="2015-08-26T18:00:00"/>
    <d v="2015-08-09T07:20:00"/>
    <x v="10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x v="33"/>
    <x v="0"/>
    <s v="theater/plays"/>
    <n v="104"/>
    <x v="2494"/>
    <x v="1"/>
    <x v="6"/>
    <d v="2014-11-29T18:52:58"/>
    <d v="2014-10-25T17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x v="53"/>
    <x v="0"/>
    <s v="theater/plays"/>
    <n v="102"/>
    <x v="2495"/>
    <x v="1"/>
    <x v="6"/>
    <d v="2015-03-10T22:26:23"/>
    <d v="2015-02-08T2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x v="67"/>
    <x v="0"/>
    <s v="theater/plays"/>
    <n v="101"/>
    <x v="2496"/>
    <x v="1"/>
    <x v="6"/>
    <d v="2016-08-01T17:59:00"/>
    <d v="2016-07-08T05:20:56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x v="209"/>
    <x v="0"/>
    <s v="theater/plays"/>
    <n v="112"/>
    <x v="2497"/>
    <x v="1"/>
    <x v="6"/>
    <d v="2016-06-23T13:47:00"/>
    <d v="2016-06-03T13:47:00"/>
    <x v="0"/>
    <x v="2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x v="31"/>
    <x v="0"/>
    <s v="theater/plays"/>
    <n v="100"/>
    <x v="2498"/>
    <x v="1"/>
    <x v="6"/>
    <d v="2015-11-20T22:00:00"/>
    <d v="2015-10-14T21:06:08"/>
    <x v="9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x v="41"/>
    <x v="0"/>
    <s v="theater/plays"/>
    <n v="100"/>
    <x v="44"/>
    <x v="1"/>
    <x v="6"/>
    <d v="2014-12-10T15:49:12"/>
    <d v="2014-11-10T15:49:12"/>
    <x v="4"/>
    <x v="3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x v="14"/>
    <x v="0"/>
    <s v="theater/plays"/>
    <n v="105"/>
    <x v="2499"/>
    <x v="1"/>
    <x v="6"/>
    <d v="2014-12-03T10:28:26"/>
    <d v="2014-11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x v="2"/>
    <x v="0"/>
    <s v="theater/plays"/>
    <n v="117"/>
    <x v="2500"/>
    <x v="1"/>
    <x v="6"/>
    <d v="2014-12-14T13:18:08"/>
    <d v="2014-11-04T13:18:08"/>
    <x v="4"/>
    <x v="3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x v="43"/>
    <x v="0"/>
    <s v="theater/plays"/>
    <n v="104"/>
    <x v="1184"/>
    <x v="1"/>
    <x v="6"/>
    <d v="2015-06-18T06:04:01"/>
    <d v="2015-05-19T06:04:01"/>
    <x v="5"/>
    <x v="0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x v="95"/>
    <x v="0"/>
    <s v="theater/plays"/>
    <n v="115"/>
    <x v="2501"/>
    <x v="1"/>
    <x v="6"/>
    <d v="2016-06-03T08:31:22"/>
    <d v="2016-05-04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x v="19"/>
    <x v="0"/>
    <s v="theater/plays"/>
    <n v="102"/>
    <x v="2502"/>
    <x v="1"/>
    <x v="6"/>
    <d v="2014-07-10T13:35:45"/>
    <d v="2014-06-25T13:35:45"/>
    <x v="0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x v="59"/>
    <x v="0"/>
    <s v="theater/plays"/>
    <n v="223"/>
    <x v="2440"/>
    <x v="1"/>
    <x v="6"/>
    <d v="2014-08-08T17:28:00"/>
    <d v="2014-07-10T08:05:48"/>
    <x v="3"/>
    <x v="3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x v="8"/>
    <x v="0"/>
    <s v="theater/plays"/>
    <n v="100"/>
    <x v="694"/>
    <x v="1"/>
    <x v="6"/>
    <d v="2016-05-06T15:17:35"/>
    <d v="2016-03-17T15:17:35"/>
    <x v="7"/>
    <x v="2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x v="34"/>
    <x v="0"/>
    <s v="theater/plays"/>
    <n v="106"/>
    <x v="2503"/>
    <x v="1"/>
    <x v="6"/>
    <d v="2014-11-05T19:46:00"/>
    <d v="2014-10-11T17:07:10"/>
    <x v="9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x v="74"/>
    <x v="0"/>
    <s v="theater/plays"/>
    <n v="142"/>
    <x v="2109"/>
    <x v="1"/>
    <x v="6"/>
    <d v="2014-07-27T09:17:25"/>
    <d v="2014-06-27T09:17:25"/>
    <x v="0"/>
    <x v="3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x v="44"/>
    <x v="0"/>
    <s v="theater/plays"/>
    <n v="184"/>
    <x v="2504"/>
    <x v="1"/>
    <x v="6"/>
    <d v="2015-05-30T13:10:00"/>
    <d v="2015-05-16T12:05:44"/>
    <x v="5"/>
    <x v="0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x v="33"/>
    <x v="0"/>
    <s v="theater/plays"/>
    <n v="104"/>
    <x v="2505"/>
    <x v="1"/>
    <x v="6"/>
    <d v="2014-05-31T22:59:00"/>
    <d v="2014-05-05T05:43:09"/>
    <x v="5"/>
    <x v="3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x v="54"/>
    <x v="0"/>
    <s v="theater/plays"/>
    <n v="112"/>
    <x v="123"/>
    <x v="1"/>
    <x v="6"/>
    <d v="2016-02-18T17:00:00"/>
    <d v="2016-01-09T06:28:49"/>
    <x v="1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x v="71"/>
    <x v="0"/>
    <s v="theater/plays"/>
    <n v="111"/>
    <x v="2506"/>
    <x v="1"/>
    <x v="6"/>
    <d v="2014-11-21T12:00:00"/>
    <d v="2014-10-29T13:02:56"/>
    <x v="9"/>
    <x v="3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x v="67"/>
    <x v="0"/>
    <s v="theater/plays"/>
    <n v="104"/>
    <x v="2507"/>
    <x v="1"/>
    <x v="6"/>
    <d v="2015-02-21T17:05:25"/>
    <d v="2015-01-22T17:05:25"/>
    <x v="1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x v="268"/>
    <x v="0"/>
    <s v="theater/plays"/>
    <n v="100"/>
    <x v="2508"/>
    <x v="1"/>
    <x v="6"/>
    <d v="2014-08-28T17:53:34"/>
    <d v="2014-07-14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x v="36"/>
    <x v="0"/>
    <s v="theater/plays"/>
    <n v="102"/>
    <x v="2509"/>
    <x v="1"/>
    <x v="6"/>
    <d v="2015-08-07T12:22:26"/>
    <d v="2015-07-08T12:22:26"/>
    <x v="3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x v="111"/>
    <x v="0"/>
    <s v="theater/plays"/>
    <n v="110"/>
    <x v="2510"/>
    <x v="1"/>
    <x v="6"/>
    <d v="2015-11-11T21:31:00"/>
    <d v="2015-10-13T09:50:43"/>
    <x v="9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x v="57"/>
    <x v="0"/>
    <s v="theater/plays"/>
    <n v="100"/>
    <x v="2511"/>
    <x v="1"/>
    <x v="6"/>
    <d v="2015-06-25T06:05:24"/>
    <d v="2015-05-26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x v="83"/>
    <x v="0"/>
    <s v="theater/plays"/>
    <n v="122"/>
    <x v="2512"/>
    <x v="1"/>
    <x v="6"/>
    <d v="2015-06-17T07:05:02"/>
    <d v="2015-05-28T07:05:02"/>
    <x v="5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x v="57"/>
    <x v="0"/>
    <s v="theater/plays"/>
    <n v="138"/>
    <x v="2513"/>
    <x v="1"/>
    <x v="6"/>
    <d v="2016-03-01T18:59:00"/>
    <d v="2016-02-09T19:24:46"/>
    <x v="2"/>
    <x v="2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x v="110"/>
    <x v="0"/>
    <s v="theater/plays"/>
    <n v="100"/>
    <x v="2514"/>
    <x v="1"/>
    <x v="6"/>
    <d v="2014-07-16T06:49:36"/>
    <d v="2014-06-01T06:49:36"/>
    <x v="0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x v="85"/>
    <x v="0"/>
    <s v="theater/plays"/>
    <n v="107"/>
    <x v="2515"/>
    <x v="1"/>
    <x v="6"/>
    <d v="2014-07-06T05:08:09"/>
    <d v="2014-06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x v="59"/>
    <x v="0"/>
    <s v="theater/plays"/>
    <n v="211"/>
    <x v="2516"/>
    <x v="1"/>
    <x v="6"/>
    <d v="2014-07-18T18:48:24"/>
    <d v="2014-06-18T18:48:24"/>
    <x v="0"/>
    <x v="3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x v="64"/>
    <x v="0"/>
    <s v="theater/plays"/>
    <n v="124"/>
    <x v="2517"/>
    <x v="1"/>
    <x v="6"/>
    <d v="2016-07-31T15:58:00"/>
    <d v="2016-06-23T14:32:38"/>
    <x v="0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x v="244"/>
    <x v="0"/>
    <s v="theater/plays"/>
    <n v="109"/>
    <x v="2518"/>
    <x v="1"/>
    <x v="6"/>
    <d v="2016-06-06T02:00:00"/>
    <d v="2016-05-09T19:59:5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x v="76"/>
    <x v="0"/>
    <s v="theater/plays"/>
    <n v="104"/>
    <x v="2519"/>
    <x v="1"/>
    <x v="6"/>
    <d v="2015-10-07T19:32:52"/>
    <d v="2015-09-17T19:32:52"/>
    <x v="8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x v="55"/>
    <x v="0"/>
    <s v="theater/plays"/>
    <n v="100"/>
    <x v="2520"/>
    <x v="1"/>
    <x v="6"/>
    <d v="2014-09-27T18:01:02"/>
    <d v="2014-08-28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x v="25"/>
    <x v="0"/>
    <s v="theater/plays"/>
    <n v="130"/>
    <x v="2521"/>
    <x v="1"/>
    <x v="6"/>
    <d v="2015-02-27T23:59:00"/>
    <d v="2015-02-18T12:35:38"/>
    <x v="2"/>
    <x v="0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x v="34"/>
    <x v="0"/>
    <s v="theater/plays"/>
    <n v="104"/>
    <x v="2522"/>
    <x v="1"/>
    <x v="6"/>
    <d v="2016-12-01T02:59:00"/>
    <d v="2016-11-01T14:58:45"/>
    <x v="4"/>
    <x v="2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x v="82"/>
    <x v="0"/>
    <s v="theater/plays"/>
    <n v="100"/>
    <x v="2523"/>
    <x v="1"/>
    <x v="6"/>
    <d v="2016-04-17T18:30:00"/>
    <d v="2016-04-06T22:27:36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x v="209"/>
    <x v="0"/>
    <s v="theater/plays"/>
    <n v="120"/>
    <x v="2524"/>
    <x v="1"/>
    <x v="6"/>
    <d v="2015-04-23T13:30:00"/>
    <d v="2015-03-26T04:54:05"/>
    <x v="7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x v="43"/>
    <x v="0"/>
    <s v="theater/plays"/>
    <n v="100"/>
    <x v="2525"/>
    <x v="1"/>
    <x v="6"/>
    <d v="2014-10-25T19:43:00"/>
    <d v="2014-09-12T16:55:48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x v="66"/>
    <x v="0"/>
    <s v="theater/plays"/>
    <n v="101"/>
    <x v="2526"/>
    <x v="1"/>
    <x v="6"/>
    <d v="2014-05-23T15:01:47"/>
    <d v="2014-04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x v="67"/>
    <x v="0"/>
    <s v="theater/plays"/>
    <n v="107"/>
    <x v="2527"/>
    <x v="1"/>
    <x v="6"/>
    <d v="2016-04-06T16:30:00"/>
    <d v="2016-03-19T14:43:05"/>
    <x v="7"/>
    <x v="2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x v="69"/>
    <x v="0"/>
    <s v="theater/plays"/>
    <n v="138"/>
    <x v="2528"/>
    <x v="1"/>
    <x v="6"/>
    <d v="2016-02-13T19:00:00"/>
    <d v="2016-02-04T21:10:0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x v="15"/>
    <x v="0"/>
    <s v="theater/plays"/>
    <n v="101"/>
    <x v="2529"/>
    <x v="1"/>
    <x v="6"/>
    <d v="2015-03-04T13:59:23"/>
    <d v="2015-02-02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x v="67"/>
    <x v="0"/>
    <s v="theater/plays"/>
    <n v="109"/>
    <x v="2530"/>
    <x v="1"/>
    <x v="6"/>
    <d v="2015-12-13T19:00:00"/>
    <d v="2015-11-15T08:29:36"/>
    <x v="4"/>
    <x v="0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x v="73"/>
    <x v="0"/>
    <s v="theater/plays"/>
    <n v="140"/>
    <x v="436"/>
    <x v="1"/>
    <x v="6"/>
    <d v="2015-04-24T16:52:21"/>
    <d v="2015-03-25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x v="88"/>
    <x v="0"/>
    <s v="theater/plays"/>
    <n v="104"/>
    <x v="2531"/>
    <x v="1"/>
    <x v="6"/>
    <d v="2015-02-05T01:59:00"/>
    <d v="2015-01-14T11:14:44"/>
    <x v="1"/>
    <x v="0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x v="201"/>
    <x v="0"/>
    <s v="theater/plays"/>
    <n v="103"/>
    <x v="2532"/>
    <x v="1"/>
    <x v="6"/>
    <d v="2014-10-04T09:48:56"/>
    <d v="2014-09-02T09:48:56"/>
    <x v="8"/>
    <x v="3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x v="45"/>
    <x v="0"/>
    <s v="theater/plays"/>
    <n v="108"/>
    <x v="2533"/>
    <x v="1"/>
    <x v="6"/>
    <d v="2014-09-20T21:00:00"/>
    <d v="2014-09-01T20:21:43"/>
    <x v="8"/>
    <x v="3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x v="60"/>
    <x v="0"/>
    <s v="theater/plays"/>
    <n v="100"/>
    <x v="2218"/>
    <x v="1"/>
    <x v="6"/>
    <d v="2014-07-02T10:29:12"/>
    <d v="2014-06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x v="13"/>
    <x v="0"/>
    <s v="theater/plays"/>
    <n v="103"/>
    <x v="2534"/>
    <x v="1"/>
    <x v="6"/>
    <d v="2015-02-28T12:00:00"/>
    <d v="2015-02-03T12:17:27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x v="8"/>
    <x v="0"/>
    <s v="theater/plays"/>
    <n v="130"/>
    <x v="1862"/>
    <x v="1"/>
    <x v="6"/>
    <d v="2016-11-01T19:31:01"/>
    <d v="2016-10-18T19:31:01"/>
    <x v="9"/>
    <x v="2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x v="250"/>
    <x v="0"/>
    <s v="theater/plays"/>
    <n v="109"/>
    <x v="2535"/>
    <x v="1"/>
    <x v="6"/>
    <d v="2014-07-30T17:41:41"/>
    <d v="2014-06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x v="64"/>
    <x v="0"/>
    <s v="theater/plays"/>
    <n v="100"/>
    <x v="2536"/>
    <x v="1"/>
    <x v="6"/>
    <d v="2014-08-18T12:32:33"/>
    <d v="2014-07-19T12:32:33"/>
    <x v="3"/>
    <x v="3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x v="288"/>
    <x v="0"/>
    <s v="theater/plays"/>
    <n v="110"/>
    <x v="2537"/>
    <x v="1"/>
    <x v="6"/>
    <d v="2016-02-05T17:00:00"/>
    <d v="2016-01-11T08:56:54"/>
    <x v="1"/>
    <x v="2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x v="26"/>
    <x v="0"/>
    <s v="theater/plays"/>
    <n v="100"/>
    <x v="2538"/>
    <x v="1"/>
    <x v="6"/>
    <d v="2014-06-16T22:00:00"/>
    <d v="2014-05-16T20:30:55"/>
    <x v="5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x v="129"/>
    <x v="0"/>
    <s v="theater/plays"/>
    <n v="106"/>
    <x v="2539"/>
    <x v="1"/>
    <x v="6"/>
    <d v="2014-07-10T04:07:49"/>
    <d v="2014-06-10T04:07:49"/>
    <x v="0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x v="10"/>
    <x v="0"/>
    <s v="theater/plays"/>
    <n v="112"/>
    <x v="2540"/>
    <x v="1"/>
    <x v="6"/>
    <d v="2016-08-06T22:00:00"/>
    <d v="2016-07-21T09:48:13"/>
    <x v="3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x v="77"/>
    <x v="0"/>
    <s v="theater/plays"/>
    <n v="106"/>
    <x v="2541"/>
    <x v="1"/>
    <x v="6"/>
    <d v="2014-08-21T11:28:00"/>
    <d v="2014-07-31T07:59:5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x v="17"/>
    <x v="0"/>
    <s v="theater/plays"/>
    <n v="101"/>
    <x v="2542"/>
    <x v="1"/>
    <x v="6"/>
    <d v="2015-08-19T12:03:40"/>
    <d v="2015-07-20T12:03:40"/>
    <x v="3"/>
    <x v="0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x v="25"/>
    <x v="0"/>
    <s v="theater/plays"/>
    <n v="104"/>
    <x v="2543"/>
    <x v="1"/>
    <x v="6"/>
    <d v="2015-05-02T16:00:00"/>
    <d v="2015-04-06T17:16:07"/>
    <x v="6"/>
    <x v="0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x v="59"/>
    <x v="0"/>
    <s v="theater/plays"/>
    <n v="135"/>
    <x v="2544"/>
    <x v="1"/>
    <x v="6"/>
    <d v="2016-01-18T23:59:00"/>
    <d v="2016-01-05T16:52:10"/>
    <x v="1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x v="141"/>
    <x v="0"/>
    <s v="theater/plays"/>
    <n v="105"/>
    <x v="2545"/>
    <x v="1"/>
    <x v="6"/>
    <d v="2014-07-11T11:15:00"/>
    <d v="2014-06-18T21:57:08"/>
    <x v="0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x v="68"/>
    <x v="0"/>
    <s v="theater/plays"/>
    <n v="103"/>
    <x v="2546"/>
    <x v="1"/>
    <x v="6"/>
    <d v="2015-11-13T15:17:00"/>
    <d v="2015-10-17T05:18:41"/>
    <x v="9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x v="22"/>
    <x v="0"/>
    <s v="theater/plays"/>
    <n v="100"/>
    <x v="683"/>
    <x v="1"/>
    <x v="6"/>
    <d v="2015-05-30T15:11:12"/>
    <d v="2015-04-30T15:11:12"/>
    <x v="6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x v="43"/>
    <x v="0"/>
    <s v="theater/plays"/>
    <n v="186"/>
    <x v="2547"/>
    <x v="1"/>
    <x v="6"/>
    <d v="2014-09-09T07:35:46"/>
    <d v="2014-08-10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x v="9"/>
    <x v="0"/>
    <s v="theater/plays"/>
    <n v="289"/>
    <x v="2548"/>
    <x v="1"/>
    <x v="6"/>
    <d v="2016-06-08T08:59:00"/>
    <d v="2016-05-31T01:59:46"/>
    <x v="5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x v="162"/>
    <x v="0"/>
    <s v="theater/plays"/>
    <n v="100"/>
    <x v="2549"/>
    <x v="1"/>
    <x v="6"/>
    <d v="2015-10-23T07:43:56"/>
    <d v="2015-09-25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x v="20"/>
    <x v="0"/>
    <s v="theater/plays"/>
    <n v="108"/>
    <x v="2550"/>
    <x v="1"/>
    <x v="6"/>
    <d v="2015-02-05T07:20:00"/>
    <d v="2015-01-12T14:58:45"/>
    <x v="1"/>
    <x v="0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x v="25"/>
    <x v="0"/>
    <s v="theater/plays"/>
    <n v="108"/>
    <x v="2551"/>
    <x v="1"/>
    <x v="6"/>
    <d v="2016-03-18T15:20:12"/>
    <d v="2016-02-02T16:20:12"/>
    <x v="2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x v="43"/>
    <x v="0"/>
    <s v="theater/plays"/>
    <n v="110"/>
    <x v="2552"/>
    <x v="1"/>
    <x v="6"/>
    <d v="2014-12-16T21:51:29"/>
    <d v="2014-11-16T21:51:29"/>
    <x v="4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x v="9"/>
    <x v="0"/>
    <s v="theater/plays"/>
    <n v="171"/>
    <x v="2553"/>
    <x v="1"/>
    <x v="6"/>
    <d v="2016-07-08T23:00:00"/>
    <d v="2016-06-10T20:15:38"/>
    <x v="0"/>
    <x v="2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x v="70"/>
    <x v="0"/>
    <s v="theater/plays"/>
    <n v="152"/>
    <x v="2554"/>
    <x v="1"/>
    <x v="6"/>
    <d v="2015-04-02T10:54:31"/>
    <d v="2015-02-01T11:54:31"/>
    <x v="2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x v="38"/>
    <x v="0"/>
    <s v="theater/plays"/>
    <n v="101"/>
    <x v="2555"/>
    <x v="1"/>
    <x v="6"/>
    <d v="2015-04-21T12:22:07"/>
    <d v="2015-03-25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x v="77"/>
    <x v="0"/>
    <s v="theater/plays"/>
    <n v="153"/>
    <x v="2556"/>
    <x v="1"/>
    <x v="6"/>
    <d v="2014-07-22T22:59:00"/>
    <d v="2014-06-30T10:20:26"/>
    <x v="0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x v="25"/>
    <x v="0"/>
    <s v="theater/plays"/>
    <n v="128"/>
    <x v="446"/>
    <x v="1"/>
    <x v="6"/>
    <d v="2016-08-13T18:29:16"/>
    <d v="2016-06-14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x v="64"/>
    <x v="0"/>
    <s v="theater/plays"/>
    <n v="101"/>
    <x v="2557"/>
    <x v="1"/>
    <x v="6"/>
    <d v="2014-07-31T11:45:59"/>
    <d v="2014-07-0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x v="50"/>
    <x v="0"/>
    <s v="theater/plays"/>
    <n v="101"/>
    <x v="2558"/>
    <x v="1"/>
    <x v="6"/>
    <d v="2016-10-13T13:00:27"/>
    <d v="2016-09-13T13:00:27"/>
    <x v="8"/>
    <x v="2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x v="38"/>
    <x v="0"/>
    <s v="theater/plays"/>
    <n v="191"/>
    <x v="2559"/>
    <x v="1"/>
    <x v="6"/>
    <d v="2014-08-01T01:59:00"/>
    <d v="2014-06-30T23:56:07"/>
    <x v="0"/>
    <x v="3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x v="165"/>
    <x v="0"/>
    <s v="theater/plays"/>
    <n v="140"/>
    <x v="2560"/>
    <x v="1"/>
    <x v="6"/>
    <d v="2015-02-12T00:59:00"/>
    <d v="2015-01-12T11:57:37"/>
    <x v="1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x v="74"/>
    <x v="0"/>
    <s v="theater/plays"/>
    <n v="124"/>
    <x v="2561"/>
    <x v="1"/>
    <x v="6"/>
    <d v="2015-02-02T23:27:00"/>
    <d v="2015-01-06T23:51:43"/>
    <x v="1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x v="17"/>
    <x v="0"/>
    <s v="theater/plays"/>
    <n v="126"/>
    <x v="2562"/>
    <x v="1"/>
    <x v="6"/>
    <d v="2016-05-20T06:31:00"/>
    <d v="2016-04-20T06:31:00"/>
    <x v="6"/>
    <x v="2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x v="10"/>
    <x v="0"/>
    <s v="theater/plays"/>
    <n v="190"/>
    <x v="73"/>
    <x v="1"/>
    <x v="6"/>
    <d v="2014-08-15T07:39:12"/>
    <d v="2014-08-01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x v="8"/>
    <x v="0"/>
    <s v="theater/plays"/>
    <n v="139"/>
    <x v="2563"/>
    <x v="1"/>
    <x v="6"/>
    <d v="2016-10-28T22:00:00"/>
    <d v="2016-09-30T10:11:19"/>
    <x v="8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x v="57"/>
    <x v="0"/>
    <s v="theater/plays"/>
    <n v="202"/>
    <x v="2564"/>
    <x v="1"/>
    <x v="6"/>
    <d v="2015-07-10T13:00:00"/>
    <d v="2015-06-24T16:33:48"/>
    <x v="0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x v="229"/>
    <x v="0"/>
    <s v="theater/plays"/>
    <n v="103"/>
    <x v="2565"/>
    <x v="1"/>
    <x v="6"/>
    <d v="2016-10-10T22:59:00"/>
    <d v="2016-08-30T17:03:05"/>
    <x v="10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x v="251"/>
    <x v="0"/>
    <s v="theater/plays"/>
    <n v="102"/>
    <x v="2566"/>
    <x v="1"/>
    <x v="6"/>
    <d v="2016-08-22T22:07:17"/>
    <d v="2016-07-23T22:07:17"/>
    <x v="3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x v="17"/>
    <x v="0"/>
    <s v="theater/plays"/>
    <n v="103"/>
    <x v="2567"/>
    <x v="1"/>
    <x v="6"/>
    <d v="2015-08-09T11:00:00"/>
    <d v="2015-07-15T10:01:12"/>
    <x v="3"/>
    <x v="0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x v="42"/>
    <x v="0"/>
    <s v="theater/plays"/>
    <n v="127"/>
    <x v="2568"/>
    <x v="1"/>
    <x v="6"/>
    <d v="2016-04-19T18:27:30"/>
    <d v="2016-02-19T19:27:30"/>
    <x v="2"/>
    <x v="2"/>
  </r>
  <r>
    <n v="3467"/>
    <s v="Venus in Fur, Los Angeles."/>
    <s v="Venus in Fur, By David Ives."/>
    <x v="9"/>
    <x v="168"/>
    <x v="0"/>
    <x v="0"/>
    <x v="0"/>
    <n v="1426864032"/>
    <n v="1424275632"/>
    <b v="0"/>
    <x v="5"/>
    <x v="0"/>
    <s v="theater/plays"/>
    <n v="101"/>
    <x v="2569"/>
    <x v="1"/>
    <x v="6"/>
    <d v="2015-03-20T10:07:12"/>
    <d v="2015-02-18T11:07:12"/>
    <x v="2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x v="57"/>
    <x v="0"/>
    <s v="theater/plays"/>
    <n v="122"/>
    <x v="2570"/>
    <x v="1"/>
    <x v="6"/>
    <d v="2016-09-20T22:00:00"/>
    <d v="2016-08-23T13:22:09"/>
    <x v="10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x v="287"/>
    <x v="0"/>
    <s v="theater/plays"/>
    <n v="113"/>
    <x v="2571"/>
    <x v="1"/>
    <x v="6"/>
    <d v="2016-04-28T10:24:05"/>
    <d v="2016-03-29T10:24:05"/>
    <x v="7"/>
    <x v="2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x v="82"/>
    <x v="0"/>
    <s v="theater/plays"/>
    <n v="150"/>
    <x v="694"/>
    <x v="1"/>
    <x v="6"/>
    <d v="2016-07-15T16:38:00"/>
    <d v="2016-06-07T19:31:42"/>
    <x v="0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x v="209"/>
    <x v="0"/>
    <s v="theater/plays"/>
    <n v="215"/>
    <x v="2572"/>
    <x v="1"/>
    <x v="6"/>
    <d v="2014-08-31T15:00:00"/>
    <d v="2014-07-21T14:41:30"/>
    <x v="3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x v="23"/>
    <x v="0"/>
    <s v="theater/plays"/>
    <n v="102"/>
    <x v="2573"/>
    <x v="1"/>
    <x v="6"/>
    <d v="2014-11-06T00:59:00"/>
    <d v="2014-10-15T23:05:31"/>
    <x v="9"/>
    <x v="3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x v="51"/>
    <x v="0"/>
    <s v="theater/plays"/>
    <n v="100"/>
    <x v="2574"/>
    <x v="1"/>
    <x v="6"/>
    <d v="2015-03-20T15:27:00"/>
    <d v="2015-02-27T15:01:36"/>
    <x v="2"/>
    <x v="0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x v="70"/>
    <x v="0"/>
    <s v="theater/plays"/>
    <n v="101"/>
    <x v="2575"/>
    <x v="1"/>
    <x v="6"/>
    <d v="2016-07-20T07:02:11"/>
    <d v="2016-06-20T07:02:11"/>
    <x v="0"/>
    <x v="2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x v="57"/>
    <x v="0"/>
    <s v="theater/plays"/>
    <n v="113"/>
    <x v="135"/>
    <x v="1"/>
    <x v="6"/>
    <d v="2014-11-02T19:00:00"/>
    <d v="2014-10-06T16:08:24"/>
    <x v="9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x v="79"/>
    <x v="0"/>
    <s v="theater/plays"/>
    <n v="104"/>
    <x v="368"/>
    <x v="1"/>
    <x v="6"/>
    <d v="2014-10-26T22:00:00"/>
    <d v="2014-10-09T01:43:10"/>
    <x v="9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x v="70"/>
    <x v="0"/>
    <s v="theater/plays"/>
    <n v="115"/>
    <x v="2576"/>
    <x v="1"/>
    <x v="6"/>
    <d v="2015-05-16T22:00:00"/>
    <d v="2015-05-04T12:40:43"/>
    <x v="5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x v="7"/>
    <x v="0"/>
    <s v="theater/plays"/>
    <n v="113"/>
    <x v="2577"/>
    <x v="1"/>
    <x v="6"/>
    <d v="2015-03-16T16:00:00"/>
    <d v="2015-02-18T17:00:22"/>
    <x v="2"/>
    <x v="0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x v="66"/>
    <x v="0"/>
    <s v="theater/plays"/>
    <n v="128"/>
    <x v="2578"/>
    <x v="1"/>
    <x v="6"/>
    <d v="2014-06-21T15:31:20"/>
    <d v="2014-05-22T15:31:20"/>
    <x v="5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x v="62"/>
    <x v="0"/>
    <s v="theater/plays"/>
    <n v="143"/>
    <x v="2579"/>
    <x v="1"/>
    <x v="6"/>
    <d v="2015-07-10T16:00:00"/>
    <d v="2015-06-16T02:37:07"/>
    <x v="0"/>
    <x v="0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x v="195"/>
    <x v="0"/>
    <s v="theater/plays"/>
    <n v="119"/>
    <x v="2580"/>
    <x v="1"/>
    <x v="6"/>
    <d v="2015-01-02T00:56:28"/>
    <d v="2014-12-16T00:56:28"/>
    <x v="11"/>
    <x v="3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x v="144"/>
    <x v="0"/>
    <s v="theater/plays"/>
    <n v="138"/>
    <x v="370"/>
    <x v="1"/>
    <x v="6"/>
    <d v="2014-07-06T13:31:06"/>
    <d v="2014-06-06T13:31:06"/>
    <x v="0"/>
    <x v="3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x v="182"/>
    <x v="0"/>
    <s v="theater/plays"/>
    <n v="160"/>
    <x v="2581"/>
    <x v="1"/>
    <x v="6"/>
    <d v="2014-07-03T11:03:01"/>
    <d v="2014-06-03T11:03:01"/>
    <x v="0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x v="34"/>
    <x v="0"/>
    <s v="theater/plays"/>
    <n v="114"/>
    <x v="2582"/>
    <x v="1"/>
    <x v="6"/>
    <d v="2016-06-15T13:14:59"/>
    <d v="2016-05-16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x v="209"/>
    <x v="0"/>
    <s v="theater/plays"/>
    <n v="101"/>
    <x v="2425"/>
    <x v="1"/>
    <x v="6"/>
    <d v="2016-02-02T11:38:00"/>
    <d v="2016-01-03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x v="66"/>
    <x v="0"/>
    <s v="theater/plays"/>
    <n v="155"/>
    <x v="2583"/>
    <x v="1"/>
    <x v="6"/>
    <d v="2015-06-03T01:59:00"/>
    <d v="2015-05-02T16:00:01"/>
    <x v="5"/>
    <x v="0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x v="36"/>
    <x v="0"/>
    <s v="theater/plays"/>
    <n v="128"/>
    <x v="2584"/>
    <x v="1"/>
    <x v="6"/>
    <d v="2015-06-24T17:34:12"/>
    <d v="2015-05-25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x v="60"/>
    <x v="0"/>
    <s v="theater/plays"/>
    <n v="121"/>
    <x v="2585"/>
    <x v="1"/>
    <x v="6"/>
    <d v="2015-04-17T11:00:00"/>
    <d v="2015-03-24T13:26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x v="250"/>
    <x v="0"/>
    <s v="theater/plays"/>
    <n v="113"/>
    <x v="2586"/>
    <x v="1"/>
    <x v="6"/>
    <d v="2014-05-24T16:00:00"/>
    <d v="2014-04-24T10:15:3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x v="74"/>
    <x v="0"/>
    <s v="theater/plays"/>
    <n v="128"/>
    <x v="1655"/>
    <x v="1"/>
    <x v="6"/>
    <d v="2016-04-13T14:15:24"/>
    <d v="2016-03-14T14:15:24"/>
    <x v="7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x v="73"/>
    <x v="0"/>
    <s v="theater/plays"/>
    <n v="158"/>
    <x v="2587"/>
    <x v="1"/>
    <x v="6"/>
    <d v="2015-05-18T00:59:44"/>
    <d v="2015-04-27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x v="2"/>
    <x v="0"/>
    <s v="theater/plays"/>
    <n v="105"/>
    <x v="2588"/>
    <x v="1"/>
    <x v="6"/>
    <d v="2015-10-25T19:13:17"/>
    <d v="2015-09-20T19:13:17"/>
    <x v="8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x v="60"/>
    <x v="0"/>
    <s v="theater/plays"/>
    <n v="100"/>
    <x v="2218"/>
    <x v="1"/>
    <x v="6"/>
    <d v="2014-08-17T00:11:00"/>
    <d v="2014-07-28T15:47:16"/>
    <x v="3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x v="62"/>
    <x v="0"/>
    <s v="theater/plays"/>
    <n v="100"/>
    <x v="2589"/>
    <x v="1"/>
    <x v="6"/>
    <d v="2016-11-26T01:00:00"/>
    <d v="2016-11-15T00:09:35"/>
    <x v="4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x v="250"/>
    <x v="0"/>
    <s v="theater/plays"/>
    <n v="107"/>
    <x v="2590"/>
    <x v="1"/>
    <x v="6"/>
    <d v="2014-11-01T12:18:00"/>
    <d v="2014-10-03T13:18:29"/>
    <x v="9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x v="76"/>
    <x v="0"/>
    <s v="theater/plays"/>
    <n v="124"/>
    <x v="2591"/>
    <x v="1"/>
    <x v="6"/>
    <d v="2016-09-11T15:19:26"/>
    <d v="2016-08-02T15:19:26"/>
    <x v="10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x v="72"/>
    <x v="0"/>
    <s v="theater/plays"/>
    <n v="109"/>
    <x v="2592"/>
    <x v="1"/>
    <x v="6"/>
    <d v="2016-06-02T17:00:00"/>
    <d v="2016-05-21T12:48:24"/>
    <x v="5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x v="288"/>
    <x v="0"/>
    <s v="theater/plays"/>
    <n v="102"/>
    <x v="2593"/>
    <x v="1"/>
    <x v="6"/>
    <d v="2016-05-28T16:44:00"/>
    <d v="2016-03-29T22:48:24"/>
    <x v="7"/>
    <x v="2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x v="2"/>
    <x v="0"/>
    <s v="theater/plays"/>
    <n v="106"/>
    <x v="2594"/>
    <x v="1"/>
    <x v="6"/>
    <d v="2015-07-01T01:59:00"/>
    <d v="2015-05-07T19:52:05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x v="288"/>
    <x v="0"/>
    <s v="theater/plays"/>
    <n v="106"/>
    <x v="2595"/>
    <x v="1"/>
    <x v="6"/>
    <d v="2016-03-06T23:59:00"/>
    <d v="2016-02-19T17:03:58"/>
    <x v="2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x v="288"/>
    <x v="0"/>
    <s v="theater/plays"/>
    <n v="101"/>
    <x v="2596"/>
    <x v="1"/>
    <x v="6"/>
    <d v="2015-09-11T13:19:55"/>
    <d v="2015-08-17T13:19:55"/>
    <x v="10"/>
    <x v="0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x v="162"/>
    <x v="0"/>
    <s v="theater/plays"/>
    <n v="105"/>
    <x v="2597"/>
    <x v="1"/>
    <x v="6"/>
    <d v="2016-03-15T22:59:00"/>
    <d v="2016-03-01T15:08:44"/>
    <x v="7"/>
    <x v="2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x v="44"/>
    <x v="0"/>
    <s v="theater/plays"/>
    <n v="108"/>
    <x v="2598"/>
    <x v="1"/>
    <x v="6"/>
    <d v="2016-07-24T06:28:48"/>
    <d v="2016-06-24T06:28:48"/>
    <x v="0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x v="22"/>
    <x v="0"/>
    <s v="theater/plays"/>
    <n v="100"/>
    <x v="179"/>
    <x v="1"/>
    <x v="6"/>
    <d v="2015-11-19T13:58:11"/>
    <d v="2015-10-20T12:58:11"/>
    <x v="9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x v="70"/>
    <x v="0"/>
    <s v="theater/plays"/>
    <n v="104"/>
    <x v="2599"/>
    <x v="1"/>
    <x v="6"/>
    <d v="2014-05-12T23:00:00"/>
    <d v="2014-05-01T17:27:25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x v="60"/>
    <x v="0"/>
    <s v="theater/plays"/>
    <n v="102"/>
    <x v="2600"/>
    <x v="1"/>
    <x v="6"/>
    <d v="2014-08-23T12:37:20"/>
    <d v="2014-07-09T12:37:20"/>
    <x v="3"/>
    <x v="3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x v="250"/>
    <x v="0"/>
    <s v="theater/plays"/>
    <n v="104"/>
    <x v="1784"/>
    <x v="1"/>
    <x v="6"/>
    <d v="2016-05-31T17:08:57"/>
    <d v="2016-05-01T17:08:57"/>
    <x v="5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x v="41"/>
    <x v="0"/>
    <s v="theater/plays"/>
    <n v="180"/>
    <x v="1053"/>
    <x v="1"/>
    <x v="6"/>
    <d v="2016-05-10T16:00:00"/>
    <d v="2016-04-17T12:30:53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x v="51"/>
    <x v="0"/>
    <s v="theater/plays"/>
    <n v="106"/>
    <x v="2601"/>
    <x v="1"/>
    <x v="6"/>
    <d v="2014-11-20T23:55:00"/>
    <d v="2014-11-07T15:37:46"/>
    <x v="4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x v="41"/>
    <x v="0"/>
    <s v="theater/plays"/>
    <n v="101"/>
    <x v="2602"/>
    <x v="1"/>
    <x v="6"/>
    <d v="2014-07-02T09:54:06"/>
    <d v="2014-06-12T09:54:06"/>
    <x v="0"/>
    <x v="3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x v="10"/>
    <x v="0"/>
    <s v="theater/plays"/>
    <n v="101"/>
    <x v="2603"/>
    <x v="1"/>
    <x v="6"/>
    <d v="2014-11-07T13:30:00"/>
    <d v="2014-10-15T15:58:15"/>
    <x v="9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x v="57"/>
    <x v="0"/>
    <s v="theater/plays"/>
    <n v="100"/>
    <x v="2604"/>
    <x v="1"/>
    <x v="6"/>
    <d v="2015-04-23T06:53:12"/>
    <d v="2015-02-22T07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x v="34"/>
    <x v="0"/>
    <s v="theater/plays"/>
    <n v="118"/>
    <x v="2605"/>
    <x v="1"/>
    <x v="6"/>
    <d v="2014-06-03T23:59:00"/>
    <d v="2014-05-21T21:18:32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x v="73"/>
    <x v="0"/>
    <s v="theater/plays"/>
    <n v="110"/>
    <x v="698"/>
    <x v="1"/>
    <x v="6"/>
    <d v="2015-02-01T23:59:00"/>
    <d v="2015-01-16T15:19:12"/>
    <x v="1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x v="67"/>
    <x v="0"/>
    <s v="theater/plays"/>
    <n v="103"/>
    <x v="2606"/>
    <x v="1"/>
    <x v="6"/>
    <d v="2015-05-31T13:32:51"/>
    <d v="2015-05-01T13:32:51"/>
    <x v="5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x v="202"/>
    <x v="0"/>
    <s v="theater/plays"/>
    <n v="100"/>
    <x v="2607"/>
    <x v="1"/>
    <x v="6"/>
    <d v="2014-09-07T22:00:00"/>
    <d v="2014-08-04T19:14:30"/>
    <x v="10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x v="62"/>
    <x v="0"/>
    <s v="theater/plays"/>
    <n v="100"/>
    <x v="2608"/>
    <x v="1"/>
    <x v="6"/>
    <d v="2014-07-04T06:00:00"/>
    <d v="2014-06-04T14:37:14"/>
    <x v="0"/>
    <x v="3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x v="51"/>
    <x v="0"/>
    <s v="theater/plays"/>
    <n v="110"/>
    <x v="2609"/>
    <x v="1"/>
    <x v="6"/>
    <d v="2014-10-02T09:21:00"/>
    <d v="2014-09-11T13:48:19"/>
    <x v="8"/>
    <x v="3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x v="33"/>
    <x v="0"/>
    <s v="theater/plays"/>
    <n v="101"/>
    <x v="2610"/>
    <x v="1"/>
    <x v="6"/>
    <d v="2015-03-04T09:22:30"/>
    <d v="2015-02-02T09:22:30"/>
    <x v="2"/>
    <x v="0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x v="64"/>
    <x v="0"/>
    <s v="theater/plays"/>
    <n v="101"/>
    <x v="2611"/>
    <x v="1"/>
    <x v="6"/>
    <d v="2015-09-06T08:47:00"/>
    <d v="2015-08-11T14:46:52"/>
    <x v="1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x v="62"/>
    <x v="0"/>
    <s v="theater/plays"/>
    <n v="169"/>
    <x v="2612"/>
    <x v="1"/>
    <x v="6"/>
    <d v="2014-09-29T03:40:20"/>
    <d v="2014-08-30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x v="69"/>
    <x v="0"/>
    <s v="theater/plays"/>
    <n v="100"/>
    <x v="2613"/>
    <x v="1"/>
    <x v="6"/>
    <d v="2015-09-15T05:06:00"/>
    <d v="2015-08-18T13:57:26"/>
    <x v="10"/>
    <x v="0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x v="144"/>
    <x v="0"/>
    <s v="theater/plays"/>
    <n v="114"/>
    <x v="2614"/>
    <x v="1"/>
    <x v="6"/>
    <d v="2016-09-25T18:00:00"/>
    <d v="2016-07-30T04:32:28"/>
    <x v="3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x v="142"/>
    <x v="0"/>
    <s v="theater/plays"/>
    <n v="102"/>
    <x v="2615"/>
    <x v="1"/>
    <x v="6"/>
    <d v="2014-09-12T23:00:00"/>
    <d v="2014-08-29T13:19:33"/>
    <x v="10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x v="63"/>
    <x v="0"/>
    <s v="theater/plays"/>
    <n v="106"/>
    <x v="2616"/>
    <x v="1"/>
    <x v="6"/>
    <d v="2015-08-09T11:00:00"/>
    <d v="2015-07-29T11:41:46"/>
    <x v="3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x v="69"/>
    <x v="0"/>
    <s v="theater/plays"/>
    <n v="102"/>
    <x v="2617"/>
    <x v="1"/>
    <x v="6"/>
    <d v="2016-04-28T00:59:00"/>
    <d v="2016-03-31T03:02:51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x v="48"/>
    <x v="0"/>
    <s v="theater/plays"/>
    <n v="117"/>
    <x v="2618"/>
    <x v="1"/>
    <x v="6"/>
    <d v="2015-07-10T22:59:00"/>
    <d v="2015-06-11T19:33:25"/>
    <x v="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x v="77"/>
    <x v="0"/>
    <s v="theater/plays"/>
    <n v="101"/>
    <x v="2619"/>
    <x v="1"/>
    <x v="6"/>
    <d v="2017-01-18T07:01:58"/>
    <d v="2016-12-29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x v="59"/>
    <x v="0"/>
    <s v="theater/plays"/>
    <n v="132"/>
    <x v="2333"/>
    <x v="1"/>
    <x v="6"/>
    <d v="2015-07-12T20:00:00"/>
    <d v="2015-06-22T13:16:58"/>
    <x v="0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x v="19"/>
    <x v="0"/>
    <s v="theater/plays"/>
    <n v="100"/>
    <x v="179"/>
    <x v="1"/>
    <x v="6"/>
    <d v="2016-04-10T15:00:00"/>
    <d v="2016-03-13T09:57:37"/>
    <x v="7"/>
    <x v="2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x v="55"/>
    <x v="0"/>
    <s v="theater/plays"/>
    <n v="128"/>
    <x v="2620"/>
    <x v="1"/>
    <x v="6"/>
    <d v="2016-06-30T10:42:14"/>
    <d v="2016-05-31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x v="74"/>
    <x v="0"/>
    <s v="theater/plays"/>
    <n v="119"/>
    <x v="2621"/>
    <x v="1"/>
    <x v="6"/>
    <d v="2014-09-17T22:59:00"/>
    <d v="2014-09-02T09:23:47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x v="22"/>
    <x v="0"/>
    <s v="theater/plays"/>
    <n v="126"/>
    <x v="2622"/>
    <x v="1"/>
    <x v="6"/>
    <d v="2015-11-11T14:16:07"/>
    <d v="2015-10-12T13:16:07"/>
    <x v="9"/>
    <x v="0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x v="386"/>
    <x v="0"/>
    <s v="theater/plays"/>
    <n v="156"/>
    <x v="2623"/>
    <x v="1"/>
    <x v="6"/>
    <d v="2015-10-01T10:00:23"/>
    <d v="2015-08-27T10:00:23"/>
    <x v="10"/>
    <x v="0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x v="67"/>
    <x v="0"/>
    <s v="theater/plays"/>
    <n v="103"/>
    <x v="2624"/>
    <x v="1"/>
    <x v="6"/>
    <d v="2015-10-02T13:00:00"/>
    <d v="2015-09-01T10:21:5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x v="57"/>
    <x v="0"/>
    <s v="theater/plays"/>
    <n v="153"/>
    <x v="2625"/>
    <x v="1"/>
    <x v="6"/>
    <d v="2015-12-20T06:59:00"/>
    <d v="2015-11-20T12:27:05"/>
    <x v="4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x v="33"/>
    <x v="0"/>
    <s v="theater/plays"/>
    <n v="180"/>
    <x v="145"/>
    <x v="1"/>
    <x v="6"/>
    <d v="2014-11-17T02:59:00"/>
    <d v="2014-10-11T03:30:16"/>
    <x v="9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x v="183"/>
    <x v="0"/>
    <s v="theater/plays"/>
    <n v="128"/>
    <x v="2626"/>
    <x v="1"/>
    <x v="6"/>
    <d v="2016-08-17T05:05:40"/>
    <d v="2016-07-20T05:05:40"/>
    <x v="3"/>
    <x v="2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x v="62"/>
    <x v="0"/>
    <s v="theater/plays"/>
    <n v="120"/>
    <x v="2627"/>
    <x v="1"/>
    <x v="6"/>
    <d v="2016-09-08T13:08:42"/>
    <d v="2016-08-18T13:08:42"/>
    <x v="10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x v="22"/>
    <x v="0"/>
    <s v="theater/plays"/>
    <n v="123"/>
    <x v="2628"/>
    <x v="1"/>
    <x v="6"/>
    <d v="2016-06-25T19:04:51"/>
    <d v="2016-05-26T19:04:51"/>
    <x v="5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x v="58"/>
    <x v="0"/>
    <s v="theater/plays"/>
    <n v="105"/>
    <x v="2629"/>
    <x v="1"/>
    <x v="6"/>
    <d v="2015-08-31T12:31:15"/>
    <d v="2015-08-06T12:31:15"/>
    <x v="10"/>
    <x v="0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x v="268"/>
    <x v="0"/>
    <s v="theater/plays"/>
    <n v="102"/>
    <x v="2630"/>
    <x v="1"/>
    <x v="6"/>
    <d v="2014-09-07T09:23:42"/>
    <d v="2014-07-09T09:23:42"/>
    <x v="3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x v="60"/>
    <x v="0"/>
    <s v="theater/plays"/>
    <n v="105"/>
    <x v="2631"/>
    <x v="1"/>
    <x v="6"/>
    <d v="2015-06-25T13:07:39"/>
    <d v="2015-05-26T13:07:39"/>
    <x v="5"/>
    <x v="0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x v="54"/>
    <x v="0"/>
    <s v="theater/plays"/>
    <n v="100"/>
    <x v="2632"/>
    <x v="1"/>
    <x v="6"/>
    <d v="2015-03-07T14:57:37"/>
    <d v="2015-02-05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x v="22"/>
    <x v="0"/>
    <s v="theater/plays"/>
    <n v="100"/>
    <x v="90"/>
    <x v="1"/>
    <x v="6"/>
    <d v="2015-04-11T14:22:39"/>
    <d v="2015-03-12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x v="10"/>
    <x v="0"/>
    <s v="theater/plays"/>
    <n v="102"/>
    <x v="2633"/>
    <x v="1"/>
    <x v="6"/>
    <d v="2015-03-31T22:59:00"/>
    <d v="2015-03-10T10:51:24"/>
    <x v="7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x v="226"/>
    <x v="0"/>
    <s v="theater/plays"/>
    <n v="114"/>
    <x v="2634"/>
    <x v="1"/>
    <x v="6"/>
    <d v="2016-05-13T22:59:00"/>
    <d v="2016-04-19T20:53:21"/>
    <x v="6"/>
    <x v="2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x v="62"/>
    <x v="0"/>
    <s v="theater/plays"/>
    <n v="102"/>
    <x v="2579"/>
    <x v="1"/>
    <x v="6"/>
    <d v="2016-03-04T20:00:00"/>
    <d v="2016-02-11T17:36:54"/>
    <x v="2"/>
    <x v="2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x v="288"/>
    <x v="0"/>
    <s v="theater/plays"/>
    <n v="102"/>
    <x v="2635"/>
    <x v="1"/>
    <x v="6"/>
    <d v="2015-09-04T04:27:53"/>
    <d v="2015-08-07T04:27:53"/>
    <x v="10"/>
    <x v="0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x v="31"/>
    <x v="0"/>
    <s v="theater/plays"/>
    <n v="105"/>
    <x v="2636"/>
    <x v="1"/>
    <x v="6"/>
    <d v="2016-05-02T16:26:38"/>
    <d v="2016-04-02T16:26:38"/>
    <x v="6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x v="20"/>
    <x v="0"/>
    <s v="theater/plays"/>
    <n v="102"/>
    <x v="2637"/>
    <x v="1"/>
    <x v="6"/>
    <d v="2014-05-22T17:07:00"/>
    <d v="2014-04-24T07:22:5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x v="9"/>
    <x v="0"/>
    <s v="theater/plays"/>
    <n v="100"/>
    <x v="2638"/>
    <x v="1"/>
    <x v="6"/>
    <d v="2014-06-28T09:05:24"/>
    <d v="2014-05-29T09:05:24"/>
    <x v="5"/>
    <x v="3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x v="201"/>
    <x v="0"/>
    <s v="theater/plays"/>
    <n v="106"/>
    <x v="2639"/>
    <x v="1"/>
    <x v="6"/>
    <d v="2015-08-11T19:00:00"/>
    <d v="2015-07-10T19:41:20"/>
    <x v="3"/>
    <x v="0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x v="28"/>
    <x v="0"/>
    <s v="theater/plays"/>
    <n v="113"/>
    <x v="2640"/>
    <x v="1"/>
    <x v="6"/>
    <d v="2015-02-11T12:00:00"/>
    <d v="2015-01-11T20:12:39"/>
    <x v="1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x v="25"/>
    <x v="0"/>
    <s v="theater/plays"/>
    <n v="100"/>
    <x v="1231"/>
    <x v="1"/>
    <x v="6"/>
    <d v="2016-11-17T06:36:34"/>
    <d v="2016-10-18T05:36:34"/>
    <x v="9"/>
    <x v="2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x v="9"/>
    <x v="0"/>
    <s v="theater/plays"/>
    <n v="100"/>
    <x v="2641"/>
    <x v="1"/>
    <x v="6"/>
    <d v="2014-08-17T10:35:24"/>
    <d v="2014-06-18T10:35:24"/>
    <x v="0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x v="501"/>
    <x v="0"/>
    <s v="theater/plays"/>
    <n v="100"/>
    <x v="2642"/>
    <x v="1"/>
    <x v="6"/>
    <d v="2014-05-05T01:38:31"/>
    <d v="2014-04-01T01:38:31"/>
    <x v="6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x v="19"/>
    <x v="0"/>
    <s v="theater/plays"/>
    <n v="144"/>
    <x v="2643"/>
    <x v="1"/>
    <x v="6"/>
    <d v="2015-06-26T16:00:00"/>
    <d v="2015-05-15T14:36:15"/>
    <x v="5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x v="54"/>
    <x v="0"/>
    <s v="theater/plays"/>
    <n v="104"/>
    <x v="2644"/>
    <x v="1"/>
    <x v="6"/>
    <d v="2015-07-31T03:58:00"/>
    <d v="2015-07-08T21:18:28"/>
    <x v="3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x v="142"/>
    <x v="0"/>
    <s v="theater/plays"/>
    <n v="108"/>
    <x v="2645"/>
    <x v="1"/>
    <x v="6"/>
    <d v="2015-05-26T21:45:00"/>
    <d v="2015-04-21T16:21:06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x v="241"/>
    <x v="0"/>
    <s v="theater/plays"/>
    <n v="102"/>
    <x v="2646"/>
    <x v="1"/>
    <x v="6"/>
    <d v="2015-08-05T13:36:00"/>
    <d v="2015-07-18T11:19:38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x v="162"/>
    <x v="0"/>
    <s v="theater/plays"/>
    <n v="149"/>
    <x v="2647"/>
    <x v="1"/>
    <x v="6"/>
    <d v="2016-03-13T17:00:00"/>
    <d v="2016-03-04T13:17:07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x v="20"/>
    <x v="0"/>
    <s v="theater/plays"/>
    <n v="105"/>
    <x v="2648"/>
    <x v="1"/>
    <x v="6"/>
    <d v="2016-08-01T14:00:00"/>
    <d v="2016-07-04T11:07:36"/>
    <x v="3"/>
    <x v="2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x v="57"/>
    <x v="0"/>
    <s v="theater/plays"/>
    <n v="101"/>
    <x v="2649"/>
    <x v="1"/>
    <x v="6"/>
    <d v="2015-10-05T11:00:00"/>
    <d v="2015-08-20T09:57:29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x v="8"/>
    <x v="0"/>
    <s v="theater/plays"/>
    <n v="131"/>
    <x v="2650"/>
    <x v="1"/>
    <x v="6"/>
    <d v="2014-12-31T12:50:08"/>
    <d v="2014-12-0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x v="44"/>
    <x v="0"/>
    <s v="theater/plays"/>
    <n v="105"/>
    <x v="2651"/>
    <x v="1"/>
    <x v="6"/>
    <d v="2015-01-23T07:11:23"/>
    <d v="2014-12-24T07:11:23"/>
    <x v="11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x v="14"/>
    <x v="0"/>
    <s v="theater/plays"/>
    <n v="109"/>
    <x v="2652"/>
    <x v="1"/>
    <x v="6"/>
    <d v="2015-06-10T14:27:24"/>
    <d v="2015-05-11T14:27:24"/>
    <x v="5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x v="10"/>
    <x v="0"/>
    <s v="theater/plays"/>
    <n v="111"/>
    <x v="2653"/>
    <x v="1"/>
    <x v="6"/>
    <d v="2014-09-17T12:46:34"/>
    <d v="2014-08-18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x v="14"/>
    <x v="0"/>
    <s v="theater/plays"/>
    <n v="100"/>
    <x v="2654"/>
    <x v="1"/>
    <x v="6"/>
    <d v="2015-01-08T11:31:36"/>
    <d v="2014-12-09T11:31:36"/>
    <x v="11"/>
    <x v="3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x v="55"/>
    <x v="0"/>
    <s v="theater/plays"/>
    <n v="114"/>
    <x v="2655"/>
    <x v="1"/>
    <x v="6"/>
    <d v="2014-12-31T02:00:00"/>
    <d v="2014-12-03T02:58:03"/>
    <x v="11"/>
    <x v="3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x v="20"/>
    <x v="0"/>
    <s v="theater/plays"/>
    <n v="122"/>
    <x v="2656"/>
    <x v="1"/>
    <x v="6"/>
    <d v="2014-10-30T15:36:53"/>
    <d v="2014-09-30T15:36:53"/>
    <x v="8"/>
    <x v="3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x v="82"/>
    <x v="0"/>
    <s v="theater/plays"/>
    <n v="100"/>
    <x v="2657"/>
    <x v="1"/>
    <x v="6"/>
    <d v="2015-06-21T08:41:22"/>
    <d v="2015-05-22T08:41:22"/>
    <x v="5"/>
    <x v="0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x v="76"/>
    <x v="0"/>
    <s v="theater/plays"/>
    <n v="103"/>
    <x v="2658"/>
    <x v="1"/>
    <x v="6"/>
    <d v="2014-11-08T05:00:46"/>
    <d v="2014-10-09T04:00:46"/>
    <x v="9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x v="43"/>
    <x v="0"/>
    <s v="theater/plays"/>
    <n v="106"/>
    <x v="2659"/>
    <x v="1"/>
    <x v="6"/>
    <d v="2014-11-13T18:37:28"/>
    <d v="2014-10-14T17:37:28"/>
    <x v="9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x v="332"/>
    <x v="0"/>
    <s v="theater/plays"/>
    <n v="101"/>
    <x v="2660"/>
    <x v="1"/>
    <x v="6"/>
    <d v="2016-08-10T22:59:00"/>
    <d v="2016-07-10T13:48:47"/>
    <x v="3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x v="81"/>
    <x v="0"/>
    <s v="theater/plays"/>
    <n v="100"/>
    <x v="135"/>
    <x v="1"/>
    <x v="6"/>
    <d v="2016-12-05T09:10:54"/>
    <d v="2016-10-06T08:10:54"/>
    <x v="9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x v="74"/>
    <x v="0"/>
    <s v="theater/plays"/>
    <n v="130"/>
    <x v="684"/>
    <x v="1"/>
    <x v="6"/>
    <d v="2015-04-26T01:28:00"/>
    <d v="2015-03-30T13:53:03"/>
    <x v="7"/>
    <x v="0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x v="77"/>
    <x v="0"/>
    <s v="theater/plays"/>
    <n v="100"/>
    <x v="2661"/>
    <x v="1"/>
    <x v="6"/>
    <d v="2016-04-30T12:36:17"/>
    <d v="2016-03-31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x v="25"/>
    <x v="0"/>
    <s v="theater/plays"/>
    <n v="100"/>
    <x v="680"/>
    <x v="1"/>
    <x v="6"/>
    <d v="2016-03-31T12:17:36"/>
    <d v="2016-03-01T13:17:36"/>
    <x v="7"/>
    <x v="2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x v="74"/>
    <x v="0"/>
    <s v="theater/plays"/>
    <n v="114"/>
    <x v="2662"/>
    <x v="1"/>
    <x v="6"/>
    <d v="2015-02-28T23:59:00"/>
    <d v="2015-01-21T23:13:42"/>
    <x v="1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x v="43"/>
    <x v="0"/>
    <s v="theater/plays"/>
    <n v="100"/>
    <x v="853"/>
    <x v="1"/>
    <x v="6"/>
    <d v="2014-07-30T06:18:30"/>
    <d v="2014-07-16T06:18:30"/>
    <x v="3"/>
    <x v="3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x v="72"/>
    <x v="0"/>
    <s v="theater/plays"/>
    <n v="287"/>
    <x v="2663"/>
    <x v="1"/>
    <x v="6"/>
    <d v="2016-04-04T21:18:02"/>
    <d v="2016-03-21T21:18:02"/>
    <x v="7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x v="54"/>
    <x v="0"/>
    <s v="theater/plays"/>
    <n v="109"/>
    <x v="956"/>
    <x v="1"/>
    <x v="6"/>
    <d v="2016-04-18T04:13:25"/>
    <d v="2016-02-18T05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x v="300"/>
    <x v="0"/>
    <s v="theater/plays"/>
    <n v="116"/>
    <x v="2664"/>
    <x v="1"/>
    <x v="6"/>
    <d v="2015-07-13T02:35:44"/>
    <d v="2015-06-13T02:35:44"/>
    <x v="0"/>
    <x v="0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x v="23"/>
    <x v="0"/>
    <s v="theater/plays"/>
    <n v="119"/>
    <x v="2665"/>
    <x v="1"/>
    <x v="6"/>
    <d v="2014-12-21T12:11:30"/>
    <d v="2014-11-21T12:11:30"/>
    <x v="4"/>
    <x v="3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x v="241"/>
    <x v="0"/>
    <s v="theater/plays"/>
    <n v="109"/>
    <x v="2666"/>
    <x v="1"/>
    <x v="6"/>
    <d v="2016-09-23T11:44:30"/>
    <d v="2016-07-25T11:44:30"/>
    <x v="3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x v="33"/>
    <x v="0"/>
    <s v="theater/plays"/>
    <n v="127"/>
    <x v="2667"/>
    <x v="1"/>
    <x v="6"/>
    <d v="2016-06-27T14:00:00"/>
    <d v="2016-05-13T07:57:34"/>
    <x v="5"/>
    <x v="2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x v="202"/>
    <x v="0"/>
    <s v="theater/plays"/>
    <n v="101"/>
    <x v="2668"/>
    <x v="1"/>
    <x v="6"/>
    <d v="2015-04-29T18:00:00"/>
    <d v="2015-04-07T14:53:3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x v="95"/>
    <x v="0"/>
    <s v="theater/plays"/>
    <n v="128"/>
    <x v="2669"/>
    <x v="1"/>
    <x v="6"/>
    <d v="2015-05-26T10:32:27"/>
    <d v="2015-05-01T10:32:27"/>
    <x v="5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x v="196"/>
    <x v="0"/>
    <s v="theater/plays"/>
    <n v="100"/>
    <x v="2670"/>
    <x v="1"/>
    <x v="6"/>
    <d v="2014-10-20T03:00:34"/>
    <d v="2014-09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x v="59"/>
    <x v="0"/>
    <s v="theater/plays"/>
    <n v="175"/>
    <x v="2671"/>
    <x v="1"/>
    <x v="6"/>
    <d v="2015-01-23T23:59:00"/>
    <d v="2014-12-30T17:45:44"/>
    <x v="11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x v="2"/>
    <x v="0"/>
    <s v="theater/plays"/>
    <n v="127"/>
    <x v="2672"/>
    <x v="1"/>
    <x v="6"/>
    <d v="2015-02-10T23:59:00"/>
    <d v="2014-12-15T14:55:07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x v="68"/>
    <x v="0"/>
    <s v="theater/plays"/>
    <n v="111"/>
    <x v="2673"/>
    <x v="1"/>
    <x v="6"/>
    <d v="2015-01-05T15:26:00"/>
    <d v="2014-12-01T16:33:59"/>
    <x v="11"/>
    <x v="3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x v="17"/>
    <x v="0"/>
    <s v="theater/plays"/>
    <n v="126"/>
    <x v="2674"/>
    <x v="1"/>
    <x v="6"/>
    <d v="2016-09-03T20:36:22"/>
    <d v="2016-08-09T20:36:22"/>
    <x v="10"/>
    <x v="2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x v="95"/>
    <x v="0"/>
    <s v="theater/plays"/>
    <n v="119"/>
    <x v="2675"/>
    <x v="1"/>
    <x v="6"/>
    <d v="2015-03-13T01:59:00"/>
    <d v="2015-02-14T19:12:03"/>
    <x v="2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x v="41"/>
    <x v="0"/>
    <s v="theater/plays"/>
    <n v="108"/>
    <x v="2676"/>
    <x v="1"/>
    <x v="6"/>
    <d v="2014-08-26T12:09:42"/>
    <d v="2014-08-05T12:09:42"/>
    <x v="10"/>
    <x v="3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x v="51"/>
    <x v="0"/>
    <s v="theater/plays"/>
    <n v="103"/>
    <x v="2677"/>
    <x v="1"/>
    <x v="6"/>
    <d v="2016-03-03T00:59:00"/>
    <d v="2016-02-17T09:03:10"/>
    <x v="2"/>
    <x v="2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x v="74"/>
    <x v="0"/>
    <s v="theater/plays"/>
    <n v="110"/>
    <x v="1148"/>
    <x v="1"/>
    <x v="6"/>
    <d v="2014-09-02T23:59:00"/>
    <d v="2014-08-15T14:10:22"/>
    <x v="10"/>
    <x v="3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x v="57"/>
    <x v="0"/>
    <s v="theater/plays"/>
    <n v="202"/>
    <x v="2678"/>
    <x v="1"/>
    <x v="6"/>
    <d v="2015-08-29T19:00:00"/>
    <d v="2015-08-04T14:04:37"/>
    <x v="10"/>
    <x v="0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x v="80"/>
    <x v="0"/>
    <s v="theater/plays"/>
    <n v="130"/>
    <x v="2679"/>
    <x v="1"/>
    <x v="6"/>
    <d v="2016-10-13T15:22:44"/>
    <d v="2016-09-15T15:22:44"/>
    <x v="8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x v="28"/>
    <x v="0"/>
    <s v="theater/plays"/>
    <n v="104"/>
    <x v="2680"/>
    <x v="1"/>
    <x v="6"/>
    <d v="2015-01-16T18:58:02"/>
    <d v="2014-12-17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x v="72"/>
    <x v="0"/>
    <s v="theater/plays"/>
    <n v="100"/>
    <x v="2681"/>
    <x v="1"/>
    <x v="6"/>
    <d v="2016-05-17T16:27:59"/>
    <d v="2016-03-18T16:27:59"/>
    <x v="7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x v="7"/>
    <x v="0"/>
    <s v="theater/plays"/>
    <n v="171"/>
    <x v="2682"/>
    <x v="1"/>
    <x v="6"/>
    <d v="2015-11-05T16:44:40"/>
    <d v="2015-10-06T15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x v="50"/>
    <x v="0"/>
    <s v="theater/plays"/>
    <n v="113"/>
    <x v="2683"/>
    <x v="1"/>
    <x v="6"/>
    <d v="2016-04-29T01:59:00"/>
    <d v="2016-04-22T19:22:36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x v="41"/>
    <x v="0"/>
    <s v="theater/plays"/>
    <n v="184"/>
    <x v="76"/>
    <x v="1"/>
    <x v="6"/>
    <d v="2016-02-13T14:02:06"/>
    <d v="2016-01-14T14:02:06"/>
    <x v="1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x v="31"/>
    <x v="0"/>
    <s v="theater/plays"/>
    <n v="130"/>
    <x v="2684"/>
    <x v="1"/>
    <x v="6"/>
    <d v="2016-08-14T09:30:57"/>
    <d v="2016-07-15T09:30:57"/>
    <x v="3"/>
    <x v="2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x v="9"/>
    <x v="0"/>
    <s v="theater/plays"/>
    <n v="105"/>
    <x v="2109"/>
    <x v="1"/>
    <x v="6"/>
    <d v="2015-12-14T19:00:00"/>
    <d v="2015-11-30T18:08:02"/>
    <x v="4"/>
    <x v="0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x v="74"/>
    <x v="0"/>
    <s v="theater/plays"/>
    <n v="100"/>
    <x v="2685"/>
    <x v="1"/>
    <x v="6"/>
    <d v="2016-06-17T09:00:00"/>
    <d v="2016-05-16T12:01:3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x v="64"/>
    <x v="0"/>
    <s v="theater/plays"/>
    <n v="153"/>
    <x v="2686"/>
    <x v="1"/>
    <x v="6"/>
    <d v="2016-03-30T17:48:05"/>
    <d v="2016-02-29T18:48:05"/>
    <x v="2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x v="162"/>
    <x v="0"/>
    <s v="theater/plays"/>
    <n v="162"/>
    <x v="2687"/>
    <x v="1"/>
    <x v="6"/>
    <d v="2015-08-17T05:22:16"/>
    <d v="2015-07-18T05:22:16"/>
    <x v="3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x v="13"/>
    <x v="0"/>
    <s v="theater/plays"/>
    <n v="136"/>
    <x v="590"/>
    <x v="1"/>
    <x v="6"/>
    <d v="2015-04-08T03:53:21"/>
    <d v="2015-03-09T03:53:21"/>
    <x v="7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x v="7"/>
    <x v="0"/>
    <s v="theater/plays"/>
    <n v="144"/>
    <x v="2688"/>
    <x v="1"/>
    <x v="6"/>
    <d v="2014-06-09T12:26:51"/>
    <d v="2014-05-30T12:26:51"/>
    <x v="5"/>
    <x v="3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x v="9"/>
    <x v="0"/>
    <s v="theater/plays"/>
    <n v="100"/>
    <x v="372"/>
    <x v="1"/>
    <x v="6"/>
    <d v="2014-06-28T09:09:34"/>
    <d v="2014-05-29T09:09:34"/>
    <x v="5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x v="26"/>
    <x v="0"/>
    <s v="theater/plays"/>
    <n v="101"/>
    <x v="2689"/>
    <x v="1"/>
    <x v="6"/>
    <d v="2015-06-18T20:00:16"/>
    <d v="2015-05-19T20:00:16"/>
    <x v="5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x v="250"/>
    <x v="0"/>
    <s v="theater/plays"/>
    <n v="107"/>
    <x v="2690"/>
    <x v="1"/>
    <x v="6"/>
    <d v="2015-12-10T09:14:56"/>
    <d v="2015-11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x v="43"/>
    <x v="0"/>
    <s v="theater/plays"/>
    <n v="125"/>
    <x v="2691"/>
    <x v="1"/>
    <x v="6"/>
    <d v="2015-03-19T16:47:44"/>
    <d v="2015-02-17T17:47:44"/>
    <x v="2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x v="13"/>
    <x v="0"/>
    <s v="theater/plays"/>
    <n v="119"/>
    <x v="2692"/>
    <x v="1"/>
    <x v="6"/>
    <d v="2017-02-27T19:00:00"/>
    <d v="2017-02-13T09:38:49"/>
    <x v="2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x v="66"/>
    <x v="0"/>
    <s v="theater/plays"/>
    <n v="101"/>
    <x v="2693"/>
    <x v="1"/>
    <x v="6"/>
    <d v="2015-06-03T10:04:10"/>
    <d v="2015-05-04T10:04:10"/>
    <x v="5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x v="57"/>
    <x v="0"/>
    <s v="theater/plays"/>
    <n v="113"/>
    <x v="1167"/>
    <x v="1"/>
    <x v="6"/>
    <d v="2016-11-19T17:00:00"/>
    <d v="2016-10-17T22:10:26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x v="438"/>
    <x v="0"/>
    <s v="theater/plays"/>
    <n v="105"/>
    <x v="2694"/>
    <x v="1"/>
    <x v="6"/>
    <d v="2015-03-04T23:00:00"/>
    <d v="2015-02-02T17:31:01"/>
    <x v="2"/>
    <x v="0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x v="16"/>
    <x v="0"/>
    <s v="theater/plays"/>
    <n v="110"/>
    <x v="2695"/>
    <x v="1"/>
    <x v="6"/>
    <d v="2016-09-30T16:00:00"/>
    <d v="2016-09-06T17:27:24"/>
    <x v="8"/>
    <x v="2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x v="64"/>
    <x v="0"/>
    <s v="theater/plays"/>
    <n v="100"/>
    <x v="2696"/>
    <x v="1"/>
    <x v="6"/>
    <d v="2014-09-27T22:23:00"/>
    <d v="2014-08-26T00:19:31"/>
    <x v="10"/>
    <x v="3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x v="69"/>
    <x v="0"/>
    <s v="theater/plays"/>
    <n v="120"/>
    <x v="2697"/>
    <x v="1"/>
    <x v="6"/>
    <d v="2014-07-26T02:00:00"/>
    <d v="2014-07-08T12:41:1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x v="70"/>
    <x v="0"/>
    <s v="theater/plays"/>
    <n v="105"/>
    <x v="2698"/>
    <x v="1"/>
    <x v="6"/>
    <d v="2016-08-23T13:34:50"/>
    <d v="2016-06-24T13:34:50"/>
    <x v="0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x v="76"/>
    <x v="0"/>
    <s v="theater/plays"/>
    <n v="103"/>
    <x v="2699"/>
    <x v="1"/>
    <x v="6"/>
    <d v="2015-07-02T10:39:37"/>
    <d v="2015-06-02T10:39:37"/>
    <x v="0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x v="53"/>
    <x v="0"/>
    <s v="theater/plays"/>
    <n v="102"/>
    <x v="2700"/>
    <x v="1"/>
    <x v="6"/>
    <d v="2014-08-16T11:00:57"/>
    <d v="2014-07-26T11:00:57"/>
    <x v="3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x v="60"/>
    <x v="0"/>
    <s v="theater/plays"/>
    <n v="100"/>
    <x v="2701"/>
    <x v="1"/>
    <x v="6"/>
    <d v="2016-05-20T22:59:00"/>
    <d v="2016-03-31T12:48:07"/>
    <x v="7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x v="78"/>
    <x v="1"/>
    <s v="theater/musical"/>
    <n v="0"/>
    <x v="121"/>
    <x v="1"/>
    <x v="40"/>
    <d v="2015-12-13T15:59:56"/>
    <d v="2015-10-14T14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x v="84"/>
    <x v="1"/>
    <s v="theater/musical"/>
    <n v="0"/>
    <x v="120"/>
    <x v="1"/>
    <x v="40"/>
    <d v="2016-05-05T12:00:00"/>
    <d v="2016-03-07T21:16:04"/>
    <x v="7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x v="29"/>
    <x v="1"/>
    <s v="theater/musical"/>
    <n v="0"/>
    <x v="120"/>
    <x v="1"/>
    <x v="40"/>
    <d v="2014-11-29T16:19:50"/>
    <d v="2014-10-30T15:19:50"/>
    <x v="9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x v="211"/>
    <x v="1"/>
    <s v="theater/musical"/>
    <n v="51"/>
    <x v="2702"/>
    <x v="1"/>
    <x v="40"/>
    <d v="2014-09-22T22:59:00"/>
    <d v="2014-08-29T13:04:57"/>
    <x v="10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x v="29"/>
    <x v="1"/>
    <s v="theater/musical"/>
    <n v="20"/>
    <x v="101"/>
    <x v="1"/>
    <x v="40"/>
    <d v="2014-11-23T17:29:09"/>
    <d v="2014-11-03T17:29:09"/>
    <x v="4"/>
    <x v="3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x v="162"/>
    <x v="1"/>
    <s v="theater/musical"/>
    <n v="35"/>
    <x v="2703"/>
    <x v="1"/>
    <x v="40"/>
    <d v="2016-11-18T20:00:00"/>
    <d v="2016-10-06T09:57:47"/>
    <x v="9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x v="59"/>
    <x v="1"/>
    <s v="theater/musical"/>
    <n v="4"/>
    <x v="2704"/>
    <x v="1"/>
    <x v="40"/>
    <d v="2017-01-13T22:59:00"/>
    <d v="2016-11-26T22:59:34"/>
    <x v="4"/>
    <x v="2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x v="73"/>
    <x v="1"/>
    <s v="theater/musical"/>
    <n v="36"/>
    <x v="2705"/>
    <x v="1"/>
    <x v="40"/>
    <d v="2016-04-20T16:11:16"/>
    <d v="2016-03-21T16:11:16"/>
    <x v="7"/>
    <x v="2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x v="78"/>
    <x v="1"/>
    <s v="theater/musical"/>
    <n v="0"/>
    <x v="121"/>
    <x v="1"/>
    <x v="40"/>
    <d v="2015-09-14T11:40:29"/>
    <d v="2015-08-10T11:40:29"/>
    <x v="10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x v="25"/>
    <x v="1"/>
    <s v="theater/musical"/>
    <n v="31"/>
    <x v="2706"/>
    <x v="1"/>
    <x v="40"/>
    <d v="2015-01-01T11:48:55"/>
    <d v="2014-12-02T11:48:55"/>
    <x v="11"/>
    <x v="3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x v="84"/>
    <x v="1"/>
    <s v="theater/musical"/>
    <n v="7"/>
    <x v="1762"/>
    <x v="1"/>
    <x v="40"/>
    <d v="2015-04-19T10:08:52"/>
    <d v="2015-02-18T11:08:52"/>
    <x v="2"/>
    <x v="0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x v="29"/>
    <x v="1"/>
    <s v="theater/musical"/>
    <n v="0"/>
    <x v="120"/>
    <x v="1"/>
    <x v="40"/>
    <d v="2016-10-07T10:11:00"/>
    <d v="2016-08-08T11:15:06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x v="83"/>
    <x v="1"/>
    <s v="theater/musical"/>
    <n v="6"/>
    <x v="1782"/>
    <x v="1"/>
    <x v="40"/>
    <d v="2015-05-10T13:45:30"/>
    <d v="2015-04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x v="78"/>
    <x v="1"/>
    <s v="theater/musical"/>
    <n v="0"/>
    <x v="121"/>
    <x v="1"/>
    <x v="40"/>
    <d v="2014-10-05T00:00:00"/>
    <d v="2014-09-17T10:02:59"/>
    <x v="8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x v="84"/>
    <x v="1"/>
    <s v="theater/musical"/>
    <n v="2"/>
    <x v="507"/>
    <x v="1"/>
    <x v="40"/>
    <d v="2015-11-30T12:00:00"/>
    <d v="2015-10-20T14:35:27"/>
    <x v="9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x v="78"/>
    <x v="1"/>
    <s v="theater/musical"/>
    <n v="0"/>
    <x v="121"/>
    <x v="1"/>
    <x v="40"/>
    <d v="2015-11-16T23:27:19"/>
    <d v="2015-10-07T22:27:19"/>
    <x v="9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x v="8"/>
    <x v="1"/>
    <s v="theater/musical"/>
    <n v="16"/>
    <x v="2707"/>
    <x v="1"/>
    <x v="40"/>
    <d v="2016-03-07T23:59:00"/>
    <d v="2016-02-09T00:48:07"/>
    <x v="2"/>
    <x v="2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x v="29"/>
    <x v="1"/>
    <s v="theater/musical"/>
    <n v="0"/>
    <x v="120"/>
    <x v="1"/>
    <x v="40"/>
    <d v="2016-11-21T19:17:18"/>
    <d v="2016-10-22T18:17:18"/>
    <x v="9"/>
    <x v="2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x v="22"/>
    <x v="1"/>
    <s v="theater/musical"/>
    <n v="5"/>
    <x v="2708"/>
    <x v="1"/>
    <x v="40"/>
    <d v="2015-06-16T18:30:00"/>
    <d v="2015-05-16T05:06:42"/>
    <x v="5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x v="84"/>
    <x v="1"/>
    <s v="theater/musical"/>
    <n v="6"/>
    <x v="2"/>
    <x v="1"/>
    <x v="40"/>
    <d v="2016-09-30T12:58:47"/>
    <d v="2016-08-16T12:58:47"/>
    <x v="10"/>
    <x v="2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x v="196"/>
    <x v="0"/>
    <s v="theater/plays"/>
    <n v="100"/>
    <x v="2709"/>
    <x v="1"/>
    <x v="6"/>
    <d v="2014-10-05T02:00:45"/>
    <d v="2014-09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x v="22"/>
    <x v="0"/>
    <s v="theater/plays"/>
    <n v="104"/>
    <x v="1188"/>
    <x v="1"/>
    <x v="6"/>
    <d v="2014-06-16T12:06:34"/>
    <d v="2014-05-21T12:06:34"/>
    <x v="5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x v="57"/>
    <x v="0"/>
    <s v="theater/plays"/>
    <n v="100"/>
    <x v="2116"/>
    <x v="1"/>
    <x v="6"/>
    <d v="2016-02-02T06:29:44"/>
    <d v="2016-01-1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x v="82"/>
    <x v="0"/>
    <s v="theater/plays"/>
    <n v="104"/>
    <x v="1377"/>
    <x v="1"/>
    <x v="6"/>
    <d v="2014-08-10T10:59:00"/>
    <d v="2014-07-08T10:30:42"/>
    <x v="3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x v="57"/>
    <x v="0"/>
    <s v="theater/plays"/>
    <n v="251"/>
    <x v="2710"/>
    <x v="1"/>
    <x v="6"/>
    <d v="2016-08-24T22:59:00"/>
    <d v="2016-08-14T10:28:22"/>
    <x v="10"/>
    <x v="2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x v="51"/>
    <x v="0"/>
    <s v="theater/plays"/>
    <n v="101"/>
    <x v="2711"/>
    <x v="1"/>
    <x v="6"/>
    <d v="2015-08-05T03:43:27"/>
    <d v="2015-07-06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x v="44"/>
    <x v="0"/>
    <s v="theater/plays"/>
    <n v="174"/>
    <x v="2712"/>
    <x v="1"/>
    <x v="6"/>
    <d v="2016-04-03T12:00:00"/>
    <d v="2016-03-11T04:59:46"/>
    <x v="7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x v="1"/>
    <x v="0"/>
    <s v="theater/plays"/>
    <n v="116"/>
    <x v="2713"/>
    <x v="1"/>
    <x v="6"/>
    <d v="2015-07-18T01:59:00"/>
    <d v="2015-06-18T14:16:38"/>
    <x v="0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x v="67"/>
    <x v="0"/>
    <s v="theater/plays"/>
    <n v="106"/>
    <x v="2714"/>
    <x v="1"/>
    <x v="6"/>
    <d v="2017-02-01T17:59:00"/>
    <d v="2017-01-02T16:50:36"/>
    <x v="1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x v="9"/>
    <x v="0"/>
    <s v="theater/plays"/>
    <n v="111"/>
    <x v="2715"/>
    <x v="1"/>
    <x v="6"/>
    <d v="2016-06-01T16:42:00"/>
    <d v="2016-05-09T10:06:59"/>
    <x v="5"/>
    <x v="2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x v="9"/>
    <x v="0"/>
    <s v="theater/plays"/>
    <n v="101"/>
    <x v="2716"/>
    <x v="1"/>
    <x v="6"/>
    <d v="2014-07-01T22:59:00"/>
    <d v="2014-05-16T15:36:20"/>
    <x v="5"/>
    <x v="3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x v="62"/>
    <x v="0"/>
    <s v="theater/plays"/>
    <n v="102"/>
    <x v="2717"/>
    <x v="1"/>
    <x v="6"/>
    <d v="2015-03-19T09:39:00"/>
    <d v="2015-02-20T01:39:1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x v="19"/>
    <x v="0"/>
    <s v="theater/plays"/>
    <n v="100"/>
    <x v="2718"/>
    <x v="1"/>
    <x v="6"/>
    <d v="2014-12-23T16:08:45"/>
    <d v="2014-11-28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x v="17"/>
    <x v="0"/>
    <s v="theater/plays"/>
    <n v="111"/>
    <x v="2719"/>
    <x v="1"/>
    <x v="6"/>
    <d v="2016-04-09T23:00:00"/>
    <d v="2016-03-18T16:31:12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x v="244"/>
    <x v="0"/>
    <s v="theater/plays"/>
    <n v="101"/>
    <x v="2720"/>
    <x v="1"/>
    <x v="6"/>
    <d v="2015-03-30T23:16:54"/>
    <d v="2015-03-01T00:16:54"/>
    <x v="7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x v="82"/>
    <x v="0"/>
    <s v="theater/plays"/>
    <n v="104"/>
    <x v="438"/>
    <x v="1"/>
    <x v="6"/>
    <d v="2016-12-21T06:50:30"/>
    <d v="2016-10-22T05:50:30"/>
    <x v="9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x v="10"/>
    <x v="0"/>
    <s v="theater/plays"/>
    <n v="109"/>
    <x v="2721"/>
    <x v="1"/>
    <x v="6"/>
    <d v="2016-06-16T00:58:09"/>
    <d v="2016-06-02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x v="25"/>
    <x v="0"/>
    <s v="theater/plays"/>
    <n v="115"/>
    <x v="2722"/>
    <x v="1"/>
    <x v="6"/>
    <d v="2015-10-28T14:54:00"/>
    <d v="2015-10-17T14:23:42"/>
    <x v="9"/>
    <x v="0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x v="44"/>
    <x v="0"/>
    <s v="theater/plays"/>
    <n v="100"/>
    <x v="2723"/>
    <x v="1"/>
    <x v="6"/>
    <d v="2014-07-24T02:00:00"/>
    <d v="2014-07-02T16:43:02"/>
    <x v="3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x v="6"/>
    <x v="0"/>
    <s v="theater/plays"/>
    <n v="103"/>
    <x v="2724"/>
    <x v="1"/>
    <x v="6"/>
    <d v="2015-07-18T18:16:59"/>
    <d v="2015-06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x v="33"/>
    <x v="0"/>
    <s v="theater/plays"/>
    <n v="104"/>
    <x v="2725"/>
    <x v="1"/>
    <x v="6"/>
    <d v="2015-07-23T13:33:00"/>
    <d v="2015-06-30T08:20:52"/>
    <x v="0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x v="57"/>
    <x v="0"/>
    <s v="theater/plays"/>
    <n v="138"/>
    <x v="2726"/>
    <x v="1"/>
    <x v="6"/>
    <d v="2015-06-11T11:12:17"/>
    <d v="2015-05-12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x v="8"/>
    <x v="0"/>
    <s v="theater/plays"/>
    <n v="110"/>
    <x v="2727"/>
    <x v="1"/>
    <x v="6"/>
    <d v="2015-05-31T18:00:00"/>
    <d v="2015-05-18T07:20:11"/>
    <x v="5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x v="244"/>
    <x v="0"/>
    <s v="theater/plays"/>
    <n v="101"/>
    <x v="2728"/>
    <x v="1"/>
    <x v="6"/>
    <d v="2014-07-20T22:59:00"/>
    <d v="2014-06-30T10:04:27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x v="7"/>
    <x v="0"/>
    <s v="theater/plays"/>
    <n v="102"/>
    <x v="2729"/>
    <x v="1"/>
    <x v="6"/>
    <d v="2014-09-26T17:43:04"/>
    <d v="2014-08-27T17:43:04"/>
    <x v="10"/>
    <x v="3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x v="229"/>
    <x v="0"/>
    <s v="theater/plays"/>
    <n v="114"/>
    <x v="2730"/>
    <x v="1"/>
    <x v="6"/>
    <d v="2014-11-05T07:52:00"/>
    <d v="2014-10-02T02:04:57"/>
    <x v="9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x v="162"/>
    <x v="0"/>
    <s v="theater/plays"/>
    <n v="100"/>
    <x v="2731"/>
    <x v="1"/>
    <x v="6"/>
    <d v="2016-09-03T15:57:09"/>
    <d v="2016-07-05T15:57:09"/>
    <x v="3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x v="83"/>
    <x v="0"/>
    <s v="theater/plays"/>
    <n v="140"/>
    <x v="463"/>
    <x v="1"/>
    <x v="6"/>
    <d v="2016-05-15T18:00:00"/>
    <d v="2016-05-03T09:19:42"/>
    <x v="5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x v="38"/>
    <x v="0"/>
    <s v="theater/plays"/>
    <n v="129"/>
    <x v="2732"/>
    <x v="1"/>
    <x v="6"/>
    <d v="2014-09-12T14:34:44"/>
    <d v="2014-08-25T14:34:44"/>
    <x v="10"/>
    <x v="3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x v="473"/>
    <x v="0"/>
    <s v="theater/plays"/>
    <n v="103"/>
    <x v="2733"/>
    <x v="1"/>
    <x v="6"/>
    <d v="2014-07-02T22:59:00"/>
    <d v="2014-06-12T08:46:58"/>
    <x v="0"/>
    <x v="3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x v="162"/>
    <x v="0"/>
    <s v="theater/plays"/>
    <n v="103"/>
    <x v="2734"/>
    <x v="1"/>
    <x v="6"/>
    <d v="2015-05-31T07:44:58"/>
    <d v="2015-04-26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x v="209"/>
    <x v="0"/>
    <s v="theater/plays"/>
    <n v="110"/>
    <x v="2735"/>
    <x v="1"/>
    <x v="6"/>
    <d v="2014-06-30T23:59:00"/>
    <d v="2014-05-27T13:16:21"/>
    <x v="5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x v="69"/>
    <x v="0"/>
    <s v="theater/plays"/>
    <n v="113"/>
    <x v="2736"/>
    <x v="1"/>
    <x v="6"/>
    <d v="2016-10-05T05:53:54"/>
    <d v="2016-09-14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x v="59"/>
    <x v="0"/>
    <s v="theater/plays"/>
    <n v="112"/>
    <x v="1050"/>
    <x v="1"/>
    <x v="6"/>
    <d v="2016-01-15T10:38:10"/>
    <d v="2016-01-0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x v="85"/>
    <x v="0"/>
    <s v="theater/plays"/>
    <n v="139"/>
    <x v="2737"/>
    <x v="1"/>
    <x v="6"/>
    <d v="2014-06-16T01:59:00"/>
    <d v="2014-05-13T11:26:58"/>
    <x v="5"/>
    <x v="3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x v="36"/>
    <x v="0"/>
    <s v="theater/plays"/>
    <n v="111"/>
    <x v="2738"/>
    <x v="1"/>
    <x v="6"/>
    <d v="2016-10-19T21:48:16"/>
    <d v="2016-09-19T21:48:16"/>
    <x v="8"/>
    <x v="2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x v="23"/>
    <x v="0"/>
    <s v="theater/plays"/>
    <n v="139"/>
    <x v="2739"/>
    <x v="1"/>
    <x v="6"/>
    <d v="2015-09-01T23:19:46"/>
    <d v="2015-08-02T23:19:46"/>
    <x v="10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x v="149"/>
    <x v="0"/>
    <s v="theater/plays"/>
    <n v="106"/>
    <x v="17"/>
    <x v="1"/>
    <x v="6"/>
    <d v="2014-05-19T16:00:00"/>
    <d v="2014-04-24T09:14:19"/>
    <x v="6"/>
    <x v="3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x v="79"/>
    <x v="0"/>
    <s v="theater/plays"/>
    <n v="101"/>
    <x v="2740"/>
    <x v="1"/>
    <x v="6"/>
    <d v="2015-08-28T22:59:00"/>
    <d v="2015-08-14T10:54:20"/>
    <x v="10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x v="20"/>
    <x v="0"/>
    <s v="theater/plays"/>
    <n v="100"/>
    <x v="2741"/>
    <x v="1"/>
    <x v="6"/>
    <d v="2014-06-27T00:14:15"/>
    <d v="2014-05-28T00:14:15"/>
    <x v="5"/>
    <x v="3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x v="70"/>
    <x v="0"/>
    <s v="theater/plays"/>
    <n v="109"/>
    <x v="2742"/>
    <x v="1"/>
    <x v="6"/>
    <d v="2014-08-08T13:53:24"/>
    <d v="2014-07-09T13:53:24"/>
    <x v="3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x v="95"/>
    <x v="0"/>
    <s v="theater/plays"/>
    <n v="118"/>
    <x v="2743"/>
    <x v="1"/>
    <x v="6"/>
    <d v="2015-06-21T17:25:00"/>
    <d v="2015-05-23T14:50:39"/>
    <x v="5"/>
    <x v="0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x v="162"/>
    <x v="0"/>
    <s v="theater/plays"/>
    <n v="120"/>
    <x v="2744"/>
    <x v="1"/>
    <x v="6"/>
    <d v="2014-11-27T10:21:23"/>
    <d v="2014-10-28T09:21:23"/>
    <x v="9"/>
    <x v="3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x v="220"/>
    <x v="0"/>
    <s v="theater/plays"/>
    <n v="128"/>
    <x v="2745"/>
    <x v="1"/>
    <x v="6"/>
    <d v="2015-03-01T23:59:00"/>
    <d v="2015-01-16T11:48:49"/>
    <x v="1"/>
    <x v="0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x v="57"/>
    <x v="0"/>
    <s v="theater/plays"/>
    <n v="126"/>
    <x v="2746"/>
    <x v="1"/>
    <x v="6"/>
    <d v="2014-09-18T19:00:00"/>
    <d v="2014-09-09T18:09:39"/>
    <x v="8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x v="25"/>
    <x v="0"/>
    <s v="theater/plays"/>
    <n v="129"/>
    <x v="2747"/>
    <x v="1"/>
    <x v="6"/>
    <d v="2015-11-30T17:30:00"/>
    <d v="2015-10-31T23:35:29"/>
    <x v="9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x v="65"/>
    <x v="0"/>
    <s v="theater/plays"/>
    <n v="107"/>
    <x v="2748"/>
    <x v="1"/>
    <x v="6"/>
    <d v="2016-06-05T21:00:00"/>
    <d v="2016-04-29T22:12:47"/>
    <x v="6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x v="51"/>
    <x v="0"/>
    <s v="theater/plays"/>
    <n v="100"/>
    <x v="2749"/>
    <x v="1"/>
    <x v="6"/>
    <d v="2015-01-11T15:53:30"/>
    <d v="2014-12-22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x v="76"/>
    <x v="0"/>
    <s v="theater/plays"/>
    <n v="155"/>
    <x v="2750"/>
    <x v="1"/>
    <x v="6"/>
    <d v="2015-02-13T09:48:36"/>
    <d v="2014-12-15T09:48:36"/>
    <x v="11"/>
    <x v="3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x v="209"/>
    <x v="0"/>
    <s v="theater/plays"/>
    <n v="108"/>
    <x v="2751"/>
    <x v="1"/>
    <x v="6"/>
    <d v="2016-05-10T06:10:48"/>
    <d v="2016-04-19T06:10:48"/>
    <x v="6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x v="327"/>
    <x v="0"/>
    <s v="theater/plays"/>
    <n v="111"/>
    <x v="2752"/>
    <x v="1"/>
    <x v="6"/>
    <d v="2016-03-02T14:21:27"/>
    <d v="2016-02-01T14:21:27"/>
    <x v="2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x v="244"/>
    <x v="0"/>
    <s v="theater/plays"/>
    <n v="101"/>
    <x v="2111"/>
    <x v="1"/>
    <x v="6"/>
    <d v="2014-10-15T09:26:56"/>
    <d v="2014-09-15T09:26:56"/>
    <x v="8"/>
    <x v="3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x v="59"/>
    <x v="0"/>
    <s v="theater/plays"/>
    <n v="121"/>
    <x v="2417"/>
    <x v="1"/>
    <x v="6"/>
    <d v="2014-09-30T11:00:00"/>
    <d v="2014-08-31T09:03:20"/>
    <x v="10"/>
    <x v="3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x v="70"/>
    <x v="0"/>
    <s v="theater/plays"/>
    <n v="100"/>
    <x v="2753"/>
    <x v="1"/>
    <x v="6"/>
    <d v="2015-06-04T07:59:53"/>
    <d v="2015-05-05T07:59:53"/>
    <x v="5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x v="64"/>
    <x v="0"/>
    <s v="theater/plays"/>
    <n v="109"/>
    <x v="2754"/>
    <x v="1"/>
    <x v="6"/>
    <d v="2016-07-10T17:59:00"/>
    <d v="2016-06-03T07:54:44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x v="209"/>
    <x v="0"/>
    <s v="theater/plays"/>
    <n v="123"/>
    <x v="2755"/>
    <x v="1"/>
    <x v="6"/>
    <d v="2016-08-13T01:59:00"/>
    <d v="2016-07-05T07:06:28"/>
    <x v="3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x v="74"/>
    <x v="0"/>
    <s v="theater/plays"/>
    <n v="136"/>
    <x v="2756"/>
    <x v="1"/>
    <x v="6"/>
    <d v="2016-05-31T11:33:14"/>
    <d v="2016-04-01T11:33:14"/>
    <x v="6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x v="2"/>
    <x v="0"/>
    <s v="theater/plays"/>
    <n v="103"/>
    <x v="1911"/>
    <x v="1"/>
    <x v="6"/>
    <d v="2014-06-23T13:00:00"/>
    <d v="2014-06-02T08:01:54"/>
    <x v="0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x v="62"/>
    <x v="0"/>
    <s v="theater/plays"/>
    <n v="121"/>
    <x v="2757"/>
    <x v="1"/>
    <x v="6"/>
    <d v="2014-09-12T16:55:49"/>
    <d v="2014-08-28T16:55:49"/>
    <x v="10"/>
    <x v="3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x v="23"/>
    <x v="0"/>
    <s v="theater/plays"/>
    <n v="186"/>
    <x v="2758"/>
    <x v="1"/>
    <x v="6"/>
    <d v="2016-07-22T00:26:00"/>
    <d v="2016-06-30T20:09:38"/>
    <x v="0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x v="70"/>
    <x v="0"/>
    <s v="theater/plays"/>
    <n v="300"/>
    <x v="2759"/>
    <x v="1"/>
    <x v="6"/>
    <d v="2014-07-03T22:24:46"/>
    <d v="2014-06-19T22:24:46"/>
    <x v="0"/>
    <x v="3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x v="2"/>
    <x v="0"/>
    <s v="theater/plays"/>
    <n v="108"/>
    <x v="2760"/>
    <x v="1"/>
    <x v="6"/>
    <d v="2014-06-25T11:59:06"/>
    <d v="2014-05-26T11:59:06"/>
    <x v="5"/>
    <x v="3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x v="74"/>
    <x v="0"/>
    <s v="theater/plays"/>
    <n v="141"/>
    <x v="2761"/>
    <x v="1"/>
    <x v="6"/>
    <d v="2015-04-03T08:49:48"/>
    <d v="2015-03-09T08:49:48"/>
    <x v="7"/>
    <x v="0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x v="64"/>
    <x v="0"/>
    <s v="theater/plays"/>
    <n v="114"/>
    <x v="2762"/>
    <x v="1"/>
    <x v="6"/>
    <d v="2014-06-15T11:00:00"/>
    <d v="2014-05-20T12:22:53"/>
    <x v="5"/>
    <x v="3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x v="201"/>
    <x v="0"/>
    <s v="theater/plays"/>
    <n v="154"/>
    <x v="2763"/>
    <x v="1"/>
    <x v="6"/>
    <d v="2015-05-31T01:59:00"/>
    <d v="2015-05-09T23:07:47"/>
    <x v="5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x v="10"/>
    <x v="0"/>
    <s v="theater/plays"/>
    <n v="102"/>
    <x v="2764"/>
    <x v="1"/>
    <x v="6"/>
    <d v="2016-06-04T12:42:46"/>
    <d v="2016-05-15T12:42:46"/>
    <x v="5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x v="174"/>
    <x v="0"/>
    <s v="theater/plays"/>
    <n v="102"/>
    <x v="2765"/>
    <x v="1"/>
    <x v="6"/>
    <d v="2015-05-25T22:59:00"/>
    <d v="2015-04-24T08:21:07"/>
    <x v="6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x v="74"/>
    <x v="0"/>
    <s v="theater/plays"/>
    <n v="103"/>
    <x v="2766"/>
    <x v="1"/>
    <x v="6"/>
    <d v="2015-03-31T07:52:00"/>
    <d v="2015-02-01T18:53:39"/>
    <x v="2"/>
    <x v="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x v="54"/>
    <x v="0"/>
    <s v="theater/plays"/>
    <n v="156"/>
    <x v="2767"/>
    <x v="1"/>
    <x v="6"/>
    <d v="2016-01-21T16:18:29"/>
    <d v="2015-12-22T16:18:29"/>
    <x v="11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x v="62"/>
    <x v="0"/>
    <s v="theater/plays"/>
    <n v="101"/>
    <x v="2768"/>
    <x v="1"/>
    <x v="6"/>
    <d v="2015-05-09T15:47:29"/>
    <d v="2015-04-08T15:47:29"/>
    <x v="6"/>
    <x v="0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x v="67"/>
    <x v="0"/>
    <s v="theater/plays"/>
    <n v="239"/>
    <x v="2769"/>
    <x v="1"/>
    <x v="6"/>
    <d v="2015-02-27T12:11:15"/>
    <d v="2015-01-28T12:11:15"/>
    <x v="1"/>
    <x v="0"/>
  </r>
  <r>
    <n v="3719"/>
    <s v="Corium"/>
    <s v="A new piece of physical theatre about love, regret and longing."/>
    <x v="48"/>
    <x v="2433"/>
    <x v="0"/>
    <x v="1"/>
    <x v="1"/>
    <n v="1434994266"/>
    <n v="1432402266"/>
    <b v="0"/>
    <x v="80"/>
    <x v="0"/>
    <s v="theater/plays"/>
    <n v="210"/>
    <x v="2600"/>
    <x v="1"/>
    <x v="6"/>
    <d v="2015-06-22T12:31:06"/>
    <d v="2015-05-23T12:31:06"/>
    <x v="5"/>
    <x v="0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x v="244"/>
    <x v="0"/>
    <s v="theater/plays"/>
    <n v="105"/>
    <x v="2770"/>
    <x v="1"/>
    <x v="6"/>
    <d v="2015-07-02T18:50:06"/>
    <d v="2015-06-10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x v="34"/>
    <x v="0"/>
    <s v="theater/plays"/>
    <n v="101"/>
    <x v="2771"/>
    <x v="1"/>
    <x v="6"/>
    <d v="2014-11-05T18:28:04"/>
    <d v="2014-10-15T17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x v="2"/>
    <x v="0"/>
    <s v="theater/plays"/>
    <n v="111"/>
    <x v="2772"/>
    <x v="1"/>
    <x v="6"/>
    <d v="2016-02-11T17:59:00"/>
    <d v="2016-01-12T11:07:27"/>
    <x v="1"/>
    <x v="2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x v="287"/>
    <x v="0"/>
    <s v="theater/plays"/>
    <n v="102"/>
    <x v="2773"/>
    <x v="1"/>
    <x v="6"/>
    <d v="2014-11-30T14:04:22"/>
    <d v="2014-10-31T13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x v="30"/>
    <x v="0"/>
    <s v="theater/plays"/>
    <n v="103"/>
    <x v="2774"/>
    <x v="1"/>
    <x v="6"/>
    <d v="2016-05-04T18:00:00"/>
    <d v="2016-04-05T06:47:4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x v="41"/>
    <x v="0"/>
    <s v="theater/plays"/>
    <n v="127"/>
    <x v="2775"/>
    <x v="1"/>
    <x v="6"/>
    <d v="2016-02-18T16:30:00"/>
    <d v="2016-02-01T17:41:07"/>
    <x v="2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x v="67"/>
    <x v="0"/>
    <s v="theater/plays"/>
    <n v="339"/>
    <x v="2776"/>
    <x v="1"/>
    <x v="6"/>
    <d v="2016-04-29T16:00:00"/>
    <d v="2016-04-01T22:22:51"/>
    <x v="6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x v="51"/>
    <x v="0"/>
    <s v="theater/plays"/>
    <n v="101"/>
    <x v="2777"/>
    <x v="1"/>
    <x v="6"/>
    <d v="2016-10-19T23:55:00"/>
    <d v="2016-09-19T03:21:34"/>
    <x v="8"/>
    <x v="2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x v="162"/>
    <x v="1"/>
    <s v="theater/plays"/>
    <n v="9"/>
    <x v="2778"/>
    <x v="1"/>
    <x v="6"/>
    <d v="2015-08-18T23:06:16"/>
    <d v="2015-07-19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x v="81"/>
    <x v="1"/>
    <s v="theater/plays"/>
    <n v="7"/>
    <x v="2779"/>
    <x v="1"/>
    <x v="6"/>
    <d v="2015-03-22T22:55:12"/>
    <d v="2015-02-05T2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x v="29"/>
    <x v="1"/>
    <s v="theater/plays"/>
    <n v="10"/>
    <x v="101"/>
    <x v="1"/>
    <x v="6"/>
    <d v="2015-08-17T11:15:59"/>
    <d v="2015-07-18T11:15:59"/>
    <x v="3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x v="8"/>
    <x v="1"/>
    <s v="theater/plays"/>
    <n v="11"/>
    <x v="1270"/>
    <x v="1"/>
    <x v="6"/>
    <d v="2015-01-09T22:23:00"/>
    <d v="2014-12-10T13:04:06"/>
    <x v="11"/>
    <x v="3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x v="80"/>
    <x v="1"/>
    <s v="theater/plays"/>
    <n v="15"/>
    <x v="164"/>
    <x v="1"/>
    <x v="6"/>
    <d v="2015-01-24T07:00:00"/>
    <d v="2014-11-25T11:15:33"/>
    <x v="4"/>
    <x v="3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x v="78"/>
    <x v="1"/>
    <s v="theater/plays"/>
    <n v="0"/>
    <x v="121"/>
    <x v="1"/>
    <x v="6"/>
    <d v="2015-04-18T17:30:00"/>
    <d v="2015-04-08T19:35:08"/>
    <x v="6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x v="63"/>
    <x v="1"/>
    <s v="theater/plays"/>
    <n v="28"/>
    <x v="2397"/>
    <x v="1"/>
    <x v="6"/>
    <d v="2015-05-25T16:38:16"/>
    <d v="2015-03-26T16:38:16"/>
    <x v="7"/>
    <x v="0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x v="84"/>
    <x v="1"/>
    <s v="theater/plays"/>
    <n v="13"/>
    <x v="119"/>
    <x v="1"/>
    <x v="6"/>
    <d v="2015-05-28T11:38:09"/>
    <d v="2015-04-28T11:38:09"/>
    <x v="6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x v="29"/>
    <x v="1"/>
    <s v="theater/plays"/>
    <n v="1"/>
    <x v="119"/>
    <x v="1"/>
    <x v="6"/>
    <d v="2015-03-23T13:00:00"/>
    <d v="2015-02-13T12:04:53"/>
    <x v="2"/>
    <x v="0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x v="80"/>
    <x v="1"/>
    <s v="theater/plays"/>
    <n v="21"/>
    <x v="839"/>
    <x v="1"/>
    <x v="6"/>
    <d v="2015-11-12T01:59:00"/>
    <d v="2015-10-20T11:35:03"/>
    <x v="9"/>
    <x v="0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x v="79"/>
    <x v="1"/>
    <s v="theater/plays"/>
    <n v="18"/>
    <x v="834"/>
    <x v="1"/>
    <x v="6"/>
    <d v="2014-07-15T17:00:00"/>
    <d v="2014-06-23T17:31:45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x v="22"/>
    <x v="1"/>
    <s v="theater/plays"/>
    <n v="20"/>
    <x v="2780"/>
    <x v="1"/>
    <x v="6"/>
    <d v="2016-07-17T05:47:48"/>
    <d v="2016-06-27T05:47:48"/>
    <x v="0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x v="25"/>
    <x v="1"/>
    <s v="theater/plays"/>
    <n v="18"/>
    <x v="2781"/>
    <x v="1"/>
    <x v="6"/>
    <d v="2014-08-11T20:53:58"/>
    <d v="2014-07-12T21:09:15"/>
    <x v="3"/>
    <x v="3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x v="78"/>
    <x v="1"/>
    <s v="theater/plays"/>
    <n v="0"/>
    <x v="121"/>
    <x v="1"/>
    <x v="6"/>
    <d v="2015-12-17T17:05:50"/>
    <d v="2015-11-17T17:05:50"/>
    <x v="4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x v="80"/>
    <x v="1"/>
    <s v="theater/plays"/>
    <n v="2"/>
    <x v="384"/>
    <x v="1"/>
    <x v="6"/>
    <d v="2014-09-06T00:09:04"/>
    <d v="2014-08-07T00:09:04"/>
    <x v="10"/>
    <x v="3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x v="78"/>
    <x v="1"/>
    <s v="theater/plays"/>
    <n v="0"/>
    <x v="121"/>
    <x v="1"/>
    <x v="6"/>
    <d v="2014-07-03T12:02:44"/>
    <d v="2014-06-03T12:02:44"/>
    <x v="0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x v="78"/>
    <x v="1"/>
    <s v="theater/plays"/>
    <n v="0"/>
    <x v="121"/>
    <x v="1"/>
    <x v="6"/>
    <d v="2014-07-04T22:59:00"/>
    <d v="2014-06-03T14:32:32"/>
    <x v="0"/>
    <x v="3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x v="29"/>
    <x v="1"/>
    <s v="theater/plays"/>
    <n v="10"/>
    <x v="119"/>
    <x v="1"/>
    <x v="6"/>
    <d v="2014-08-10T11:45:02"/>
    <d v="2014-07-11T11:45:02"/>
    <x v="3"/>
    <x v="3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x v="29"/>
    <x v="1"/>
    <s v="theater/plays"/>
    <n v="2"/>
    <x v="2782"/>
    <x v="1"/>
    <x v="6"/>
    <d v="2016-10-08T04:20:39"/>
    <d v="2016-09-08T04:20:39"/>
    <x v="8"/>
    <x v="2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x v="29"/>
    <x v="1"/>
    <s v="theater/plays"/>
    <n v="1"/>
    <x v="384"/>
    <x v="1"/>
    <x v="6"/>
    <d v="2015-07-05T17:59:00"/>
    <d v="2015-06-09T02:11:36"/>
    <x v="0"/>
    <x v="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x v="47"/>
    <x v="0"/>
    <s v="theater/musical"/>
    <n v="104"/>
    <x v="2783"/>
    <x v="1"/>
    <x v="40"/>
    <d v="2016-02-16T00:59:00"/>
    <d v="2016-01-26T11:57:16"/>
    <x v="1"/>
    <x v="2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x v="63"/>
    <x v="0"/>
    <s v="theater/musical"/>
    <n v="105"/>
    <x v="766"/>
    <x v="1"/>
    <x v="40"/>
    <d v="2016-04-28T22:59:00"/>
    <d v="2016-03-28T22:03:08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x v="33"/>
    <x v="0"/>
    <s v="theater/musical"/>
    <n v="100"/>
    <x v="2784"/>
    <x v="1"/>
    <x v="40"/>
    <d v="2015-02-10T02:59:00"/>
    <d v="2015-01-12T18:33:28"/>
    <x v="1"/>
    <x v="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x v="202"/>
    <x v="0"/>
    <s v="theater/musical"/>
    <n v="133"/>
    <x v="2785"/>
    <x v="1"/>
    <x v="40"/>
    <d v="2016-04-02T18:51:13"/>
    <d v="2016-02-02T19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x v="41"/>
    <x v="0"/>
    <s v="theater/musical"/>
    <n v="113"/>
    <x v="804"/>
    <x v="1"/>
    <x v="40"/>
    <d v="2016-10-16T16:00:00"/>
    <d v="2016-09-06T14:15:35"/>
    <x v="8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x v="209"/>
    <x v="0"/>
    <s v="theater/musical"/>
    <n v="103"/>
    <x v="2786"/>
    <x v="1"/>
    <x v="40"/>
    <d v="2015-06-02T19:00:00"/>
    <d v="2015-05-04T14:46:40"/>
    <x v="5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x v="74"/>
    <x v="0"/>
    <s v="theater/musical"/>
    <n v="120"/>
    <x v="2787"/>
    <x v="1"/>
    <x v="40"/>
    <d v="2014-07-25T23:59:00"/>
    <d v="2014-06-18T16:08:57"/>
    <x v="0"/>
    <x v="3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x v="33"/>
    <x v="0"/>
    <s v="theater/musical"/>
    <n v="130"/>
    <x v="2788"/>
    <x v="1"/>
    <x v="40"/>
    <d v="2016-04-15T15:48:27"/>
    <d v="2016-03-16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x v="57"/>
    <x v="0"/>
    <s v="theater/musical"/>
    <n v="101"/>
    <x v="2789"/>
    <x v="1"/>
    <x v="40"/>
    <d v="2014-06-11T14:33:18"/>
    <d v="2014-05-12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x v="133"/>
    <x v="0"/>
    <s v="theater/musical"/>
    <n v="109"/>
    <x v="2790"/>
    <x v="1"/>
    <x v="40"/>
    <d v="2014-12-01T15:25:15"/>
    <d v="2014-11-11T15:25:15"/>
    <x v="4"/>
    <x v="3"/>
  </r>
  <r>
    <n v="3758"/>
    <s v="Luigi's Ladies"/>
    <s v="LUIGI'S LADIES: an original one-woman musical comedy"/>
    <x v="15"/>
    <x v="317"/>
    <x v="0"/>
    <x v="0"/>
    <x v="0"/>
    <n v="1400475600"/>
    <n v="1397819938"/>
    <b v="0"/>
    <x v="55"/>
    <x v="0"/>
    <s v="theater/musical"/>
    <n v="102"/>
    <x v="2791"/>
    <x v="1"/>
    <x v="40"/>
    <d v="2014-05-19T00:00:00"/>
    <d v="2014-04-18T06:18:58"/>
    <x v="6"/>
    <x v="3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x v="106"/>
    <x v="0"/>
    <s v="theater/musical"/>
    <n v="110"/>
    <x v="2792"/>
    <x v="1"/>
    <x v="40"/>
    <d v="2015-08-25T21:35:53"/>
    <d v="2015-06-26T21:35:53"/>
    <x v="0"/>
    <x v="0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x v="110"/>
    <x v="0"/>
    <s v="theater/musical"/>
    <n v="101"/>
    <x v="2793"/>
    <x v="1"/>
    <x v="40"/>
    <d v="2014-05-05T07:36:26"/>
    <d v="2014-04-10T07:36:26"/>
    <x v="6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x v="83"/>
    <x v="0"/>
    <s v="theater/musical"/>
    <n v="100"/>
    <x v="2794"/>
    <x v="1"/>
    <x v="40"/>
    <d v="2015-08-10T18:00:00"/>
    <d v="2015-06-18T06:12:17"/>
    <x v="0"/>
    <x v="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x v="33"/>
    <x v="0"/>
    <s v="theater/musical"/>
    <n v="106"/>
    <x v="2795"/>
    <x v="1"/>
    <x v="40"/>
    <d v="2015-08-02T14:31:29"/>
    <d v="2015-07-08T14:31:29"/>
    <x v="3"/>
    <x v="0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x v="99"/>
    <x v="0"/>
    <s v="theater/musical"/>
    <n v="100"/>
    <x v="2796"/>
    <x v="1"/>
    <x v="40"/>
    <d v="2015-04-01T12:00:26"/>
    <d v="2015-03-02T13:00:26"/>
    <x v="7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x v="74"/>
    <x v="0"/>
    <s v="theater/musical"/>
    <n v="100"/>
    <x v="2657"/>
    <x v="1"/>
    <x v="40"/>
    <d v="2016-05-28T19:36:00"/>
    <d v="2016-05-09T15:13:52"/>
    <x v="5"/>
    <x v="2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x v="329"/>
    <x v="0"/>
    <s v="theater/musical"/>
    <n v="113"/>
    <x v="2797"/>
    <x v="1"/>
    <x v="40"/>
    <d v="2014-07-30T13:38:02"/>
    <d v="2014-06-30T13:38:02"/>
    <x v="0"/>
    <x v="3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x v="93"/>
    <x v="0"/>
    <s v="theater/musical"/>
    <n v="103"/>
    <x v="2798"/>
    <x v="1"/>
    <x v="40"/>
    <d v="2014-07-02T23:00:45"/>
    <d v="2014-05-28T23:00:45"/>
    <x v="5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x v="66"/>
    <x v="0"/>
    <s v="theater/musical"/>
    <n v="117"/>
    <x v="2799"/>
    <x v="1"/>
    <x v="40"/>
    <d v="2015-02-28T23:59:00"/>
    <d v="2015-02-14T19:28:17"/>
    <x v="2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x v="6"/>
    <x v="0"/>
    <s v="theater/musical"/>
    <n v="108"/>
    <x v="2800"/>
    <x v="1"/>
    <x v="40"/>
    <d v="2014-06-12T12:28:10"/>
    <d v="2014-05-13T12:28:10"/>
    <x v="5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x v="41"/>
    <x v="0"/>
    <s v="theater/musical"/>
    <n v="100"/>
    <x v="2801"/>
    <x v="1"/>
    <x v="40"/>
    <d v="2016-04-15T09:21:19"/>
    <d v="2016-03-16T09:21:19"/>
    <x v="7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x v="9"/>
    <x v="0"/>
    <s v="theater/musical"/>
    <n v="100"/>
    <x v="101"/>
    <x v="1"/>
    <x v="40"/>
    <d v="2015-06-13T17:20:10"/>
    <d v="2015-05-14T17:20:10"/>
    <x v="5"/>
    <x v="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x v="44"/>
    <x v="0"/>
    <s v="theater/musical"/>
    <n v="146"/>
    <x v="2802"/>
    <x v="1"/>
    <x v="40"/>
    <d v="2016-05-17T19:00:00"/>
    <d v="2016-05-03T15:34:12"/>
    <x v="5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x v="51"/>
    <x v="0"/>
    <s v="theater/musical"/>
    <n v="110"/>
    <x v="2803"/>
    <x v="1"/>
    <x v="40"/>
    <d v="2016-11-29T01:00:00"/>
    <d v="2016-11-08T09:48:26"/>
    <x v="4"/>
    <x v="2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x v="7"/>
    <x v="0"/>
    <s v="theater/musical"/>
    <n v="108"/>
    <x v="2804"/>
    <x v="1"/>
    <x v="40"/>
    <d v="2016-11-14T21:08:00"/>
    <d v="2016-10-12T19:07:27"/>
    <x v="9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x v="20"/>
    <x v="0"/>
    <s v="theater/musical"/>
    <n v="100"/>
    <x v="101"/>
    <x v="1"/>
    <x v="40"/>
    <d v="2015-04-09T14:00:55"/>
    <d v="2015-03-24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x v="25"/>
    <x v="0"/>
    <s v="theater/musical"/>
    <n v="100"/>
    <x v="2805"/>
    <x v="1"/>
    <x v="40"/>
    <d v="2015-04-08T23:00:00"/>
    <d v="2015-03-12T17:37:23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x v="225"/>
    <x v="0"/>
    <s v="theater/musical"/>
    <n v="107"/>
    <x v="2806"/>
    <x v="1"/>
    <x v="40"/>
    <d v="2014-07-31T20:00:00"/>
    <d v="2014-06-24T03:49:38"/>
    <x v="0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x v="211"/>
    <x v="0"/>
    <s v="theater/musical"/>
    <n v="143"/>
    <x v="2807"/>
    <x v="1"/>
    <x v="40"/>
    <d v="2014-09-26T23:00:00"/>
    <d v="2014-09-04T21:40:21"/>
    <x v="8"/>
    <x v="3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x v="17"/>
    <x v="0"/>
    <s v="theater/musical"/>
    <n v="105"/>
    <x v="2808"/>
    <x v="1"/>
    <x v="40"/>
    <d v="2015-02-14T14:39:40"/>
    <d v="2014-12-16T14:39:40"/>
    <x v="11"/>
    <x v="3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x v="248"/>
    <x v="0"/>
    <s v="theater/musical"/>
    <n v="104"/>
    <x v="2809"/>
    <x v="1"/>
    <x v="40"/>
    <d v="2016-03-26T11:39:00"/>
    <d v="2016-02-25T12:39:00"/>
    <x v="2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x v="209"/>
    <x v="0"/>
    <s v="theater/musical"/>
    <n v="120"/>
    <x v="101"/>
    <x v="1"/>
    <x v="40"/>
    <d v="2015-07-13T15:06:00"/>
    <d v="2015-06-11T00:16:25"/>
    <x v="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x v="47"/>
    <x v="0"/>
    <s v="theater/musical"/>
    <n v="110"/>
    <x v="2810"/>
    <x v="1"/>
    <x v="40"/>
    <d v="2014-09-08T16:11:25"/>
    <d v="2014-08-14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x v="74"/>
    <x v="0"/>
    <s v="theater/musical"/>
    <n v="102"/>
    <x v="2811"/>
    <x v="1"/>
    <x v="40"/>
    <d v="2016-07-24T18:00:00"/>
    <d v="2016-06-25T15:41:37"/>
    <x v="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x v="54"/>
    <x v="0"/>
    <s v="theater/musical"/>
    <n v="129"/>
    <x v="2812"/>
    <x v="1"/>
    <x v="40"/>
    <d v="2016-03-15T11:00:00"/>
    <d v="2016-02-19T22:22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x v="73"/>
    <x v="0"/>
    <s v="theater/musical"/>
    <n v="115"/>
    <x v="2813"/>
    <x v="1"/>
    <x v="40"/>
    <d v="2016-07-10T18:32:12"/>
    <d v="2016-06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x v="209"/>
    <x v="0"/>
    <s v="theater/musical"/>
    <n v="151"/>
    <x v="984"/>
    <x v="1"/>
    <x v="40"/>
    <d v="2016-08-02T05:03:00"/>
    <d v="2016-06-27T10:19:29"/>
    <x v="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x v="26"/>
    <x v="0"/>
    <s v="theater/musical"/>
    <n v="111"/>
    <x v="2814"/>
    <x v="1"/>
    <x v="40"/>
    <d v="2016-05-26T19:54:35"/>
    <d v="2016-04-26T19:54:35"/>
    <x v="6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x v="73"/>
    <x v="0"/>
    <s v="theater/musical"/>
    <n v="100"/>
    <x v="2815"/>
    <x v="1"/>
    <x v="40"/>
    <d v="2015-07-10T22:59:00"/>
    <d v="2015-06-12T07:50:0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x v="29"/>
    <x v="1"/>
    <s v="theater/musical"/>
    <n v="1"/>
    <x v="130"/>
    <x v="1"/>
    <x v="40"/>
    <d v="2015-12-23T11:18:00"/>
    <d v="2015-11-25T11:41:59"/>
    <x v="4"/>
    <x v="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x v="80"/>
    <x v="1"/>
    <s v="theater/musical"/>
    <n v="3"/>
    <x v="2109"/>
    <x v="1"/>
    <x v="40"/>
    <d v="2015-06-15T14:10:18"/>
    <d v="2015-05-14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x v="78"/>
    <x v="1"/>
    <s v="theater/musical"/>
    <n v="0"/>
    <x v="121"/>
    <x v="1"/>
    <x v="40"/>
    <d v="2016-11-22T12:00:23"/>
    <d v="2016-10-23T11:00:23"/>
    <x v="9"/>
    <x v="2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x v="78"/>
    <x v="1"/>
    <s v="theater/musical"/>
    <n v="0"/>
    <x v="121"/>
    <x v="1"/>
    <x v="40"/>
    <d v="2014-07-06T11:36:32"/>
    <d v="2014-05-07T11:36:32"/>
    <x v="5"/>
    <x v="3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x v="84"/>
    <x v="1"/>
    <s v="theater/musical"/>
    <n v="0"/>
    <x v="844"/>
    <x v="1"/>
    <x v="40"/>
    <d v="2015-07-15T05:43:42"/>
    <d v="2015-06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x v="54"/>
    <x v="1"/>
    <s v="theater/musical"/>
    <n v="60"/>
    <x v="2816"/>
    <x v="1"/>
    <x v="40"/>
    <d v="2014-12-16T17:32:09"/>
    <d v="2014-11-25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x v="29"/>
    <x v="1"/>
    <s v="theater/musical"/>
    <n v="1"/>
    <x v="73"/>
    <x v="1"/>
    <x v="40"/>
    <d v="2015-06-07T08:55:54"/>
    <d v="2015-05-08T08:55:54"/>
    <x v="5"/>
    <x v="0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x v="84"/>
    <x v="1"/>
    <s v="theater/musical"/>
    <n v="2"/>
    <x v="144"/>
    <x v="1"/>
    <x v="40"/>
    <d v="2015-08-28T17:30:00"/>
    <d v="2015-07-16T05:28:10"/>
    <x v="3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x v="29"/>
    <x v="1"/>
    <s v="theater/musical"/>
    <n v="0"/>
    <x v="120"/>
    <x v="1"/>
    <x v="40"/>
    <d v="2017-01-13T19:42:36"/>
    <d v="2016-11-14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x v="77"/>
    <x v="1"/>
    <s v="theater/musical"/>
    <n v="90"/>
    <x v="2817"/>
    <x v="1"/>
    <x v="40"/>
    <d v="2015-04-20T16:09:25"/>
    <d v="2015-03-21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x v="81"/>
    <x v="1"/>
    <s v="theater/musical"/>
    <n v="1"/>
    <x v="1536"/>
    <x v="1"/>
    <x v="40"/>
    <d v="2014-08-10T12:20:48"/>
    <d v="2014-07-11T12:20:48"/>
    <x v="3"/>
    <x v="3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x v="80"/>
    <x v="1"/>
    <s v="theater/musical"/>
    <n v="4"/>
    <x v="984"/>
    <x v="1"/>
    <x v="40"/>
    <d v="2016-03-11T17:20:43"/>
    <d v="2016-02-10T17:20:43"/>
    <x v="2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x v="38"/>
    <x v="1"/>
    <s v="theater/musical"/>
    <n v="4"/>
    <x v="2818"/>
    <x v="1"/>
    <x v="40"/>
    <d v="2015-01-10T23:59:00"/>
    <d v="2014-12-09T12:41:23"/>
    <x v="11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x v="82"/>
    <x v="1"/>
    <s v="theater/musical"/>
    <n v="9"/>
    <x v="2819"/>
    <x v="1"/>
    <x v="40"/>
    <d v="2015-01-02T11:13:36"/>
    <d v="2014-12-02T11:13:36"/>
    <x v="11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x v="78"/>
    <x v="1"/>
    <s v="theater/musical"/>
    <n v="0"/>
    <x v="121"/>
    <x v="1"/>
    <x v="40"/>
    <d v="2015-10-21T22:01:46"/>
    <d v="2015-09-21T22:01:46"/>
    <x v="8"/>
    <x v="0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x v="244"/>
    <x v="1"/>
    <s v="theater/musical"/>
    <n v="20"/>
    <x v="2820"/>
    <x v="1"/>
    <x v="40"/>
    <d v="2016-03-04T18:19:28"/>
    <d v="2016-02-03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x v="78"/>
    <x v="1"/>
    <s v="theater/musical"/>
    <n v="0"/>
    <x v="121"/>
    <x v="1"/>
    <x v="40"/>
    <d v="2016-07-31T02:00:00"/>
    <d v="2016-06-05T19:13:44"/>
    <x v="0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x v="84"/>
    <x v="1"/>
    <s v="theater/musical"/>
    <n v="0"/>
    <x v="1788"/>
    <x v="1"/>
    <x v="40"/>
    <d v="2014-09-27T16:17:20"/>
    <d v="2014-07-29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x v="29"/>
    <x v="1"/>
    <s v="theater/musical"/>
    <n v="0"/>
    <x v="144"/>
    <x v="1"/>
    <x v="40"/>
    <d v="2014-06-29T01:13:01"/>
    <d v="2014-06-0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x v="82"/>
    <x v="1"/>
    <s v="theater/musical"/>
    <n v="30"/>
    <x v="2821"/>
    <x v="1"/>
    <x v="40"/>
    <d v="2015-04-03T16:48:59"/>
    <d v="2015-03-27T16:48:59"/>
    <x v="7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x v="54"/>
    <x v="0"/>
    <s v="theater/plays"/>
    <n v="100"/>
    <x v="694"/>
    <x v="1"/>
    <x v="6"/>
    <d v="2015-04-25T04:53:39"/>
    <d v="2015-02-24T05:53:39"/>
    <x v="2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x v="44"/>
    <x v="0"/>
    <s v="theater/plays"/>
    <n v="101"/>
    <x v="1352"/>
    <x v="1"/>
    <x v="6"/>
    <d v="2014-07-30T18:00:00"/>
    <d v="2014-06-10T07:38:27"/>
    <x v="0"/>
    <x v="3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x v="55"/>
    <x v="0"/>
    <s v="theater/plays"/>
    <n v="122"/>
    <x v="2822"/>
    <x v="1"/>
    <x v="6"/>
    <d v="2015-03-21T14:22:38"/>
    <d v="2015-02-19T15:22:38"/>
    <x v="2"/>
    <x v="0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x v="10"/>
    <x v="0"/>
    <s v="theater/plays"/>
    <n v="330"/>
    <x v="2823"/>
    <x v="1"/>
    <x v="6"/>
    <d v="2016-05-31T06:00:00"/>
    <d v="2016-04-27T10:02:53"/>
    <x v="6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x v="202"/>
    <x v="0"/>
    <s v="theater/plays"/>
    <n v="110"/>
    <x v="2824"/>
    <x v="1"/>
    <x v="6"/>
    <d v="2015-05-31T22:59:00"/>
    <d v="2015-04-15T13:01:48"/>
    <x v="6"/>
    <x v="0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x v="74"/>
    <x v="0"/>
    <s v="theater/plays"/>
    <n v="101"/>
    <x v="2825"/>
    <x v="1"/>
    <x v="6"/>
    <d v="2016-06-14T16:43:00"/>
    <d v="2016-05-07T01:37:01"/>
    <x v="5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x v="69"/>
    <x v="0"/>
    <s v="theater/plays"/>
    <n v="140"/>
    <x v="2826"/>
    <x v="1"/>
    <x v="6"/>
    <d v="2015-03-31T22:59:00"/>
    <d v="2015-02-23T16:41:52"/>
    <x v="2"/>
    <x v="0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x v="9"/>
    <x v="0"/>
    <s v="theater/plays"/>
    <n v="100"/>
    <x v="2827"/>
    <x v="1"/>
    <x v="6"/>
    <d v="2015-08-20T18:00:00"/>
    <d v="2015-07-22T01:14:17"/>
    <x v="3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x v="77"/>
    <x v="0"/>
    <s v="theater/plays"/>
    <n v="119"/>
    <x v="2828"/>
    <x v="1"/>
    <x v="6"/>
    <d v="2014-07-17T11:33:43"/>
    <d v="2014-06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x v="9"/>
    <x v="0"/>
    <s v="theater/plays"/>
    <n v="107"/>
    <x v="2829"/>
    <x v="1"/>
    <x v="6"/>
    <d v="2015-10-23T22:59:00"/>
    <d v="2015-10-07T11:43:36"/>
    <x v="9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x v="73"/>
    <x v="0"/>
    <s v="theater/plays"/>
    <n v="228"/>
    <x v="2830"/>
    <x v="1"/>
    <x v="6"/>
    <d v="2015-03-12T14:13:02"/>
    <d v="2015-02-10T15:13:02"/>
    <x v="2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x v="55"/>
    <x v="0"/>
    <s v="theater/plays"/>
    <n v="106"/>
    <x v="2831"/>
    <x v="1"/>
    <x v="6"/>
    <d v="2015-07-17T16:02:00"/>
    <d v="2015-06-29T00:01:44"/>
    <x v="0"/>
    <x v="0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x v="9"/>
    <x v="0"/>
    <s v="theater/plays"/>
    <n v="143"/>
    <x v="2832"/>
    <x v="1"/>
    <x v="6"/>
    <d v="2015-07-05T10:38:37"/>
    <d v="2015-06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x v="67"/>
    <x v="0"/>
    <s v="theater/plays"/>
    <n v="105"/>
    <x v="2833"/>
    <x v="1"/>
    <x v="6"/>
    <d v="2016-01-03T23:20:07"/>
    <d v="2015-12-02T23:20:07"/>
    <x v="11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x v="88"/>
    <x v="0"/>
    <s v="theater/plays"/>
    <n v="110"/>
    <x v="2834"/>
    <x v="1"/>
    <x v="6"/>
    <d v="2016-01-19T17:59:00"/>
    <d v="2015-11-21T15:06:57"/>
    <x v="4"/>
    <x v="0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x v="14"/>
    <x v="0"/>
    <s v="theater/plays"/>
    <n v="106"/>
    <x v="2835"/>
    <x v="1"/>
    <x v="6"/>
    <d v="2015-07-19T22:59:00"/>
    <d v="2015-06-15T16:50:44"/>
    <x v="0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x v="63"/>
    <x v="0"/>
    <s v="theater/plays"/>
    <n v="108"/>
    <x v="2836"/>
    <x v="1"/>
    <x v="6"/>
    <d v="2016-08-01T08:41:00"/>
    <d v="2016-07-20T10:01:43"/>
    <x v="3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x v="72"/>
    <x v="0"/>
    <s v="theater/plays"/>
    <n v="105"/>
    <x v="2837"/>
    <x v="1"/>
    <x v="6"/>
    <d v="2015-06-16T20:40:14"/>
    <d v="2015-05-26T20:40:14"/>
    <x v="5"/>
    <x v="0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x v="55"/>
    <x v="0"/>
    <s v="theater/plays"/>
    <n v="119"/>
    <x v="446"/>
    <x v="1"/>
    <x v="6"/>
    <d v="2015-05-07T05:09:54"/>
    <d v="2015-04-07T05:09:54"/>
    <x v="6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x v="71"/>
    <x v="0"/>
    <s v="theater/plays"/>
    <n v="153"/>
    <x v="2838"/>
    <x v="1"/>
    <x v="6"/>
    <d v="2015-03-26T19:00:00"/>
    <d v="2015-01-30T17:16:41"/>
    <x v="1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x v="33"/>
    <x v="0"/>
    <s v="theater/plays"/>
    <n v="100"/>
    <x v="2839"/>
    <x v="1"/>
    <x v="6"/>
    <d v="2014-12-31T08:39:47"/>
    <d v="2014-11-01T07:39:47"/>
    <x v="4"/>
    <x v="3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x v="22"/>
    <x v="0"/>
    <s v="theater/plays"/>
    <n v="100"/>
    <x v="2840"/>
    <x v="1"/>
    <x v="6"/>
    <d v="2016-08-31T15:46:11"/>
    <d v="2016-08-11T15:46:11"/>
    <x v="10"/>
    <x v="2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x v="83"/>
    <x v="0"/>
    <s v="theater/plays"/>
    <n v="225"/>
    <x v="766"/>
    <x v="1"/>
    <x v="6"/>
    <d v="2016-05-27T12:46:51"/>
    <d v="2016-05-13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x v="82"/>
    <x v="0"/>
    <s v="theater/plays"/>
    <n v="106"/>
    <x v="2841"/>
    <x v="1"/>
    <x v="6"/>
    <d v="2014-11-05T16:22:25"/>
    <d v="2014-10-15T15:22:25"/>
    <x v="9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x v="82"/>
    <x v="0"/>
    <s v="theater/plays"/>
    <n v="105"/>
    <x v="2842"/>
    <x v="1"/>
    <x v="6"/>
    <d v="2016-02-19T21:45:35"/>
    <d v="2016-01-05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x v="9"/>
    <x v="0"/>
    <s v="theater/plays"/>
    <n v="117"/>
    <x v="2843"/>
    <x v="1"/>
    <x v="6"/>
    <d v="2014-12-01T14:09:00"/>
    <d v="2014-11-20T15:56:12"/>
    <x v="4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x v="7"/>
    <x v="0"/>
    <s v="theater/plays"/>
    <n v="109"/>
    <x v="2844"/>
    <x v="1"/>
    <x v="6"/>
    <d v="2015-06-18T05:41:07"/>
    <d v="2015-05-19T05:41:07"/>
    <x v="5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x v="22"/>
    <x v="0"/>
    <s v="theater/plays"/>
    <n v="160"/>
    <x v="379"/>
    <x v="1"/>
    <x v="6"/>
    <d v="2016-04-21T17:36:48"/>
    <d v="2016-03-31T17:36:48"/>
    <x v="7"/>
    <x v="2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x v="25"/>
    <x v="0"/>
    <s v="theater/plays"/>
    <n v="113"/>
    <x v="2845"/>
    <x v="1"/>
    <x v="6"/>
    <d v="2016-08-02T23:09:00"/>
    <d v="2016-07-02T17:14:12"/>
    <x v="3"/>
    <x v="2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x v="57"/>
    <x v="0"/>
    <s v="theater/plays"/>
    <n v="102"/>
    <x v="2846"/>
    <x v="1"/>
    <x v="6"/>
    <d v="2015-07-03T13:22:38"/>
    <d v="2015-05-28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x v="61"/>
    <x v="0"/>
    <s v="theater/plays"/>
    <n v="101"/>
    <x v="2847"/>
    <x v="1"/>
    <x v="6"/>
    <d v="2015-05-22T12:03:29"/>
    <d v="2015-04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x v="58"/>
    <x v="0"/>
    <s v="theater/plays"/>
    <n v="101"/>
    <x v="2848"/>
    <x v="1"/>
    <x v="6"/>
    <d v="2015-07-29T22:25:24"/>
    <d v="2015-05-30T22:25:24"/>
    <x v="5"/>
    <x v="0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x v="83"/>
    <x v="0"/>
    <s v="theater/plays"/>
    <n v="6500"/>
    <x v="94"/>
    <x v="1"/>
    <x v="6"/>
    <d v="2016-03-28T10:50:29"/>
    <d v="2016-03-03T11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x v="69"/>
    <x v="1"/>
    <s v="theater/plays"/>
    <n v="9"/>
    <x v="2849"/>
    <x v="1"/>
    <x v="6"/>
    <d v="2014-07-20T13:51:27"/>
    <d v="2014-05-21T13:51:27"/>
    <x v="5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x v="23"/>
    <x v="1"/>
    <s v="theater/plays"/>
    <n v="22"/>
    <x v="2850"/>
    <x v="1"/>
    <x v="6"/>
    <d v="2014-05-11T06:50:52"/>
    <d v="2014-04-11T06:50:52"/>
    <x v="6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x v="10"/>
    <x v="1"/>
    <s v="theater/plays"/>
    <n v="21"/>
    <x v="2851"/>
    <x v="1"/>
    <x v="6"/>
    <d v="2014-05-31T20:44:24"/>
    <d v="2014-05-06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x v="133"/>
    <x v="1"/>
    <s v="theater/plays"/>
    <n v="41"/>
    <x v="2852"/>
    <x v="1"/>
    <x v="6"/>
    <d v="2014-06-03T01:59:00"/>
    <d v="2014-05-07T09:48:54"/>
    <x v="5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x v="8"/>
    <x v="1"/>
    <s v="theater/plays"/>
    <n v="2"/>
    <x v="2853"/>
    <x v="1"/>
    <x v="6"/>
    <d v="2015-10-01T10:02:54"/>
    <d v="2015-09-01T10:02:54"/>
    <x v="8"/>
    <x v="0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x v="22"/>
    <x v="1"/>
    <s v="theater/plays"/>
    <n v="3"/>
    <x v="2854"/>
    <x v="1"/>
    <x v="6"/>
    <d v="2014-10-04T01:59:00"/>
    <d v="2014-09-03T00:19:02"/>
    <x v="8"/>
    <x v="3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x v="82"/>
    <x v="1"/>
    <s v="theater/plays"/>
    <n v="16"/>
    <x v="2855"/>
    <x v="1"/>
    <x v="6"/>
    <d v="2015-07-19T00:23:11"/>
    <d v="2015-06-04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x v="68"/>
    <x v="1"/>
    <s v="theater/plays"/>
    <n v="16"/>
    <x v="2856"/>
    <x v="1"/>
    <x v="6"/>
    <d v="2015-10-18T14:36:29"/>
    <d v="2015-09-18T14:36:29"/>
    <x v="8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x v="33"/>
    <x v="1"/>
    <s v="theater/plays"/>
    <n v="7"/>
    <x v="2857"/>
    <x v="1"/>
    <x v="6"/>
    <d v="2015-06-11T13:24:44"/>
    <d v="2015-05-12T13:24:44"/>
    <x v="5"/>
    <x v="0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x v="80"/>
    <x v="1"/>
    <s v="theater/plays"/>
    <n v="4"/>
    <x v="2858"/>
    <x v="1"/>
    <x v="6"/>
    <d v="2014-12-31T21:59:03"/>
    <d v="2014-12-01T21:59:03"/>
    <x v="11"/>
    <x v="3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x v="54"/>
    <x v="1"/>
    <s v="theater/plays"/>
    <n v="34"/>
    <x v="2859"/>
    <x v="1"/>
    <x v="6"/>
    <d v="2015-07-17T05:32:59"/>
    <d v="2015-06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x v="84"/>
    <x v="1"/>
    <s v="theater/plays"/>
    <n v="0"/>
    <x v="119"/>
    <x v="1"/>
    <x v="6"/>
    <d v="2015-03-26T22:34:36"/>
    <d v="2015-03-01T23:34:36"/>
    <x v="7"/>
    <x v="0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x v="84"/>
    <x v="1"/>
    <s v="theater/plays"/>
    <n v="0"/>
    <x v="31"/>
    <x v="1"/>
    <x v="6"/>
    <d v="2014-09-01T15:09:38"/>
    <d v="2014-07-28T15:09:38"/>
    <x v="3"/>
    <x v="3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x v="9"/>
    <x v="1"/>
    <s v="theater/plays"/>
    <n v="16"/>
    <x v="2860"/>
    <x v="1"/>
    <x v="6"/>
    <d v="2015-05-09T16:14:18"/>
    <d v="2015-04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x v="29"/>
    <x v="1"/>
    <s v="theater/plays"/>
    <n v="3"/>
    <x v="384"/>
    <x v="1"/>
    <x v="6"/>
    <d v="2015-03-26T17:17:51"/>
    <d v="2015-02-24T18:17:51"/>
    <x v="2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x v="29"/>
    <x v="1"/>
    <s v="theater/plays"/>
    <n v="0"/>
    <x v="120"/>
    <x v="1"/>
    <x v="6"/>
    <d v="2015-03-08T11:50:03"/>
    <d v="2015-02-06T12:50:03"/>
    <x v="2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x v="80"/>
    <x v="1"/>
    <s v="theater/plays"/>
    <n v="5"/>
    <x v="178"/>
    <x v="1"/>
    <x v="6"/>
    <d v="2014-08-01T12:12:00"/>
    <d v="2014-07-09T12:41:3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x v="29"/>
    <x v="1"/>
    <s v="theater/plays"/>
    <n v="2"/>
    <x v="119"/>
    <x v="1"/>
    <x v="6"/>
    <d v="2015-05-22T16:00:00"/>
    <d v="2015-05-04T05:20:44"/>
    <x v="5"/>
    <x v="0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x v="29"/>
    <x v="1"/>
    <s v="theater/plays"/>
    <n v="0"/>
    <x v="120"/>
    <x v="1"/>
    <x v="6"/>
    <d v="2014-06-25T16:00:00"/>
    <d v="2014-05-30T16:26:47"/>
    <x v="5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x v="62"/>
    <x v="1"/>
    <s v="theater/plays"/>
    <n v="18"/>
    <x v="2861"/>
    <x v="1"/>
    <x v="6"/>
    <d v="2014-08-12T10:51:50"/>
    <d v="2014-07-13T10:51:50"/>
    <x v="3"/>
    <x v="3"/>
  </r>
  <r>
    <n v="3861"/>
    <s v="READY OR NOT HERE I COME"/>
    <s v="THE COMING OF THE LORD!"/>
    <x v="13"/>
    <x v="173"/>
    <x v="2"/>
    <x v="0"/>
    <x v="0"/>
    <n v="1415828820"/>
    <n v="1412258977"/>
    <b v="0"/>
    <x v="29"/>
    <x v="1"/>
    <s v="theater/plays"/>
    <n v="5"/>
    <x v="101"/>
    <x v="1"/>
    <x v="6"/>
    <d v="2014-11-12T16:47:00"/>
    <d v="2014-10-02T09:09:37"/>
    <x v="9"/>
    <x v="3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x v="29"/>
    <x v="1"/>
    <s v="theater/plays"/>
    <n v="0"/>
    <x v="120"/>
    <x v="1"/>
    <x v="6"/>
    <d v="2016-09-12T11:59:00"/>
    <d v="2016-08-29T01:15:56"/>
    <x v="10"/>
    <x v="2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x v="78"/>
    <x v="1"/>
    <s v="theater/plays"/>
    <n v="0"/>
    <x v="121"/>
    <x v="1"/>
    <x v="6"/>
    <d v="2015-11-05T11:11:45"/>
    <d v="2015-09-06T10:11:45"/>
    <x v="8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x v="83"/>
    <x v="1"/>
    <s v="theater/plays"/>
    <n v="1"/>
    <x v="135"/>
    <x v="1"/>
    <x v="6"/>
    <d v="2015-11-17T17:24:14"/>
    <d v="2015-10-18T16:24:14"/>
    <x v="9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x v="25"/>
    <x v="1"/>
    <s v="theater/plays"/>
    <n v="27"/>
    <x v="2521"/>
    <x v="1"/>
    <x v="6"/>
    <d v="2014-08-30T00:30:00"/>
    <d v="2014-07-21T10:38:18"/>
    <x v="3"/>
    <x v="3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x v="84"/>
    <x v="1"/>
    <s v="theater/plays"/>
    <n v="1"/>
    <x v="148"/>
    <x v="1"/>
    <x v="6"/>
    <d v="2016-03-22T22:29:00"/>
    <d v="2016-02-02T17:43:41"/>
    <x v="2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x v="81"/>
    <x v="1"/>
    <s v="theater/plays"/>
    <n v="13"/>
    <x v="2862"/>
    <x v="1"/>
    <x v="6"/>
    <d v="2016-06-18T14:32:19"/>
    <d v="2016-05-19T14:32:19"/>
    <x v="5"/>
    <x v="2"/>
  </r>
  <r>
    <n v="3868"/>
    <s v="1000 words (Canceled)"/>
    <s v="New collection of music by Scott Evan Davis!"/>
    <x v="10"/>
    <x v="115"/>
    <x v="1"/>
    <x v="1"/>
    <x v="1"/>
    <n v="1410191405"/>
    <n v="1408031405"/>
    <b v="0"/>
    <x v="29"/>
    <x v="1"/>
    <s v="theater/musical"/>
    <n v="0"/>
    <x v="119"/>
    <x v="1"/>
    <x v="40"/>
    <d v="2014-09-08T10:50:05"/>
    <d v="2014-08-14T10:50:05"/>
    <x v="10"/>
    <x v="3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x v="41"/>
    <x v="1"/>
    <s v="theater/musical"/>
    <n v="3"/>
    <x v="2863"/>
    <x v="1"/>
    <x v="40"/>
    <d v="2015-03-13T22:11:00"/>
    <d v="2015-02-12T12:23:12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x v="73"/>
    <x v="1"/>
    <s v="theater/musical"/>
    <n v="15"/>
    <x v="1876"/>
    <x v="1"/>
    <x v="40"/>
    <d v="2014-07-02T23:07:58"/>
    <d v="2014-06-02T23:07:58"/>
    <x v="0"/>
    <x v="3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x v="83"/>
    <x v="1"/>
    <s v="theater/musical"/>
    <n v="3"/>
    <x v="140"/>
    <x v="1"/>
    <x v="40"/>
    <d v="2017-03-29T12:44:10"/>
    <d v="2017-01-28T13:44:10"/>
    <x v="1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x v="78"/>
    <x v="1"/>
    <s v="theater/musical"/>
    <n v="0"/>
    <x v="121"/>
    <x v="1"/>
    <x v="40"/>
    <d v="2015-08-13T22:29:56"/>
    <d v="2015-06-24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x v="78"/>
    <x v="1"/>
    <s v="theater/musical"/>
    <n v="0"/>
    <x v="121"/>
    <x v="1"/>
    <x v="40"/>
    <d v="2015-10-08T11:42:15"/>
    <d v="2015-09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x v="78"/>
    <x v="1"/>
    <s v="theater/musical"/>
    <n v="0"/>
    <x v="121"/>
    <x v="1"/>
    <x v="40"/>
    <d v="2015-01-23T20:00:00"/>
    <d v="2015-01-02T19:23:42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x v="78"/>
    <x v="1"/>
    <s v="theater/musical"/>
    <n v="0"/>
    <x v="121"/>
    <x v="1"/>
    <x v="40"/>
    <d v="2016-09-03T05:00:00"/>
    <d v="2016-09-02T03:19:25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x v="67"/>
    <x v="1"/>
    <s v="theater/musical"/>
    <n v="53"/>
    <x v="2864"/>
    <x v="1"/>
    <x v="40"/>
    <d v="2016-02-02T09:58:48"/>
    <d v="2016-01-03T09:58:48"/>
    <x v="1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x v="25"/>
    <x v="1"/>
    <s v="theater/musical"/>
    <n v="5"/>
    <x v="2865"/>
    <x v="1"/>
    <x v="40"/>
    <d v="2016-12-08T11:15:52"/>
    <d v="2016-11-08T11:15:52"/>
    <x v="4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x v="29"/>
    <x v="1"/>
    <s v="theater/musical"/>
    <n v="0"/>
    <x v="119"/>
    <x v="1"/>
    <x v="40"/>
    <d v="2015-06-29T22:59:00"/>
    <d v="2015-05-30T14:39:06"/>
    <x v="5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x v="78"/>
    <x v="1"/>
    <s v="theater/musical"/>
    <n v="0"/>
    <x v="121"/>
    <x v="1"/>
    <x v="40"/>
    <d v="2015-01-25T15:39:56"/>
    <d v="2014-12-26T15:39:56"/>
    <x v="11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x v="57"/>
    <x v="1"/>
    <s v="theater/musical"/>
    <n v="13"/>
    <x v="2866"/>
    <x v="1"/>
    <x v="40"/>
    <d v="2014-07-30T18:00:00"/>
    <d v="2014-06-25T14:33:40"/>
    <x v="0"/>
    <x v="3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x v="29"/>
    <x v="1"/>
    <s v="theater/musical"/>
    <n v="5"/>
    <x v="384"/>
    <x v="1"/>
    <x v="40"/>
    <d v="2017-02-19T19:26:39"/>
    <d v="2017-01-20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x v="78"/>
    <x v="1"/>
    <s v="theater/musical"/>
    <n v="0"/>
    <x v="121"/>
    <x v="1"/>
    <x v="40"/>
    <d v="2016-01-31T18:03:00"/>
    <d v="2016-01-04T18:36:10"/>
    <x v="1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x v="78"/>
    <x v="1"/>
    <s v="theater/musical"/>
    <n v="0"/>
    <x v="121"/>
    <x v="1"/>
    <x v="40"/>
    <d v="2014-09-02T09:27:49"/>
    <d v="2014-08-03T09:27:49"/>
    <x v="10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x v="78"/>
    <x v="1"/>
    <s v="theater/musical"/>
    <n v="0"/>
    <x v="121"/>
    <x v="1"/>
    <x v="40"/>
    <d v="2015-03-27T12:59:52"/>
    <d v="2015-03-02T13:59:52"/>
    <x v="7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x v="78"/>
    <x v="1"/>
    <s v="theater/musical"/>
    <n v="0"/>
    <x v="121"/>
    <x v="1"/>
    <x v="40"/>
    <d v="2016-05-09T17:49:51"/>
    <d v="2016-04-09T17:49:51"/>
    <x v="6"/>
    <x v="2"/>
  </r>
  <r>
    <n v="3886"/>
    <s v="a (Canceled)"/>
    <n v="1"/>
    <x v="3"/>
    <x v="117"/>
    <x v="1"/>
    <x v="2"/>
    <x v="2"/>
    <n v="1418275702"/>
    <n v="1415683702"/>
    <b v="0"/>
    <x v="78"/>
    <x v="1"/>
    <s v="theater/musical"/>
    <n v="0"/>
    <x v="121"/>
    <x v="1"/>
    <x v="40"/>
    <d v="2014-12-11T00:28:22"/>
    <d v="2014-11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x v="84"/>
    <x v="1"/>
    <s v="theater/musical"/>
    <n v="2"/>
    <x v="844"/>
    <x v="1"/>
    <x v="40"/>
    <d v="2015-05-01T17:00:00"/>
    <d v="2015-03-16T15:35:29"/>
    <x v="7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x v="25"/>
    <x v="1"/>
    <s v="theater/plays"/>
    <n v="27"/>
    <x v="2867"/>
    <x v="1"/>
    <x v="6"/>
    <d v="2017-02-26T08:05:58"/>
    <d v="2017-01-27T08:05:58"/>
    <x v="1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x v="82"/>
    <x v="1"/>
    <s v="theater/plays"/>
    <n v="1"/>
    <x v="2868"/>
    <x v="1"/>
    <x v="6"/>
    <d v="2015-01-04T18:26:00"/>
    <d v="2014-12-03T19:07:10"/>
    <x v="11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x v="22"/>
    <x v="1"/>
    <s v="theater/plays"/>
    <n v="17"/>
    <x v="2869"/>
    <x v="1"/>
    <x v="6"/>
    <d v="2015-08-15T13:12:24"/>
    <d v="2015-06-16T13:12:24"/>
    <x v="0"/>
    <x v="0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x v="63"/>
    <x v="1"/>
    <s v="theater/plays"/>
    <n v="33"/>
    <x v="2351"/>
    <x v="1"/>
    <x v="6"/>
    <d v="2015-03-22T23:59:00"/>
    <d v="2015-02-20T22:10:44"/>
    <x v="2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x v="78"/>
    <x v="1"/>
    <s v="theater/plays"/>
    <n v="0"/>
    <x v="121"/>
    <x v="1"/>
    <x v="6"/>
    <d v="2014-08-24T02:00:00"/>
    <d v="2014-08-16T10:39:17"/>
    <x v="10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x v="87"/>
    <x v="1"/>
    <s v="theater/plays"/>
    <n v="22"/>
    <x v="2870"/>
    <x v="1"/>
    <x v="6"/>
    <d v="2014-07-01T01:00:00"/>
    <d v="2014-05-20T10:47:20"/>
    <x v="5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x v="202"/>
    <x v="1"/>
    <s v="theater/plays"/>
    <n v="3"/>
    <x v="1331"/>
    <x v="1"/>
    <x v="6"/>
    <d v="2016-12-05T23:59:00"/>
    <d v="2016-11-05T18:00:12"/>
    <x v="4"/>
    <x v="2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x v="29"/>
    <x v="1"/>
    <s v="theater/plays"/>
    <n v="5"/>
    <x v="73"/>
    <x v="1"/>
    <x v="6"/>
    <d v="2015-02-28T01:00:18"/>
    <d v="2015-01-28T01:00:18"/>
    <x v="1"/>
    <x v="0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x v="80"/>
    <x v="1"/>
    <s v="theater/plays"/>
    <n v="11"/>
    <x v="665"/>
    <x v="1"/>
    <x v="6"/>
    <d v="2014-06-16T23:36:18"/>
    <d v="2014-06-02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x v="73"/>
    <x v="1"/>
    <s v="theater/plays"/>
    <n v="18"/>
    <x v="895"/>
    <x v="1"/>
    <x v="6"/>
    <d v="2015-01-08T15:58:03"/>
    <d v="2014-12-09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x v="38"/>
    <x v="1"/>
    <s v="theater/plays"/>
    <n v="33"/>
    <x v="1337"/>
    <x v="1"/>
    <x v="6"/>
    <d v="2015-08-17T11:00:00"/>
    <d v="2015-07-08T06:34:30"/>
    <x v="3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x v="84"/>
    <x v="1"/>
    <s v="theater/plays"/>
    <n v="1"/>
    <x v="372"/>
    <x v="1"/>
    <x v="6"/>
    <d v="2014-08-12T13:36:01"/>
    <d v="2014-07-23T13:36:01"/>
    <x v="3"/>
    <x v="3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x v="81"/>
    <x v="1"/>
    <s v="theater/plays"/>
    <n v="5"/>
    <x v="2871"/>
    <x v="1"/>
    <x v="6"/>
    <d v="2015-06-10T21:13:11"/>
    <d v="2015-05-11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x v="29"/>
    <x v="1"/>
    <s v="theater/plays"/>
    <n v="1"/>
    <x v="384"/>
    <x v="1"/>
    <x v="6"/>
    <d v="2015-12-19T14:49:59"/>
    <d v="2015-11-0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x v="162"/>
    <x v="1"/>
    <s v="theater/plays"/>
    <n v="49"/>
    <x v="2872"/>
    <x v="1"/>
    <x v="6"/>
    <d v="2016-11-14T07:14:02"/>
    <d v="2016-10-20T06:14:02"/>
    <x v="9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x v="78"/>
    <x v="1"/>
    <s v="theater/plays"/>
    <n v="0"/>
    <x v="121"/>
    <x v="1"/>
    <x v="6"/>
    <d v="2015-08-14T14:38:00"/>
    <d v="2015-06-30T19:16:05"/>
    <x v="0"/>
    <x v="0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x v="84"/>
    <x v="1"/>
    <s v="theater/plays"/>
    <n v="0"/>
    <x v="1788"/>
    <x v="1"/>
    <x v="6"/>
    <d v="2015-04-15T00:04:00"/>
    <d v="2015-04-01T00:30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x v="63"/>
    <x v="1"/>
    <s v="theater/plays"/>
    <n v="12"/>
    <x v="2873"/>
    <x v="1"/>
    <x v="6"/>
    <d v="2015-06-11T18:00:00"/>
    <d v="2015-04-30T09:58:23"/>
    <x v="6"/>
    <x v="0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x v="38"/>
    <x v="1"/>
    <s v="theater/plays"/>
    <n v="67"/>
    <x v="2874"/>
    <x v="1"/>
    <x v="6"/>
    <d v="2015-06-26T08:25:00"/>
    <d v="2015-05-19T17:01:33"/>
    <x v="5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x v="80"/>
    <x v="1"/>
    <s v="theater/plays"/>
    <n v="15"/>
    <x v="2875"/>
    <x v="1"/>
    <x v="6"/>
    <d v="2014-10-26T15:08:00"/>
    <d v="2014-09-24T14:40:06"/>
    <x v="8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x v="80"/>
    <x v="1"/>
    <s v="theater/plays"/>
    <n v="9"/>
    <x v="1862"/>
    <x v="1"/>
    <x v="6"/>
    <d v="2014-07-28T22:14:56"/>
    <d v="2014-07-13T22:14:56"/>
    <x v="3"/>
    <x v="3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x v="80"/>
    <x v="1"/>
    <s v="theater/plays"/>
    <n v="0"/>
    <x v="1209"/>
    <x v="1"/>
    <x v="6"/>
    <d v="2014-09-11T03:37:22"/>
    <d v="2014-08-12T03:37:22"/>
    <x v="10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x v="83"/>
    <x v="1"/>
    <s v="theater/plays"/>
    <n v="3"/>
    <x v="2876"/>
    <x v="1"/>
    <x v="6"/>
    <d v="2015-09-07T13:09:57"/>
    <d v="2015-08-08T13:09:57"/>
    <x v="10"/>
    <x v="0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x v="17"/>
    <x v="1"/>
    <s v="theater/plays"/>
    <n v="37"/>
    <x v="2877"/>
    <x v="1"/>
    <x v="6"/>
    <d v="2014-11-26T15:29:37"/>
    <d v="2014-10-27T14:29:37"/>
    <x v="9"/>
    <x v="3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x v="29"/>
    <x v="1"/>
    <s v="theater/plays"/>
    <n v="0"/>
    <x v="120"/>
    <x v="1"/>
    <x v="6"/>
    <d v="2015-04-24T23:35:00"/>
    <d v="2015-02-24T01:28:5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x v="63"/>
    <x v="1"/>
    <s v="theater/plays"/>
    <n v="10"/>
    <x v="2878"/>
    <x v="1"/>
    <x v="6"/>
    <d v="2015-11-30T01:04:09"/>
    <d v="2015-10-31T00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x v="74"/>
    <x v="1"/>
    <s v="theater/plays"/>
    <n v="36"/>
    <x v="2417"/>
    <x v="1"/>
    <x v="6"/>
    <d v="2015-05-10T17:59:00"/>
    <d v="2015-04-20T14:39:16"/>
    <x v="6"/>
    <x v="0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x v="29"/>
    <x v="1"/>
    <s v="theater/plays"/>
    <n v="0"/>
    <x v="144"/>
    <x v="1"/>
    <x v="6"/>
    <d v="2016-06-01T18:38:29"/>
    <d v="2016-05-02T18:38:29"/>
    <x v="5"/>
    <x v="2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x v="78"/>
    <x v="1"/>
    <s v="theater/plays"/>
    <n v="0"/>
    <x v="121"/>
    <x v="1"/>
    <x v="6"/>
    <d v="2016-06-03T06:19:12"/>
    <d v="2016-05-04T06:19:12"/>
    <x v="5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x v="29"/>
    <x v="1"/>
    <s v="theater/plays"/>
    <n v="0"/>
    <x v="119"/>
    <x v="1"/>
    <x v="6"/>
    <d v="2014-09-11T07:39:21"/>
    <d v="2014-08-12T07:39:21"/>
    <x v="10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x v="83"/>
    <x v="1"/>
    <s v="theater/plays"/>
    <n v="0"/>
    <x v="379"/>
    <x v="1"/>
    <x v="6"/>
    <d v="2014-08-04T11:00:00"/>
    <d v="2014-07-23T10:57:03"/>
    <x v="3"/>
    <x v="3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x v="83"/>
    <x v="1"/>
    <s v="theater/plays"/>
    <n v="2"/>
    <x v="180"/>
    <x v="1"/>
    <x v="6"/>
    <d v="2016-01-17T19:00:00"/>
    <d v="2015-12-20T11:26:13"/>
    <x v="11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x v="83"/>
    <x v="1"/>
    <s v="theater/plays"/>
    <n v="5"/>
    <x v="834"/>
    <x v="1"/>
    <x v="6"/>
    <d v="2016-11-13T05:17:40"/>
    <d v="2016-10-14T04:17:40"/>
    <x v="9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x v="78"/>
    <x v="1"/>
    <s v="theater/plays"/>
    <n v="0"/>
    <x v="121"/>
    <x v="1"/>
    <x v="6"/>
    <d v="2014-10-26T13:00:00"/>
    <d v="2014-10-14T08:00:55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x v="79"/>
    <x v="1"/>
    <s v="theater/plays"/>
    <n v="8"/>
    <x v="2879"/>
    <x v="1"/>
    <x v="6"/>
    <d v="2015-03-02T18:00:00"/>
    <d v="2015-01-16T13:26:50"/>
    <x v="1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x v="57"/>
    <x v="1"/>
    <s v="theater/plays"/>
    <n v="12"/>
    <x v="2880"/>
    <x v="1"/>
    <x v="6"/>
    <d v="2015-04-09T18:31:11"/>
    <d v="2015-03-12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x v="244"/>
    <x v="1"/>
    <s v="theater/plays"/>
    <n v="15"/>
    <x v="1378"/>
    <x v="1"/>
    <x v="6"/>
    <d v="2014-06-26T18:02:02"/>
    <d v="2014-05-27T18:02:02"/>
    <x v="5"/>
    <x v="3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x v="83"/>
    <x v="1"/>
    <s v="theater/plays"/>
    <n v="10"/>
    <x v="144"/>
    <x v="1"/>
    <x v="6"/>
    <d v="2014-07-30T15:53:59"/>
    <d v="2014-06-30T15:53:59"/>
    <x v="0"/>
    <x v="3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x v="29"/>
    <x v="1"/>
    <s v="theater/plays"/>
    <n v="0"/>
    <x v="2"/>
    <x v="1"/>
    <x v="6"/>
    <d v="2014-12-26T21:02:28"/>
    <d v="2014-11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x v="84"/>
    <x v="1"/>
    <s v="theater/plays"/>
    <n v="1"/>
    <x v="385"/>
    <x v="1"/>
    <x v="6"/>
    <d v="2014-08-09T01:25:04"/>
    <d v="2014-07-10T01:25:04"/>
    <x v="3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x v="63"/>
    <x v="1"/>
    <s v="theater/plays"/>
    <n v="13"/>
    <x v="2881"/>
    <x v="1"/>
    <x v="6"/>
    <d v="2015-10-15T23:59:00"/>
    <d v="2015-09-18T11:23:47"/>
    <x v="8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x v="25"/>
    <x v="1"/>
    <s v="theater/plays"/>
    <n v="2"/>
    <x v="2882"/>
    <x v="1"/>
    <x v="6"/>
    <d v="2016-09-18T14:51:05"/>
    <d v="2016-08-19T14:51:05"/>
    <x v="10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x v="78"/>
    <x v="1"/>
    <s v="theater/plays"/>
    <n v="0"/>
    <x v="121"/>
    <x v="1"/>
    <x v="6"/>
    <d v="2016-04-01T01:00:00"/>
    <d v="2016-03-04T03:07:48"/>
    <x v="7"/>
    <x v="2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x v="78"/>
    <x v="1"/>
    <s v="theater/plays"/>
    <n v="0"/>
    <x v="121"/>
    <x v="1"/>
    <x v="6"/>
    <d v="2015-09-05T22:38:27"/>
    <d v="2015-08-11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x v="29"/>
    <x v="1"/>
    <s v="theater/plays"/>
    <n v="0"/>
    <x v="120"/>
    <x v="1"/>
    <x v="6"/>
    <d v="2016-03-15T22:02:44"/>
    <d v="2016-02-14T23:02:44"/>
    <x v="2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x v="8"/>
    <x v="1"/>
    <s v="theater/plays"/>
    <n v="16"/>
    <x v="2883"/>
    <x v="1"/>
    <x v="6"/>
    <d v="2016-07-16T19:43:00"/>
    <d v="2016-06-17T18:14:22"/>
    <x v="0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x v="8"/>
    <x v="1"/>
    <s v="theater/plays"/>
    <n v="11"/>
    <x v="2884"/>
    <x v="1"/>
    <x v="6"/>
    <d v="2015-10-01T08:00:00"/>
    <d v="2015-08-17T11:07:19"/>
    <x v="10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x v="23"/>
    <x v="1"/>
    <s v="theater/plays"/>
    <n v="44"/>
    <x v="2885"/>
    <x v="1"/>
    <x v="6"/>
    <d v="2015-10-04T10:45:46"/>
    <d v="2015-08-05T10:45:46"/>
    <x v="10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x v="78"/>
    <x v="1"/>
    <s v="theater/plays"/>
    <n v="0"/>
    <x v="121"/>
    <x v="1"/>
    <x v="6"/>
    <d v="2016-12-01T02:18:40"/>
    <d v="2016-11-01T01:18:40"/>
    <x v="4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x v="73"/>
    <x v="1"/>
    <s v="theater/plays"/>
    <n v="86"/>
    <x v="2886"/>
    <x v="1"/>
    <x v="6"/>
    <d v="2016-07-11T10:09:20"/>
    <d v="2016-06-13T10:09:20"/>
    <x v="0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x v="81"/>
    <x v="1"/>
    <s v="theater/plays"/>
    <n v="12"/>
    <x v="2887"/>
    <x v="1"/>
    <x v="6"/>
    <d v="2015-06-27T16:44:14"/>
    <d v="2015-05-27T16:44:14"/>
    <x v="5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x v="29"/>
    <x v="1"/>
    <s v="theater/plays"/>
    <n v="0"/>
    <x v="144"/>
    <x v="1"/>
    <x v="6"/>
    <d v="2014-10-06T23:30:00"/>
    <d v="2014-10-03T04:36:19"/>
    <x v="9"/>
    <x v="3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x v="84"/>
    <x v="1"/>
    <s v="theater/plays"/>
    <n v="0"/>
    <x v="148"/>
    <x v="1"/>
    <x v="6"/>
    <d v="2015-01-02T06:49:11"/>
    <d v="2014-11-18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x v="84"/>
    <x v="1"/>
    <s v="theater/plays"/>
    <n v="1"/>
    <x v="384"/>
    <x v="1"/>
    <x v="6"/>
    <d v="2014-11-24T20:00:00"/>
    <d v="2014-10-28T09:05:37"/>
    <x v="9"/>
    <x v="3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x v="78"/>
    <x v="1"/>
    <s v="theater/plays"/>
    <n v="0"/>
    <x v="121"/>
    <x v="1"/>
    <x v="6"/>
    <d v="2015-06-16T16:41:54"/>
    <d v="2015-04-17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x v="62"/>
    <x v="1"/>
    <s v="theater/plays"/>
    <n v="36"/>
    <x v="2888"/>
    <x v="1"/>
    <x v="6"/>
    <d v="2015-11-02T11:50:00"/>
    <d v="2015-10-02T13:41:08"/>
    <x v="9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x v="78"/>
    <x v="1"/>
    <s v="theater/plays"/>
    <n v="0"/>
    <x v="121"/>
    <x v="1"/>
    <x v="6"/>
    <d v="2015-08-27T10:54:35"/>
    <d v="2015-07-28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x v="29"/>
    <x v="1"/>
    <s v="theater/plays"/>
    <n v="0"/>
    <x v="144"/>
    <x v="1"/>
    <x v="6"/>
    <d v="2015-05-15T14:14:28"/>
    <d v="2015-04-15T14:14:28"/>
    <x v="6"/>
    <x v="0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x v="81"/>
    <x v="1"/>
    <s v="theater/plays"/>
    <n v="3"/>
    <x v="498"/>
    <x v="1"/>
    <x v="6"/>
    <d v="2015-02-28T03:00:00"/>
    <d v="2015-01-27T15:00:22"/>
    <x v="1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x v="84"/>
    <x v="1"/>
    <s v="theater/plays"/>
    <n v="3"/>
    <x v="476"/>
    <x v="1"/>
    <x v="6"/>
    <d v="2016-10-01T22:25:44"/>
    <d v="2016-09-01T22:25:44"/>
    <x v="8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x v="78"/>
    <x v="1"/>
    <s v="theater/plays"/>
    <n v="0"/>
    <x v="121"/>
    <x v="1"/>
    <x v="6"/>
    <d v="2014-09-07T02:48:43"/>
    <d v="2014-07-09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x v="58"/>
    <x v="1"/>
    <s v="theater/plays"/>
    <n v="16"/>
    <x v="2889"/>
    <x v="1"/>
    <x v="6"/>
    <d v="2015-02-10T21:53:41"/>
    <d v="2015-01-11T21:53:41"/>
    <x v="1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x v="29"/>
    <x v="1"/>
    <s v="theater/plays"/>
    <n v="1"/>
    <x v="384"/>
    <x v="1"/>
    <x v="6"/>
    <d v="2016-04-08T13:35:00"/>
    <d v="2016-03-10T11:51:2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x v="29"/>
    <x v="1"/>
    <s v="theater/plays"/>
    <n v="0"/>
    <x v="120"/>
    <x v="1"/>
    <x v="6"/>
    <d v="2016-05-03T13:49:02"/>
    <d v="2016-03-04T14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x v="29"/>
    <x v="1"/>
    <s v="theater/plays"/>
    <n v="0"/>
    <x v="384"/>
    <x v="1"/>
    <x v="6"/>
    <d v="2015-10-26T13:58:10"/>
    <d v="2015-08-27T13:58:10"/>
    <x v="10"/>
    <x v="0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x v="78"/>
    <x v="1"/>
    <s v="theater/plays"/>
    <n v="0"/>
    <x v="121"/>
    <x v="1"/>
    <x v="6"/>
    <d v="2016-07-29T18:29:00"/>
    <d v="2016-06-28T20:09:46"/>
    <x v="0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x v="78"/>
    <x v="1"/>
    <s v="theater/plays"/>
    <n v="0"/>
    <x v="121"/>
    <x v="1"/>
    <x v="6"/>
    <d v="2014-07-14T10:37:44"/>
    <d v="2014-05-15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x v="22"/>
    <x v="1"/>
    <s v="theater/plays"/>
    <n v="24"/>
    <x v="97"/>
    <x v="1"/>
    <x v="6"/>
    <d v="2015-11-28T16:22:21"/>
    <d v="2015-10-29T15:22:21"/>
    <x v="9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x v="78"/>
    <x v="1"/>
    <s v="theater/plays"/>
    <n v="0"/>
    <x v="121"/>
    <x v="1"/>
    <x v="6"/>
    <d v="2016-04-24T19:20:00"/>
    <d v="2016-03-28T17:22:07"/>
    <x v="7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x v="29"/>
    <x v="1"/>
    <s v="theater/plays"/>
    <n v="0"/>
    <x v="589"/>
    <x v="1"/>
    <x v="6"/>
    <d v="2016-07-08T18:25:54"/>
    <d v="2016-05-23T18:25:54"/>
    <x v="5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x v="38"/>
    <x v="1"/>
    <s v="theater/plays"/>
    <n v="32"/>
    <x v="2890"/>
    <x v="1"/>
    <x v="6"/>
    <d v="2014-08-02T09:00:00"/>
    <d v="2014-06-26T17:48:32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x v="8"/>
    <x v="1"/>
    <s v="theater/plays"/>
    <n v="24"/>
    <x v="838"/>
    <x v="1"/>
    <x v="6"/>
    <d v="2014-09-28T13:55:56"/>
    <d v="2014-08-29T13:55:56"/>
    <x v="10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x v="80"/>
    <x v="1"/>
    <s v="theater/plays"/>
    <n v="2"/>
    <x v="798"/>
    <x v="1"/>
    <x v="6"/>
    <d v="2016-01-03T15:17:36"/>
    <d v="2015-12-04T15:17:36"/>
    <x v="11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x v="84"/>
    <x v="1"/>
    <s v="theater/plays"/>
    <n v="0"/>
    <x v="689"/>
    <x v="1"/>
    <x v="6"/>
    <d v="2014-05-08T16:23:30"/>
    <d v="2014-04-16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x v="83"/>
    <x v="1"/>
    <s v="theater/plays"/>
    <n v="3"/>
    <x v="2"/>
    <x v="1"/>
    <x v="6"/>
    <d v="2015-11-28T09:54:54"/>
    <d v="2015-11-03T09:54:54"/>
    <x v="4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x v="78"/>
    <x v="1"/>
    <s v="theater/plays"/>
    <n v="0"/>
    <x v="121"/>
    <x v="1"/>
    <x v="6"/>
    <d v="2015-11-17T23:41:57"/>
    <d v="2015-10-18T22:41:57"/>
    <x v="9"/>
    <x v="0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x v="83"/>
    <x v="1"/>
    <s v="theater/plays"/>
    <n v="6"/>
    <x v="840"/>
    <x v="1"/>
    <x v="6"/>
    <d v="2015-04-19T11:19:46"/>
    <d v="2015-02-18T12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x v="80"/>
    <x v="1"/>
    <s v="theater/plays"/>
    <n v="14"/>
    <x v="371"/>
    <x v="1"/>
    <x v="6"/>
    <d v="2016-04-13T23:39:40"/>
    <d v="2016-02-14T00:39:40"/>
    <x v="2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x v="84"/>
    <x v="1"/>
    <s v="theater/plays"/>
    <n v="1"/>
    <x v="381"/>
    <x v="1"/>
    <x v="6"/>
    <d v="2014-07-23T21:59:00"/>
    <d v="2014-06-11T12:04:38"/>
    <x v="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x v="73"/>
    <x v="1"/>
    <s v="theater/plays"/>
    <n v="24"/>
    <x v="2239"/>
    <x v="1"/>
    <x v="6"/>
    <d v="2017-03-06T01:58:27"/>
    <d v="2017-02-04T01:58:27"/>
    <x v="2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x v="202"/>
    <x v="1"/>
    <s v="theater/plays"/>
    <n v="11"/>
    <x v="2891"/>
    <x v="1"/>
    <x v="6"/>
    <d v="2016-05-22T14:34:33"/>
    <d v="2016-03-23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x v="79"/>
    <x v="1"/>
    <s v="theater/plays"/>
    <n v="7"/>
    <x v="2892"/>
    <x v="1"/>
    <x v="6"/>
    <d v="2016-08-28T22:55:00"/>
    <d v="2016-08-19T15:30:46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x v="84"/>
    <x v="1"/>
    <s v="theater/plays"/>
    <n v="0"/>
    <x v="148"/>
    <x v="1"/>
    <x v="6"/>
    <d v="2016-04-17T15:43:31"/>
    <d v="2016-03-18T15:43:31"/>
    <x v="7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x v="79"/>
    <x v="1"/>
    <s v="theater/plays"/>
    <n v="1"/>
    <x v="2893"/>
    <x v="1"/>
    <x v="6"/>
    <d v="2014-07-21T07:52:06"/>
    <d v="2014-06-21T07:52:06"/>
    <x v="0"/>
    <x v="3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x v="22"/>
    <x v="1"/>
    <s v="theater/plays"/>
    <n v="21"/>
    <x v="2894"/>
    <x v="1"/>
    <x v="6"/>
    <d v="2015-02-05T20:37:14"/>
    <d v="2014-12-07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x v="77"/>
    <x v="1"/>
    <s v="theater/plays"/>
    <n v="78"/>
    <x v="2895"/>
    <x v="1"/>
    <x v="6"/>
    <d v="2016-05-08T23:00:00"/>
    <d v="2016-04-09T11:25:10"/>
    <x v="6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x v="202"/>
    <x v="1"/>
    <s v="theater/plays"/>
    <n v="32"/>
    <x v="2896"/>
    <x v="1"/>
    <x v="6"/>
    <d v="2016-06-02T08:07:28"/>
    <d v="2016-05-03T08:07:28"/>
    <x v="5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x v="78"/>
    <x v="1"/>
    <s v="theater/plays"/>
    <n v="0"/>
    <x v="121"/>
    <x v="1"/>
    <x v="6"/>
    <d v="2016-07-13T15:48:18"/>
    <d v="2016-06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x v="73"/>
    <x v="1"/>
    <s v="theater/plays"/>
    <n v="48"/>
    <x v="2897"/>
    <x v="1"/>
    <x v="6"/>
    <d v="2014-08-01T02:00:00"/>
    <d v="2014-07-10T15:36:01"/>
    <x v="3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x v="79"/>
    <x v="1"/>
    <s v="theater/plays"/>
    <n v="1"/>
    <x v="2898"/>
    <x v="1"/>
    <x v="6"/>
    <d v="2016-07-22T13:55:32"/>
    <d v="2016-06-22T13:55:32"/>
    <x v="0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x v="22"/>
    <x v="1"/>
    <s v="theater/plays"/>
    <n v="11"/>
    <x v="1295"/>
    <x v="1"/>
    <x v="6"/>
    <d v="2015-01-31T10:25:53"/>
    <d v="2014-12-02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x v="79"/>
    <x v="1"/>
    <s v="theater/plays"/>
    <n v="2"/>
    <x v="1782"/>
    <x v="1"/>
    <x v="6"/>
    <d v="2015-03-29T15:00:00"/>
    <d v="2015-03-06T16:40:57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x v="63"/>
    <x v="1"/>
    <s v="theater/plays"/>
    <n v="18"/>
    <x v="2845"/>
    <x v="1"/>
    <x v="6"/>
    <d v="2014-07-05T09:22:27"/>
    <d v="2014-06-05T09:22:27"/>
    <x v="0"/>
    <x v="3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x v="63"/>
    <x v="1"/>
    <s v="theater/plays"/>
    <n v="4"/>
    <x v="638"/>
    <x v="1"/>
    <x v="6"/>
    <d v="2016-07-16T23:19:09"/>
    <d v="2016-05-17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x v="81"/>
    <x v="1"/>
    <s v="theater/plays"/>
    <n v="20"/>
    <x v="447"/>
    <x v="1"/>
    <x v="6"/>
    <d v="2015-07-07T14:26:20"/>
    <d v="2015-05-08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x v="67"/>
    <x v="1"/>
    <s v="theater/plays"/>
    <n v="35"/>
    <x v="2899"/>
    <x v="1"/>
    <x v="6"/>
    <d v="2014-05-20T01:59:00"/>
    <d v="2014-04-18T15:52:36"/>
    <x v="6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x v="73"/>
    <x v="1"/>
    <s v="theater/plays"/>
    <n v="6"/>
    <x v="2858"/>
    <x v="1"/>
    <x v="6"/>
    <d v="2014-11-07T19:00:00"/>
    <d v="2014-10-08T18:07:24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x v="10"/>
    <x v="1"/>
    <s v="theater/plays"/>
    <n v="32"/>
    <x v="2900"/>
    <x v="1"/>
    <x v="6"/>
    <d v="2016-02-20T16:05:00"/>
    <d v="2016-01-30T11:58:40"/>
    <x v="1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x v="62"/>
    <x v="1"/>
    <s v="theater/plays"/>
    <n v="10"/>
    <x v="2901"/>
    <x v="1"/>
    <x v="6"/>
    <d v="2016-05-06T08:04:00"/>
    <d v="2016-04-07T08:09:54"/>
    <x v="6"/>
    <x v="2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x v="62"/>
    <x v="1"/>
    <s v="theater/plays"/>
    <n v="38"/>
    <x v="2902"/>
    <x v="1"/>
    <x v="6"/>
    <d v="2014-05-16T17:11:30"/>
    <d v="2014-05-06T17:11:30"/>
    <x v="5"/>
    <x v="3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x v="80"/>
    <x v="1"/>
    <s v="theater/plays"/>
    <n v="2"/>
    <x v="1797"/>
    <x v="1"/>
    <x v="6"/>
    <d v="2015-08-28T20:56:53"/>
    <d v="2015-08-13T20:56:53"/>
    <x v="10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x v="78"/>
    <x v="1"/>
    <s v="theater/plays"/>
    <n v="0"/>
    <x v="121"/>
    <x v="1"/>
    <x v="6"/>
    <d v="2015-11-08T13:59:41"/>
    <d v="2015-10-09T12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x v="83"/>
    <x v="1"/>
    <s v="theater/plays"/>
    <n v="4"/>
    <x v="1581"/>
    <x v="1"/>
    <x v="6"/>
    <d v="2016-03-02T11:08:13"/>
    <d v="2016-02-01T11:08:13"/>
    <x v="2"/>
    <x v="2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x v="29"/>
    <x v="1"/>
    <s v="theater/plays"/>
    <n v="20"/>
    <x v="101"/>
    <x v="1"/>
    <x v="6"/>
    <d v="2015-05-31T10:28:02"/>
    <d v="2015-05-01T10:28:02"/>
    <x v="5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x v="82"/>
    <x v="1"/>
    <s v="theater/plays"/>
    <n v="5"/>
    <x v="2903"/>
    <x v="1"/>
    <x v="6"/>
    <d v="2015-12-11T18:34:19"/>
    <d v="2015-10-12T17:34:19"/>
    <x v="9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x v="29"/>
    <x v="1"/>
    <s v="theater/plays"/>
    <n v="0"/>
    <x v="366"/>
    <x v="1"/>
    <x v="6"/>
    <d v="2015-05-13T15:45:12"/>
    <d v="2015-04-13T15:45:12"/>
    <x v="6"/>
    <x v="0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x v="29"/>
    <x v="1"/>
    <s v="theater/plays"/>
    <n v="0"/>
    <x v="144"/>
    <x v="1"/>
    <x v="6"/>
    <d v="2014-07-19T04:21:30"/>
    <d v="2014-06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x v="80"/>
    <x v="1"/>
    <s v="theater/plays"/>
    <n v="35"/>
    <x v="844"/>
    <x v="1"/>
    <x v="6"/>
    <d v="2015-02-14T06:27:00"/>
    <d v="2015-01-15T11:24:37"/>
    <x v="1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x v="57"/>
    <x v="1"/>
    <s v="theater/plays"/>
    <n v="17"/>
    <x v="2904"/>
    <x v="1"/>
    <x v="6"/>
    <d v="2014-11-20T11:04:00"/>
    <d v="2014-11-07T01:24:24"/>
    <x v="4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x v="78"/>
    <x v="1"/>
    <s v="theater/plays"/>
    <n v="0"/>
    <x v="121"/>
    <x v="1"/>
    <x v="6"/>
    <d v="2015-04-05T03:23:41"/>
    <d v="2015-03-06T04:23:41"/>
    <x v="7"/>
    <x v="0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x v="8"/>
    <x v="1"/>
    <s v="theater/plays"/>
    <n v="57"/>
    <x v="2905"/>
    <x v="1"/>
    <x v="6"/>
    <d v="2015-03-28T17:07:06"/>
    <d v="2015-02-26T18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x v="25"/>
    <x v="1"/>
    <s v="theater/plays"/>
    <n v="17"/>
    <x v="2906"/>
    <x v="1"/>
    <x v="6"/>
    <d v="2014-08-31T14:51:49"/>
    <d v="2014-07-22T14:53:18"/>
    <x v="3"/>
    <x v="3"/>
  </r>
  <r>
    <n v="4000"/>
    <s v="The Escorts"/>
    <s v="An Enticing Trip into the World of Assisted Dying"/>
    <x v="6"/>
    <x v="115"/>
    <x v="2"/>
    <x v="0"/>
    <x v="0"/>
    <n v="1462631358"/>
    <n v="1457450958"/>
    <b v="0"/>
    <x v="29"/>
    <x v="1"/>
    <s v="theater/plays"/>
    <n v="0"/>
    <x v="119"/>
    <x v="1"/>
    <x v="6"/>
    <d v="2016-05-07T09:29:18"/>
    <d v="2016-03-08T10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x v="25"/>
    <x v="1"/>
    <s v="theater/plays"/>
    <n v="38"/>
    <x v="2882"/>
    <x v="1"/>
    <x v="6"/>
    <d v="2017-03-01T14:00:00"/>
    <d v="2017-02-09T18:08:28"/>
    <x v="2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x v="80"/>
    <x v="1"/>
    <s v="theater/plays"/>
    <n v="2"/>
    <x v="2117"/>
    <x v="1"/>
    <x v="6"/>
    <d v="2014-09-26T20:02:41"/>
    <d v="2014-08-27T20:02:41"/>
    <x v="10"/>
    <x v="3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x v="84"/>
    <x v="1"/>
    <s v="theater/plays"/>
    <n v="10"/>
    <x v="984"/>
    <x v="1"/>
    <x v="6"/>
    <d v="2015-02-15T09:05:47"/>
    <d v="2015-01-16T09:05:47"/>
    <x v="1"/>
    <x v="0"/>
  </r>
  <r>
    <n v="4004"/>
    <s v="South Florida Tours"/>
    <s v="Help Launch The Queen Into South Florida!"/>
    <x v="2"/>
    <x v="116"/>
    <x v="2"/>
    <x v="0"/>
    <x v="0"/>
    <n v="1412740457"/>
    <n v="1410148457"/>
    <b v="0"/>
    <x v="29"/>
    <x v="1"/>
    <s v="theater/plays"/>
    <n v="0"/>
    <x v="120"/>
    <x v="1"/>
    <x v="6"/>
    <d v="2014-10-07T22:54:17"/>
    <d v="2014-09-07T22:54:17"/>
    <x v="8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x v="84"/>
    <x v="1"/>
    <s v="theater/plays"/>
    <n v="1"/>
    <x v="135"/>
    <x v="1"/>
    <x v="6"/>
    <d v="2014-10-20T14:23:05"/>
    <d v="2014-08-21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x v="29"/>
    <x v="1"/>
    <s v="theater/plays"/>
    <n v="0"/>
    <x v="453"/>
    <x v="1"/>
    <x v="6"/>
    <d v="2016-02-16T13:33:07"/>
    <d v="2016-01-22T13:33:07"/>
    <x v="1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x v="29"/>
    <x v="1"/>
    <s v="theater/plays"/>
    <n v="0"/>
    <x v="144"/>
    <x v="1"/>
    <x v="6"/>
    <d v="2014-08-26T11:28:00"/>
    <d v="2014-07-28T13:33:01"/>
    <x v="3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x v="80"/>
    <x v="1"/>
    <s v="theater/plays"/>
    <n v="6"/>
    <x v="2"/>
    <x v="1"/>
    <x v="6"/>
    <d v="2015-07-22T18:08:27"/>
    <d v="2015-06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x v="83"/>
    <x v="1"/>
    <s v="theater/plays"/>
    <n v="4"/>
    <x v="384"/>
    <x v="1"/>
    <x v="6"/>
    <d v="2014-09-09T11:49:20"/>
    <d v="2014-07-31T11:49:20"/>
    <x v="3"/>
    <x v="3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x v="44"/>
    <x v="1"/>
    <s v="theater/plays"/>
    <n v="24"/>
    <x v="2907"/>
    <x v="1"/>
    <x v="6"/>
    <d v="2014-10-26T13:29:26"/>
    <d v="2014-10-09T13:29:26"/>
    <x v="9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x v="80"/>
    <x v="1"/>
    <s v="theater/plays"/>
    <n v="8"/>
    <x v="2908"/>
    <x v="1"/>
    <x v="6"/>
    <d v="2015-01-28T08:04:38"/>
    <d v="2014-12-29T08:04:38"/>
    <x v="11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x v="78"/>
    <x v="1"/>
    <s v="theater/plays"/>
    <n v="0"/>
    <x v="121"/>
    <x v="1"/>
    <x v="6"/>
    <d v="2015-05-02T08:04:09"/>
    <d v="2015-04-02T08:04:09"/>
    <x v="6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x v="84"/>
    <x v="1"/>
    <s v="theater/plays"/>
    <n v="1"/>
    <x v="31"/>
    <x v="1"/>
    <x v="6"/>
    <d v="2015-02-16T02:13:43"/>
    <d v="2015-01-17T02:13:43"/>
    <x v="1"/>
    <x v="0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x v="78"/>
    <x v="1"/>
    <s v="theater/plays"/>
    <n v="0"/>
    <x v="121"/>
    <x v="1"/>
    <x v="6"/>
    <d v="2016-03-05T00:54:29"/>
    <d v="2016-02-19T00:54:29"/>
    <x v="2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x v="29"/>
    <x v="1"/>
    <s v="theater/plays"/>
    <n v="0"/>
    <x v="120"/>
    <x v="1"/>
    <x v="6"/>
    <d v="2015-07-19T13:44:23"/>
    <d v="2015-06-19T13:44:23"/>
    <x v="0"/>
    <x v="0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x v="63"/>
    <x v="1"/>
    <s v="theater/plays"/>
    <n v="14"/>
    <x v="119"/>
    <x v="1"/>
    <x v="6"/>
    <d v="2014-09-17T15:56:40"/>
    <d v="2014-08-18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x v="84"/>
    <x v="1"/>
    <s v="theater/plays"/>
    <n v="1"/>
    <x v="1859"/>
    <x v="1"/>
    <x v="6"/>
    <d v="2014-09-04T11:07:54"/>
    <d v="2014-08-05T11:07:54"/>
    <x v="10"/>
    <x v="3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x v="80"/>
    <x v="1"/>
    <s v="theater/plays"/>
    <n v="9"/>
    <x v="151"/>
    <x v="1"/>
    <x v="6"/>
    <d v="2016-10-07T16:51:48"/>
    <d v="2016-09-07T16:51:48"/>
    <x v="8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x v="80"/>
    <x v="1"/>
    <s v="theater/plays"/>
    <n v="1"/>
    <x v="1878"/>
    <x v="1"/>
    <x v="6"/>
    <d v="2016-04-15T11:28:00"/>
    <d v="2016-02-17T11:13:16"/>
    <x v="2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x v="83"/>
    <x v="1"/>
    <s v="theater/plays"/>
    <n v="17"/>
    <x v="853"/>
    <x v="1"/>
    <x v="6"/>
    <d v="2015-03-23T22:34:59"/>
    <d v="2015-02-21T23:34:59"/>
    <x v="2"/>
    <x v="0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x v="84"/>
    <x v="1"/>
    <s v="theater/plays"/>
    <n v="1"/>
    <x v="372"/>
    <x v="1"/>
    <x v="6"/>
    <d v="2014-10-26T16:52:38"/>
    <d v="2014-08-27T16:52:38"/>
    <x v="10"/>
    <x v="3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x v="438"/>
    <x v="1"/>
    <s v="theater/plays"/>
    <n v="70"/>
    <x v="2909"/>
    <x v="1"/>
    <x v="6"/>
    <d v="2015-01-31T21:54:00"/>
    <d v="2014-12-17T09:01:07"/>
    <x v="11"/>
    <x v="3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x v="78"/>
    <x v="1"/>
    <s v="theater/plays"/>
    <n v="0"/>
    <x v="121"/>
    <x v="1"/>
    <x v="6"/>
    <d v="2016-03-24T17:59:23"/>
    <d v="2016-02-08T18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x v="29"/>
    <x v="1"/>
    <s v="theater/plays"/>
    <n v="1"/>
    <x v="119"/>
    <x v="1"/>
    <x v="6"/>
    <d v="2015-08-31T11:04:57"/>
    <d v="2015-08-0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x v="80"/>
    <x v="1"/>
    <s v="theater/plays"/>
    <n v="5"/>
    <x v="372"/>
    <x v="1"/>
    <x v="6"/>
    <d v="2015-07-26T00:42:16"/>
    <d v="2015-05-27T00:42:16"/>
    <x v="5"/>
    <x v="0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x v="78"/>
    <x v="1"/>
    <s v="theater/plays"/>
    <n v="0"/>
    <x v="121"/>
    <x v="1"/>
    <x v="6"/>
    <d v="2015-12-04T11:43:59"/>
    <d v="2015-10-05T10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x v="63"/>
    <x v="1"/>
    <s v="theater/plays"/>
    <n v="7"/>
    <x v="2747"/>
    <x v="1"/>
    <x v="6"/>
    <d v="2017-02-22T20:00:00"/>
    <d v="2017-02-02T18:18:01"/>
    <x v="2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x v="202"/>
    <x v="1"/>
    <s v="theater/plays"/>
    <n v="28"/>
    <x v="2722"/>
    <x v="1"/>
    <x v="6"/>
    <d v="2014-06-05T17:31:40"/>
    <d v="2014-05-06T17:31:40"/>
    <x v="5"/>
    <x v="3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x v="78"/>
    <x v="1"/>
    <s v="theater/plays"/>
    <n v="0"/>
    <x v="121"/>
    <x v="1"/>
    <x v="6"/>
    <d v="2015-12-13T19:36:10"/>
    <d v="2015-11-13T19:36:10"/>
    <x v="4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x v="79"/>
    <x v="1"/>
    <s v="theater/plays"/>
    <n v="16"/>
    <x v="590"/>
    <x v="1"/>
    <x v="6"/>
    <d v="2016-02-03T13:49:00"/>
    <d v="2016-01-05T10:43:19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x v="78"/>
    <x v="1"/>
    <s v="theater/plays"/>
    <n v="0"/>
    <x v="121"/>
    <x v="1"/>
    <x v="6"/>
    <d v="2014-12-18T10:02:44"/>
    <d v="2014-10-29T09:02:44"/>
    <x v="9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x v="63"/>
    <x v="1"/>
    <s v="theater/plays"/>
    <n v="7"/>
    <x v="585"/>
    <x v="1"/>
    <x v="6"/>
    <d v="2015-12-15T15:25:16"/>
    <d v="2015-10-16T14:25:16"/>
    <x v="9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x v="225"/>
    <x v="1"/>
    <s v="theater/plays"/>
    <n v="26"/>
    <x v="2910"/>
    <x v="1"/>
    <x v="6"/>
    <d v="2016-10-02T04:00:00"/>
    <d v="2016-09-01T01:27:04"/>
    <x v="8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x v="84"/>
    <x v="1"/>
    <s v="theater/plays"/>
    <n v="1"/>
    <x v="101"/>
    <x v="1"/>
    <x v="6"/>
    <d v="2015-04-03T16:44:10"/>
    <d v="2015-03-04T17:44:10"/>
    <x v="7"/>
    <x v="0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x v="20"/>
    <x v="1"/>
    <s v="theater/plays"/>
    <n v="37"/>
    <x v="2911"/>
    <x v="1"/>
    <x v="6"/>
    <d v="2014-10-21T16:11:27"/>
    <d v="2014-09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x v="57"/>
    <x v="1"/>
    <s v="theater/plays"/>
    <n v="47"/>
    <x v="2912"/>
    <x v="1"/>
    <x v="6"/>
    <d v="2014-07-01T17:30:00"/>
    <d v="2014-06-14T17:29:24"/>
    <x v="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x v="84"/>
    <x v="1"/>
    <s v="theater/plays"/>
    <n v="11"/>
    <x v="379"/>
    <x v="1"/>
    <x v="6"/>
    <d v="2016-05-24T09:25:00"/>
    <d v="2016-05-06T20:41:55"/>
    <x v="5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x v="80"/>
    <x v="1"/>
    <s v="theater/plays"/>
    <n v="12"/>
    <x v="2913"/>
    <x v="1"/>
    <x v="6"/>
    <d v="2014-10-17T14:10:10"/>
    <d v="2014-08-18T14:10:10"/>
    <x v="10"/>
    <x v="3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x v="81"/>
    <x v="1"/>
    <s v="theater/plays"/>
    <n v="60"/>
    <x v="88"/>
    <x v="1"/>
    <x v="6"/>
    <d v="2015-12-01T00:59:00"/>
    <d v="2015-10-28T11:06:07"/>
    <x v="9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x v="84"/>
    <x v="1"/>
    <s v="theater/plays"/>
    <n v="31"/>
    <x v="2914"/>
    <x v="1"/>
    <x v="6"/>
    <d v="2015-07-17T22:00:00"/>
    <d v="2015-05-20T00:33:24"/>
    <x v="5"/>
    <x v="0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x v="84"/>
    <x v="1"/>
    <s v="theater/plays"/>
    <n v="0"/>
    <x v="689"/>
    <x v="1"/>
    <x v="6"/>
    <d v="2016-09-06T06:22:34"/>
    <d v="2016-07-08T06:22:34"/>
    <x v="3"/>
    <x v="2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x v="83"/>
    <x v="1"/>
    <s v="theater/plays"/>
    <n v="0"/>
    <x v="589"/>
    <x v="1"/>
    <x v="6"/>
    <d v="2015-01-20T14:16:00"/>
    <d v="2014-12-21T21:01:04"/>
    <x v="11"/>
    <x v="3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x v="78"/>
    <x v="1"/>
    <s v="theater/plays"/>
    <n v="0"/>
    <x v="121"/>
    <x v="1"/>
    <x v="6"/>
    <d v="2014-11-20T17:58:45"/>
    <d v="2014-11-05T17:58:45"/>
    <x v="4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x v="80"/>
    <x v="1"/>
    <s v="theater/plays"/>
    <n v="38"/>
    <x v="701"/>
    <x v="1"/>
    <x v="6"/>
    <d v="2015-04-10T00:00:00"/>
    <d v="2015-03-11T00:16:22"/>
    <x v="7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x v="29"/>
    <x v="1"/>
    <s v="theater/plays"/>
    <n v="0"/>
    <x v="120"/>
    <x v="1"/>
    <x v="6"/>
    <d v="2014-08-20T23:49:49"/>
    <d v="2014-07-21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x v="8"/>
    <x v="1"/>
    <s v="theater/plays"/>
    <n v="8"/>
    <x v="134"/>
    <x v="1"/>
    <x v="6"/>
    <d v="2014-10-22T10:36:50"/>
    <d v="2014-09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x v="80"/>
    <x v="1"/>
    <s v="theater/plays"/>
    <n v="2"/>
    <x v="446"/>
    <x v="1"/>
    <x v="6"/>
    <d v="2015-01-10T20:00:00"/>
    <d v="2014-12-17T19:32:23"/>
    <x v="11"/>
    <x v="3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x v="110"/>
    <x v="1"/>
    <s v="theater/plays"/>
    <n v="18"/>
    <x v="2915"/>
    <x v="1"/>
    <x v="6"/>
    <d v="2016-04-11T06:13:07"/>
    <d v="2016-03-07T07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x v="29"/>
    <x v="1"/>
    <s v="theater/plays"/>
    <n v="0"/>
    <x v="587"/>
    <x v="1"/>
    <x v="6"/>
    <d v="2015-07-14T18:00:15"/>
    <d v="2015-06-14T18:00:15"/>
    <x v="0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x v="29"/>
    <x v="1"/>
    <s v="theater/plays"/>
    <n v="0"/>
    <x v="120"/>
    <x v="1"/>
    <x v="6"/>
    <d v="2014-10-23T10:16:31"/>
    <d v="2014-09-23T10:16:31"/>
    <x v="8"/>
    <x v="3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x v="78"/>
    <x v="1"/>
    <s v="theater/plays"/>
    <n v="0"/>
    <x v="121"/>
    <x v="1"/>
    <x v="6"/>
    <d v="2014-05-09T01:53:00"/>
    <d v="2014-05-02T14:26:37"/>
    <x v="5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x v="62"/>
    <x v="1"/>
    <s v="theater/plays"/>
    <n v="38"/>
    <x v="2916"/>
    <x v="1"/>
    <x v="6"/>
    <d v="2014-10-13T16:05:16"/>
    <d v="2014-08-14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x v="84"/>
    <x v="1"/>
    <s v="theater/plays"/>
    <n v="22"/>
    <x v="698"/>
    <x v="1"/>
    <x v="6"/>
    <d v="2014-11-15T15:00:00"/>
    <d v="2014-10-16T11:33:48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x v="78"/>
    <x v="1"/>
    <s v="theater/plays"/>
    <n v="0"/>
    <x v="121"/>
    <x v="1"/>
    <x v="6"/>
    <d v="2016-09-30T23:00:00"/>
    <d v="2016-08-31T15:11:25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x v="64"/>
    <x v="1"/>
    <s v="theater/plays"/>
    <n v="18"/>
    <x v="2917"/>
    <x v="1"/>
    <x v="6"/>
    <d v="2014-06-19T10:33:51"/>
    <d v="2014-05-20T10:33:51"/>
    <x v="5"/>
    <x v="3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x v="82"/>
    <x v="1"/>
    <s v="theater/plays"/>
    <n v="53"/>
    <x v="2137"/>
    <x v="1"/>
    <x v="6"/>
    <d v="2016-07-03T14:59:00"/>
    <d v="2016-06-13T17:23:59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x v="79"/>
    <x v="1"/>
    <s v="theater/plays"/>
    <n v="22"/>
    <x v="966"/>
    <x v="1"/>
    <x v="6"/>
    <d v="2015-11-25T18:00:00"/>
    <d v="2015-11-02T18:14:40"/>
    <x v="4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x v="80"/>
    <x v="1"/>
    <s v="theater/plays"/>
    <n v="3"/>
    <x v="2918"/>
    <x v="1"/>
    <x v="6"/>
    <d v="2016-03-31T22:59:00"/>
    <d v="2016-03-16T20:27:24"/>
    <x v="7"/>
    <x v="2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x v="63"/>
    <x v="1"/>
    <s v="theater/plays"/>
    <n v="3"/>
    <x v="680"/>
    <x v="1"/>
    <x v="6"/>
    <d v="2014-09-15T22:00:00"/>
    <d v="2014-08-15T10:22:32"/>
    <x v="10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x v="81"/>
    <x v="1"/>
    <s v="theater/plays"/>
    <n v="3"/>
    <x v="2830"/>
    <x v="1"/>
    <x v="6"/>
    <d v="2014-06-23T11:00:00"/>
    <d v="2014-05-20T11:40:56"/>
    <x v="5"/>
    <x v="3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x v="78"/>
    <x v="1"/>
    <s v="theater/plays"/>
    <n v="0"/>
    <x v="121"/>
    <x v="1"/>
    <x v="6"/>
    <d v="2016-04-20T21:23:43"/>
    <d v="2016-02-20T2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x v="83"/>
    <x v="1"/>
    <s v="theater/plays"/>
    <n v="2"/>
    <x v="2919"/>
    <x v="1"/>
    <x v="6"/>
    <d v="2016-07-02T12:44:28"/>
    <d v="2016-06-02T12:44:28"/>
    <x v="0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x v="82"/>
    <x v="1"/>
    <s v="theater/plays"/>
    <n v="1"/>
    <x v="2"/>
    <x v="1"/>
    <x v="6"/>
    <d v="2014-06-27T11:21:24"/>
    <d v="2014-05-28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x v="79"/>
    <x v="1"/>
    <s v="theater/plays"/>
    <n v="19"/>
    <x v="2920"/>
    <x v="1"/>
    <x v="6"/>
    <d v="2015-04-29T09:07:06"/>
    <d v="2015-03-30T09:07:06"/>
    <x v="7"/>
    <x v="0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x v="80"/>
    <x v="1"/>
    <s v="theater/plays"/>
    <n v="1"/>
    <x v="2921"/>
    <x v="1"/>
    <x v="6"/>
    <d v="2014-08-12T17:50:11"/>
    <d v="2014-07-13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x v="29"/>
    <x v="1"/>
    <s v="theater/plays"/>
    <n v="0"/>
    <x v="384"/>
    <x v="1"/>
    <x v="6"/>
    <d v="2016-05-18T19:56:28"/>
    <d v="2016-04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x v="57"/>
    <x v="1"/>
    <s v="theater/plays"/>
    <n v="61"/>
    <x v="2922"/>
    <x v="1"/>
    <x v="6"/>
    <d v="2015-09-27T21:49:10"/>
    <d v="2015-08-18T21:49:10"/>
    <x v="10"/>
    <x v="0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x v="29"/>
    <x v="1"/>
    <s v="theater/plays"/>
    <n v="1"/>
    <x v="2923"/>
    <x v="1"/>
    <x v="6"/>
    <d v="2017-01-13T18:05:00"/>
    <d v="2016-12-14T18:07:35"/>
    <x v="11"/>
    <x v="2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x v="62"/>
    <x v="1"/>
    <s v="theater/plays"/>
    <n v="34"/>
    <x v="2924"/>
    <x v="1"/>
    <x v="6"/>
    <d v="2015-02-28T07:00:00"/>
    <d v="2015-01-18T10:52:36"/>
    <x v="1"/>
    <x v="0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x v="79"/>
    <x v="1"/>
    <s v="theater/plays"/>
    <n v="17"/>
    <x v="446"/>
    <x v="1"/>
    <x v="6"/>
    <d v="2015-02-28T22:00:00"/>
    <d v="2015-01-27T11:00:20"/>
    <x v="1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x v="78"/>
    <x v="1"/>
    <s v="theater/plays"/>
    <n v="0"/>
    <x v="121"/>
    <x v="1"/>
    <x v="6"/>
    <d v="2016-12-26T14:18:51"/>
    <d v="2016-11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x v="84"/>
    <x v="1"/>
    <s v="theater/plays"/>
    <n v="0"/>
    <x v="453"/>
    <x v="1"/>
    <x v="6"/>
    <d v="2014-08-21T13:35:11"/>
    <d v="2014-06-22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x v="84"/>
    <x v="1"/>
    <s v="theater/plays"/>
    <n v="1"/>
    <x v="2925"/>
    <x v="1"/>
    <x v="6"/>
    <d v="2015-05-08T23:00:00"/>
    <d v="2015-03-15T03:17:06"/>
    <x v="7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x v="64"/>
    <x v="1"/>
    <s v="theater/plays"/>
    <n v="27"/>
    <x v="436"/>
    <x v="1"/>
    <x v="6"/>
    <d v="2015-11-05T09:16:15"/>
    <d v="2015-10-06T08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x v="62"/>
    <x v="1"/>
    <s v="theater/plays"/>
    <n v="29"/>
    <x v="2926"/>
    <x v="1"/>
    <x v="6"/>
    <d v="2014-06-30T12:28:00"/>
    <d v="2014-05-19T20:06:09"/>
    <x v="5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x v="78"/>
    <x v="1"/>
    <s v="theater/plays"/>
    <n v="0"/>
    <x v="121"/>
    <x v="1"/>
    <x v="6"/>
    <d v="2014-10-21T14:51:00"/>
    <d v="2014-09-23T14:05:49"/>
    <x v="8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x v="79"/>
    <x v="1"/>
    <s v="theater/plays"/>
    <n v="9"/>
    <x v="2927"/>
    <x v="1"/>
    <x v="6"/>
    <d v="2016-12-21T12:03:14"/>
    <d v="2016-11-21T12:03:14"/>
    <x v="4"/>
    <x v="2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x v="78"/>
    <x v="1"/>
    <s v="theater/plays"/>
    <n v="0"/>
    <x v="121"/>
    <x v="1"/>
    <x v="6"/>
    <d v="2017-01-27T13:54:02"/>
    <d v="2016-12-28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x v="29"/>
    <x v="1"/>
    <s v="theater/plays"/>
    <n v="0"/>
    <x v="144"/>
    <x v="1"/>
    <x v="6"/>
    <d v="2016-06-19T17:32:01"/>
    <d v="2016-05-20T17:32:01"/>
    <x v="5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x v="78"/>
    <x v="1"/>
    <s v="theater/plays"/>
    <n v="0"/>
    <x v="121"/>
    <x v="1"/>
    <x v="6"/>
    <d v="2016-06-14T13:54:00"/>
    <d v="2016-05-21T11:45:16"/>
    <x v="5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x v="8"/>
    <x v="1"/>
    <s v="theater/plays"/>
    <n v="16"/>
    <x v="2382"/>
    <x v="1"/>
    <x v="6"/>
    <d v="2015-03-08T07:57:05"/>
    <d v="2015-02-06T08:57:05"/>
    <x v="2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x v="84"/>
    <x v="1"/>
    <s v="theater/plays"/>
    <n v="2"/>
    <x v="1788"/>
    <x v="1"/>
    <x v="6"/>
    <d v="2015-11-14T18:00:00"/>
    <d v="2015-10-29T23:32:33"/>
    <x v="9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x v="79"/>
    <x v="1"/>
    <s v="theater/plays"/>
    <n v="22"/>
    <x v="2928"/>
    <x v="1"/>
    <x v="6"/>
    <d v="2016-01-14T13:16:56"/>
    <d v="2015-12-15T13:16:56"/>
    <x v="11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x v="29"/>
    <x v="1"/>
    <s v="theater/plays"/>
    <n v="0"/>
    <x v="119"/>
    <x v="1"/>
    <x v="6"/>
    <d v="2016-10-09T05:28:26"/>
    <d v="2016-09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x v="29"/>
    <x v="1"/>
    <s v="theater/plays"/>
    <n v="0"/>
    <x v="119"/>
    <x v="1"/>
    <x v="6"/>
    <d v="2015-03-23T22:59:00"/>
    <d v="2015-02-23T09:29:35"/>
    <x v="2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x v="81"/>
    <x v="1"/>
    <s v="theater/plays"/>
    <n v="5"/>
    <x v="2929"/>
    <x v="1"/>
    <x v="6"/>
    <d v="2015-11-20T23:00:00"/>
    <d v="2015-10-27T17:34:59"/>
    <x v="9"/>
    <x v="0"/>
  </r>
  <r>
    <n v="4087"/>
    <s v="Stage Production &quot;The Nail Shop&quot;"/>
    <s v="Comedy Stage Play"/>
    <x v="376"/>
    <x v="117"/>
    <x v="2"/>
    <x v="0"/>
    <x v="0"/>
    <n v="1468777786"/>
    <n v="1466185786"/>
    <b v="0"/>
    <x v="78"/>
    <x v="1"/>
    <s v="theater/plays"/>
    <n v="0"/>
    <x v="121"/>
    <x v="1"/>
    <x v="6"/>
    <d v="2016-07-17T12:49:46"/>
    <d v="2016-06-17T12:49:46"/>
    <x v="0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x v="83"/>
    <x v="1"/>
    <s v="theater/plays"/>
    <n v="11"/>
    <x v="2751"/>
    <x v="1"/>
    <x v="6"/>
    <d v="2015-01-16T05:26:00"/>
    <d v="2014-12-17T09:42:04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x v="22"/>
    <x v="1"/>
    <s v="theater/plays"/>
    <n v="5"/>
    <x v="180"/>
    <x v="1"/>
    <x v="6"/>
    <d v="2015-05-31T12:35:00"/>
    <d v="2015-04-28T12:34:48"/>
    <x v="6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x v="83"/>
    <x v="1"/>
    <s v="theater/plays"/>
    <n v="3"/>
    <x v="1592"/>
    <x v="1"/>
    <x v="6"/>
    <d v="2015-08-07T10:00:00"/>
    <d v="2015-07-24T11:08:57"/>
    <x v="3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x v="22"/>
    <x v="1"/>
    <s v="theater/plays"/>
    <n v="13"/>
    <x v="157"/>
    <x v="1"/>
    <x v="6"/>
    <d v="2015-01-16T07:09:11"/>
    <d v="2014-12-17T07:09:11"/>
    <x v="11"/>
    <x v="3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x v="29"/>
    <x v="1"/>
    <s v="theater/plays"/>
    <n v="0"/>
    <x v="135"/>
    <x v="1"/>
    <x v="6"/>
    <d v="2015-04-04T22:40:47"/>
    <d v="2015-02-03T23:40:47"/>
    <x v="2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x v="80"/>
    <x v="1"/>
    <s v="theater/plays"/>
    <n v="2"/>
    <x v="2"/>
    <x v="1"/>
    <x v="6"/>
    <d v="2015-08-22T14:34:53"/>
    <d v="2015-06-23T14:34:53"/>
    <x v="0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x v="22"/>
    <x v="1"/>
    <s v="theater/plays"/>
    <n v="37"/>
    <x v="2930"/>
    <x v="1"/>
    <x v="6"/>
    <d v="2014-10-21T23:59:00"/>
    <d v="2014-09-07T21:05:00"/>
    <x v="8"/>
    <x v="3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x v="29"/>
    <x v="1"/>
    <s v="theater/plays"/>
    <n v="3"/>
    <x v="2931"/>
    <x v="1"/>
    <x v="6"/>
    <d v="2016-12-18T19:45:50"/>
    <d v="2016-11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x v="81"/>
    <x v="1"/>
    <s v="theater/plays"/>
    <n v="11"/>
    <x v="2932"/>
    <x v="1"/>
    <x v="6"/>
    <d v="2017-02-28T03:51:00"/>
    <d v="2017-01-15T07:43:39"/>
    <x v="1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x v="78"/>
    <x v="1"/>
    <s v="theater/plays"/>
    <n v="0"/>
    <x v="121"/>
    <x v="1"/>
    <x v="6"/>
    <d v="2016-01-31T18:55:00"/>
    <d v="2015-12-06T14:47:17"/>
    <x v="11"/>
    <x v="0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x v="78"/>
    <x v="1"/>
    <s v="theater/plays"/>
    <n v="0"/>
    <x v="121"/>
    <x v="1"/>
    <x v="6"/>
    <d v="2016-06-04T12:19:57"/>
    <d v="2016-05-05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x v="29"/>
    <x v="1"/>
    <s v="theater/plays"/>
    <n v="1"/>
    <x v="73"/>
    <x v="1"/>
    <x v="6"/>
    <d v="2016-09-02T15:24:33"/>
    <d v="2016-07-19T15:24:33"/>
    <x v="3"/>
    <x v="2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x v="78"/>
    <x v="1"/>
    <s v="theater/plays"/>
    <n v="0"/>
    <x v="121"/>
    <x v="1"/>
    <x v="6"/>
    <d v="2014-10-24T21:59:50"/>
    <d v="2014-10-1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x v="78"/>
    <x v="1"/>
    <s v="theater/plays"/>
    <n v="0"/>
    <x v="121"/>
    <x v="1"/>
    <x v="6"/>
    <d v="2017-01-25T16:41:22"/>
    <d v="2016-12-26T16:41:22"/>
    <x v="11"/>
    <x v="2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x v="79"/>
    <x v="1"/>
    <s v="theater/plays"/>
    <n v="27"/>
    <x v="2933"/>
    <x v="1"/>
    <x v="6"/>
    <d v="2016-05-15T15:21:13"/>
    <d v="2016-04-15T15:21:13"/>
    <x v="6"/>
    <x v="2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x v="79"/>
    <x v="1"/>
    <s v="theater/plays"/>
    <n v="10"/>
    <x v="412"/>
    <x v="1"/>
    <x v="6"/>
    <d v="2015-08-26T13:32:00"/>
    <d v="2015-07-03T14:59:26"/>
    <x v="3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x v="25"/>
    <x v="1"/>
    <s v="theater/plays"/>
    <n v="21"/>
    <x v="2934"/>
    <x v="1"/>
    <x v="6"/>
    <d v="2016-10-27T01:40:34"/>
    <d v="2016-09-27T01:40:34"/>
    <x v="8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x v="79"/>
    <x v="1"/>
    <s v="theater/plays"/>
    <n v="7"/>
    <x v="2935"/>
    <x v="1"/>
    <x v="6"/>
    <d v="2016-12-25T19:15:09"/>
    <d v="2016-11-22T19:15:09"/>
    <x v="4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x v="51"/>
    <x v="1"/>
    <s v="theater/plays"/>
    <n v="71"/>
    <x v="2936"/>
    <x v="1"/>
    <x v="6"/>
    <d v="2015-04-01T20:00:00"/>
    <d v="2015-02-17T20:11:06"/>
    <x v="2"/>
    <x v="0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x v="80"/>
    <x v="1"/>
    <s v="theater/plays"/>
    <n v="2"/>
    <x v="2270"/>
    <x v="1"/>
    <x v="6"/>
    <d v="2014-09-24T17:00:01"/>
    <d v="2014-09-01T17:00:01"/>
    <x v="8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x v="29"/>
    <x v="1"/>
    <s v="theater/plays"/>
    <n v="2"/>
    <x v="585"/>
    <x v="1"/>
    <x v="6"/>
    <d v="2017-03-03T00:00:00"/>
    <d v="2017-01-31T19:45:37"/>
    <x v="1"/>
    <x v="1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x v="78"/>
    <x v="1"/>
    <s v="theater/plays"/>
    <n v="0"/>
    <x v="121"/>
    <x v="1"/>
    <x v="6"/>
    <d v="2015-11-29T08:56:44"/>
    <d v="2015-10-30T07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x v="79"/>
    <x v="1"/>
    <s v="theater/plays"/>
    <n v="29"/>
    <x v="2937"/>
    <x v="1"/>
    <x v="6"/>
    <d v="2016-07-21T10:02:31"/>
    <d v="2016-05-22T10:02:31"/>
    <x v="5"/>
    <x v="2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x v="79"/>
    <x v="1"/>
    <s v="theater/plays"/>
    <n v="3"/>
    <x v="2938"/>
    <x v="1"/>
    <x v="6"/>
    <d v="2015-02-23T22:15:40"/>
    <d v="2015-01-24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x v="29"/>
    <x v="1"/>
    <s v="theater/plays"/>
    <n v="0"/>
    <x v="120"/>
    <x v="1"/>
    <x v="6"/>
    <d v="2016-02-27T19:00:00"/>
    <d v="2016-01-31T17:43:06"/>
    <x v="1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x v="83"/>
    <x v="1"/>
    <s v="theater/plays"/>
    <n v="0"/>
    <x v="120"/>
    <x v="1"/>
    <x v="6"/>
    <d v="2016-01-08T01:34:00"/>
    <d v="2015-12-20T08:45:23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7F3C0-09B7-F347-AD48-2B15E3EC0486}" name="PivotTable5" cacheId="5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15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/>
    </i>
    <i>
      <x v="4"/>
    </i>
    <i>
      <x v="8"/>
    </i>
    <i>
      <x v="1"/>
    </i>
    <i>
      <x v="3"/>
    </i>
    <i>
      <x v="6"/>
    </i>
    <i>
      <x v="2"/>
    </i>
    <i>
      <x v="7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D4B02-2C0A-9542-8469-F54943A6DC2D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2">
  <location ref="A4:E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h="1" x="25"/>
        <item h="1" x="16"/>
        <item h="1" x="39"/>
        <item h="1" x="35"/>
        <item x="4"/>
        <item x="3"/>
        <item h="1" x="15"/>
        <item h="1" x="28"/>
        <item h="1" x="10"/>
        <item x="19"/>
        <item h="1" x="29"/>
        <item x="30"/>
        <item x="14"/>
        <item h="1" x="13"/>
        <item h="1" x="37"/>
        <item h="1" x="12"/>
        <item h="1" x="18"/>
        <item x="40"/>
        <item h="1" x="24"/>
        <item h="1" x="9"/>
        <item h="1" x="31"/>
        <item x="20"/>
        <item h="1" x="26"/>
        <item x="6"/>
        <item h="1" x="27"/>
        <item h="1" x="23"/>
        <item h="1" x="34"/>
        <item x="11"/>
        <item h="1" x="2"/>
        <item h="1" x="1"/>
        <item h="1" x="33"/>
        <item h="1" x="36"/>
        <item x="38"/>
        <item x="32"/>
        <item h="1" x="0"/>
        <item h="1" x="22"/>
        <item x="17"/>
        <item x="8"/>
        <item x="7"/>
        <item h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">
    <i>
      <x v="24"/>
    </i>
    <i>
      <x v="18"/>
    </i>
    <i>
      <x v="3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DCC4C-BD3E-484A-8E04-1B943903A20D}" name="PivotTable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6">
  <location ref="A6:C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x="5"/>
        <item h="1" x="4"/>
        <item h="1" x="8"/>
        <item h="1" x="3"/>
        <item h="1" x="2"/>
        <item h="1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0"/>
        <item x="2"/>
        <item h="1" x="1"/>
        <item t="default"/>
      </items>
    </pivotField>
  </pivotFields>
  <rowFields count="1">
    <field x="20"/>
  </rowFields>
  <rowItems count="8">
    <i>
      <x/>
    </i>
    <i>
      <x v="1"/>
    </i>
    <i>
      <x v="2"/>
    </i>
    <i>
      <x v="3"/>
    </i>
    <i>
      <x v="6"/>
    </i>
    <i>
      <x v="7"/>
    </i>
    <i>
      <x v="10"/>
    </i>
    <i t="grand">
      <x/>
    </i>
  </rowItems>
  <colFields count="1">
    <field x="5"/>
  </colFields>
  <colItems count="2"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G1" zoomScale="84" zoomScaleNormal="55" workbookViewId="0">
      <pane ySplit="1" topLeftCell="A2" activePane="bottomLeft" state="frozen"/>
      <selection pane="bottomLeft"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1640625" bestFit="1" customWidth="1"/>
    <col min="17" max="17" width="23.83203125" bestFit="1" customWidth="1"/>
    <col min="18" max="18" width="12" bestFit="1" customWidth="1"/>
    <col min="19" max="20" width="20.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5" t="s">
        <v>8328</v>
      </c>
      <c r="T1" s="5" t="s">
        <v>8327</v>
      </c>
      <c r="U1" s="5" t="s">
        <v>8329</v>
      </c>
      <c r="V1" s="5" t="s">
        <v>8330</v>
      </c>
      <c r="X1" s="11"/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IFERROR(E2/L2,0)</f>
        <v>63.917582417582416</v>
      </c>
      <c r="Q2" t="str">
        <f>LEFT(N2,FIND("/",N2)-1)</f>
        <v>film &amp; video</v>
      </c>
      <c r="R2" t="str">
        <f t="shared" ref="R2:R66" si="0">RIGHT(N2,LEN(N2)-FIND("/",N2))</f>
        <v>television</v>
      </c>
      <c r="S2" s="9">
        <f>(((I2/60)/60)/24)+DATE(1970,1,1)+(-5/24)</f>
        <v>42207.916666666664</v>
      </c>
      <c r="T2" s="9">
        <f>(((J2/60)/60)/24)+DATE(1970,1,1)+(-5/24)</f>
        <v>42176.798738425925</v>
      </c>
      <c r="U2" t="str">
        <f>TEXT(T2,"mmmm")</f>
        <v>June</v>
      </c>
      <c r="V2" t="str">
        <f>TEXT(T2,"yyyy")</f>
        <v>2015</v>
      </c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ROUND(E3/D3*100,0)</f>
        <v>143</v>
      </c>
      <c r="P3">
        <f t="shared" ref="P3:P66" si="2">IFERROR(E3/L3,0)</f>
        <v>185.48101265822785</v>
      </c>
      <c r="Q3" t="str">
        <f t="shared" ref="Q3:Q66" si="3">LEFT(N3,FIND("/",N3)-1)</f>
        <v>film &amp; video</v>
      </c>
      <c r="R3" t="str">
        <f t="shared" si="0"/>
        <v>television</v>
      </c>
      <c r="S3" s="9">
        <f t="shared" ref="S3:S66" si="4">(((I3/60)/60)/24)+DATE(1970,1,1)+(-5/24)</f>
        <v>42796.392164351848</v>
      </c>
      <c r="T3" s="9">
        <f t="shared" ref="T3:T66" si="5">(((J3/60)/60)/24)+DATE(1970,1,1)+(-5/24)</f>
        <v>42766.392164351848</v>
      </c>
      <c r="U3" t="str">
        <f t="shared" ref="U3:U66" si="6">TEXT(T3,"mmmm")</f>
        <v>January</v>
      </c>
      <c r="V3" t="str">
        <f t="shared" ref="V3:V66" si="7">TEXT(T3,"yyyy")</f>
        <v>2017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tr">
        <f t="shared" si="3"/>
        <v>film &amp; video</v>
      </c>
      <c r="R4" t="str">
        <f t="shared" si="0"/>
        <v>television</v>
      </c>
      <c r="S4" s="9">
        <f t="shared" si="4"/>
        <v>42415.494016203702</v>
      </c>
      <c r="T4" s="9">
        <f t="shared" si="5"/>
        <v>42405.494016203702</v>
      </c>
      <c r="U4" t="str">
        <f t="shared" si="6"/>
        <v>February</v>
      </c>
      <c r="V4" t="str">
        <f t="shared" si="7"/>
        <v>2016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9">
        <f t="shared" si="4"/>
        <v>41858.306793981479</v>
      </c>
      <c r="T5" s="9">
        <f t="shared" si="5"/>
        <v>41828.306793981479</v>
      </c>
      <c r="U5" t="str">
        <f t="shared" si="6"/>
        <v>July</v>
      </c>
      <c r="V5" t="str">
        <f t="shared" si="7"/>
        <v>2014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9">
        <f t="shared" si="4"/>
        <v>42357.625914351847</v>
      </c>
      <c r="T6" s="9">
        <f t="shared" si="5"/>
        <v>42327.625914351847</v>
      </c>
      <c r="U6" t="str">
        <f t="shared" si="6"/>
        <v>November</v>
      </c>
      <c r="V6" t="str">
        <f t="shared" si="7"/>
        <v>2015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9">
        <f t="shared" si="4"/>
        <v>42580.024305555555</v>
      </c>
      <c r="T7" s="9">
        <f t="shared" si="5"/>
        <v>42563.724618055552</v>
      </c>
      <c r="U7" t="str">
        <f t="shared" si="6"/>
        <v>July</v>
      </c>
      <c r="V7" t="str">
        <f t="shared" si="7"/>
        <v>2016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9">
        <f t="shared" si="4"/>
        <v>41803.864004629628</v>
      </c>
      <c r="T8" s="9">
        <f t="shared" si="5"/>
        <v>41793.864004629628</v>
      </c>
      <c r="U8" t="str">
        <f t="shared" si="6"/>
        <v>June</v>
      </c>
      <c r="V8" t="str">
        <f t="shared" si="7"/>
        <v>2014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9">
        <f t="shared" si="4"/>
        <v>42555.838738425926</v>
      </c>
      <c r="T9" s="9">
        <f t="shared" si="5"/>
        <v>42515.838738425926</v>
      </c>
      <c r="U9" t="str">
        <f t="shared" si="6"/>
        <v>May</v>
      </c>
      <c r="V9" t="str">
        <f t="shared" si="7"/>
        <v>2016</v>
      </c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9">
        <f t="shared" si="4"/>
        <v>42475.666666666664</v>
      </c>
      <c r="T10" s="9">
        <f t="shared" si="5"/>
        <v>42468.736249999994</v>
      </c>
      <c r="U10" t="str">
        <f t="shared" si="6"/>
        <v>April</v>
      </c>
      <c r="V10" t="str">
        <f t="shared" si="7"/>
        <v>2016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9">
        <f t="shared" si="4"/>
        <v>42476.895185185182</v>
      </c>
      <c r="T11" s="9">
        <f t="shared" si="5"/>
        <v>42446.895185185182</v>
      </c>
      <c r="U11" t="str">
        <f t="shared" si="6"/>
        <v>March</v>
      </c>
      <c r="V11" t="str">
        <f t="shared" si="7"/>
        <v>2016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9">
        <f t="shared" si="4"/>
        <v>41814.859710648147</v>
      </c>
      <c r="T12" s="9">
        <f t="shared" si="5"/>
        <v>41779.859710648147</v>
      </c>
      <c r="U12" t="str">
        <f t="shared" si="6"/>
        <v>May</v>
      </c>
      <c r="V12" t="str">
        <f t="shared" si="7"/>
        <v>2014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9">
        <f t="shared" si="4"/>
        <v>42603.916666666664</v>
      </c>
      <c r="T13" s="9">
        <f t="shared" si="5"/>
        <v>42572.570162037031</v>
      </c>
      <c r="U13" t="str">
        <f t="shared" si="6"/>
        <v>July</v>
      </c>
      <c r="V13" t="str">
        <f t="shared" si="7"/>
        <v>2016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9">
        <f t="shared" si="4"/>
        <v>41835.916666666664</v>
      </c>
      <c r="T14" s="9">
        <f t="shared" si="5"/>
        <v>41791.504918981482</v>
      </c>
      <c r="U14" t="str">
        <f t="shared" si="6"/>
        <v>June</v>
      </c>
      <c r="V14" t="str">
        <f t="shared" si="7"/>
        <v>2014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9">
        <f t="shared" si="4"/>
        <v>42544.643749999996</v>
      </c>
      <c r="T15" s="9">
        <f t="shared" si="5"/>
        <v>42508.468854166662</v>
      </c>
      <c r="U15" t="str">
        <f t="shared" si="6"/>
        <v>May</v>
      </c>
      <c r="V15" t="str">
        <f t="shared" si="7"/>
        <v>2016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9">
        <f t="shared" si="4"/>
        <v>41833.374305555553</v>
      </c>
      <c r="T16" s="9">
        <f t="shared" si="5"/>
        <v>41807.818148148144</v>
      </c>
      <c r="U16" t="str">
        <f t="shared" si="6"/>
        <v>June</v>
      </c>
      <c r="V16" t="str">
        <f t="shared" si="7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9">
        <f t="shared" si="4"/>
        <v>42274.634722222218</v>
      </c>
      <c r="T17" s="9">
        <f t="shared" si="5"/>
        <v>42256.183541666665</v>
      </c>
      <c r="U17" t="str">
        <f t="shared" si="6"/>
        <v>September</v>
      </c>
      <c r="V17" t="str">
        <f t="shared" si="7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9">
        <f t="shared" si="4"/>
        <v>41806.020833333328</v>
      </c>
      <c r="T18" s="9">
        <f t="shared" si="5"/>
        <v>41760.588090277779</v>
      </c>
      <c r="U18" t="str">
        <f t="shared" si="6"/>
        <v>May</v>
      </c>
      <c r="V18" t="str">
        <f t="shared" si="7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9">
        <f t="shared" si="4"/>
        <v>41947.565069444441</v>
      </c>
      <c r="T19" s="9">
        <f t="shared" si="5"/>
        <v>41917.523402777777</v>
      </c>
      <c r="U19" t="str">
        <f t="shared" si="6"/>
        <v>October</v>
      </c>
      <c r="V19" t="str">
        <f t="shared" si="7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9">
        <f t="shared" si="4"/>
        <v>41899.333981481483</v>
      </c>
      <c r="T20" s="9">
        <f t="shared" si="5"/>
        <v>41869.333981481483</v>
      </c>
      <c r="U20" t="str">
        <f t="shared" si="6"/>
        <v>August</v>
      </c>
      <c r="V20" t="str">
        <f t="shared" si="7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9">
        <f t="shared" si="4"/>
        <v>42205.608032407406</v>
      </c>
      <c r="T21" s="9">
        <f t="shared" si="5"/>
        <v>42175.608032407406</v>
      </c>
      <c r="U21" t="str">
        <f t="shared" si="6"/>
        <v>June</v>
      </c>
      <c r="V21" t="str">
        <f t="shared" si="7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9">
        <f t="shared" si="4"/>
        <v>42260.549907407411</v>
      </c>
      <c r="T22" s="9">
        <f t="shared" si="5"/>
        <v>42200.549907407411</v>
      </c>
      <c r="U22" t="str">
        <f t="shared" si="6"/>
        <v>July</v>
      </c>
      <c r="V22" t="str">
        <f t="shared" si="7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9">
        <f t="shared" si="4"/>
        <v>41908.418854166666</v>
      </c>
      <c r="T23" s="9">
        <f t="shared" si="5"/>
        <v>41878.418854166666</v>
      </c>
      <c r="U23" t="str">
        <f t="shared" si="6"/>
        <v>August</v>
      </c>
      <c r="V23" t="str">
        <f t="shared" si="7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9">
        <f t="shared" si="4"/>
        <v>42005.124305555553</v>
      </c>
      <c r="T24" s="9">
        <f t="shared" si="5"/>
        <v>41989.703009259254</v>
      </c>
      <c r="U24" t="str">
        <f t="shared" si="6"/>
        <v>December</v>
      </c>
      <c r="V24" t="str">
        <f t="shared" si="7"/>
        <v>2014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9">
        <f t="shared" si="4"/>
        <v>42124.430555555555</v>
      </c>
      <c r="T25" s="9">
        <f t="shared" si="5"/>
        <v>42097.570613425924</v>
      </c>
      <c r="U25" t="str">
        <f t="shared" si="6"/>
        <v>April</v>
      </c>
      <c r="V25" t="str">
        <f t="shared" si="7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9">
        <f t="shared" si="4"/>
        <v>42262.61041666667</v>
      </c>
      <c r="T26" s="9">
        <f t="shared" si="5"/>
        <v>42229.611840277772</v>
      </c>
      <c r="U26" t="str">
        <f t="shared" si="6"/>
        <v>August</v>
      </c>
      <c r="V26" t="str">
        <f t="shared" si="7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9">
        <f t="shared" si="4"/>
        <v>42377.816678240742</v>
      </c>
      <c r="T27" s="9">
        <f t="shared" si="5"/>
        <v>42317.816678240742</v>
      </c>
      <c r="U27" t="str">
        <f t="shared" si="6"/>
        <v>November</v>
      </c>
      <c r="V27" t="str">
        <f t="shared" si="7"/>
        <v>2015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9">
        <f t="shared" si="4"/>
        <v>41868.307222222218</v>
      </c>
      <c r="T28" s="9">
        <f t="shared" si="5"/>
        <v>41828.307222222218</v>
      </c>
      <c r="U28" t="str">
        <f t="shared" si="6"/>
        <v>July</v>
      </c>
      <c r="V28" t="str">
        <f t="shared" si="7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9">
        <f t="shared" si="4"/>
        <v>41958.998067129629</v>
      </c>
      <c r="T29" s="9">
        <f t="shared" si="5"/>
        <v>41928.956400462957</v>
      </c>
      <c r="U29" t="str">
        <f t="shared" si="6"/>
        <v>October</v>
      </c>
      <c r="V29" t="str">
        <f t="shared" si="7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9">
        <f t="shared" si="4"/>
        <v>42354.755601851844</v>
      </c>
      <c r="T30" s="9">
        <f t="shared" si="5"/>
        <v>42324.755601851844</v>
      </c>
      <c r="U30" t="str">
        <f t="shared" si="6"/>
        <v>November</v>
      </c>
      <c r="V30" t="str">
        <f t="shared" si="7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9">
        <f t="shared" si="4"/>
        <v>41842.464907407404</v>
      </c>
      <c r="T31" s="9">
        <f t="shared" si="5"/>
        <v>41812.464907407404</v>
      </c>
      <c r="U31" t="str">
        <f t="shared" si="6"/>
        <v>June</v>
      </c>
      <c r="V31" t="str">
        <f t="shared" si="7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9">
        <f t="shared" si="4"/>
        <v>41872.084664351853</v>
      </c>
      <c r="T32" s="9">
        <f t="shared" si="5"/>
        <v>41842.084664351853</v>
      </c>
      <c r="U32" t="str">
        <f t="shared" si="6"/>
        <v>July</v>
      </c>
      <c r="V32" t="str">
        <f t="shared" si="7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tr">
        <f t="shared" si="3"/>
        <v>film &amp; video</v>
      </c>
      <c r="R33" t="str">
        <f t="shared" si="0"/>
        <v>television</v>
      </c>
      <c r="S33" s="9">
        <f t="shared" si="4"/>
        <v>42394.583726851844</v>
      </c>
      <c r="T33" s="9">
        <f t="shared" si="5"/>
        <v>42376.583726851844</v>
      </c>
      <c r="U33" t="str">
        <f t="shared" si="6"/>
        <v>January</v>
      </c>
      <c r="V33" t="str">
        <f t="shared" si="7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9">
        <f t="shared" si="4"/>
        <v>42502.957638888889</v>
      </c>
      <c r="T34" s="9">
        <f t="shared" si="5"/>
        <v>42461.419178240736</v>
      </c>
      <c r="U34" t="str">
        <f t="shared" si="6"/>
        <v>April</v>
      </c>
      <c r="V34" t="str">
        <f t="shared" si="7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9">
        <f t="shared" si="4"/>
        <v>42316.49422453704</v>
      </c>
      <c r="T35" s="9">
        <f t="shared" si="5"/>
        <v>42286.452557870369</v>
      </c>
      <c r="U35" t="str">
        <f t="shared" si="6"/>
        <v>October</v>
      </c>
      <c r="V35" t="str">
        <f t="shared" si="7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9">
        <f t="shared" si="4"/>
        <v>41856.113437499997</v>
      </c>
      <c r="T36" s="9">
        <f t="shared" si="5"/>
        <v>41841.113437499997</v>
      </c>
      <c r="U36" t="str">
        <f t="shared" si="6"/>
        <v>July</v>
      </c>
      <c r="V36" t="str">
        <f t="shared" si="7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9">
        <f t="shared" si="4"/>
        <v>42121.791666666664</v>
      </c>
      <c r="T37" s="9">
        <f t="shared" si="5"/>
        <v>42098.083495370367</v>
      </c>
      <c r="U37" t="str">
        <f t="shared" si="6"/>
        <v>April</v>
      </c>
      <c r="V37" t="str">
        <f t="shared" si="7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9">
        <f t="shared" si="4"/>
        <v>42098.05700231481</v>
      </c>
      <c r="T38" s="9">
        <f t="shared" si="5"/>
        <v>42068.098668981482</v>
      </c>
      <c r="U38" t="str">
        <f t="shared" si="6"/>
        <v>March</v>
      </c>
      <c r="V38" t="str">
        <f t="shared" si="7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9">
        <f t="shared" si="4"/>
        <v>42062.484710648147</v>
      </c>
      <c r="T39" s="9">
        <f t="shared" si="5"/>
        <v>42032.484710648147</v>
      </c>
      <c r="U39" t="str">
        <f t="shared" si="6"/>
        <v>January</v>
      </c>
      <c r="V39" t="str">
        <f t="shared" si="7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9">
        <f t="shared" si="4"/>
        <v>41404.848888888882</v>
      </c>
      <c r="T40" s="9">
        <f t="shared" si="5"/>
        <v>41374.848888888882</v>
      </c>
      <c r="U40" t="str">
        <f t="shared" si="6"/>
        <v>April</v>
      </c>
      <c r="V40" t="str">
        <f t="shared" si="7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9">
        <f t="shared" si="4"/>
        <v>41784.749305555553</v>
      </c>
      <c r="T41" s="9">
        <f t="shared" si="5"/>
        <v>41753.838749999995</v>
      </c>
      <c r="U41" t="str">
        <f t="shared" si="6"/>
        <v>April</v>
      </c>
      <c r="V41" t="str">
        <f t="shared" si="7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9">
        <f t="shared" si="4"/>
        <v>41808.958333333328</v>
      </c>
      <c r="T42" s="9">
        <f t="shared" si="5"/>
        <v>41789.005648148144</v>
      </c>
      <c r="U42" t="str">
        <f t="shared" si="6"/>
        <v>May</v>
      </c>
      <c r="V42" t="str">
        <f t="shared" si="7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9">
        <f t="shared" si="4"/>
        <v>41917.360578703701</v>
      </c>
      <c r="T43" s="9">
        <f t="shared" si="5"/>
        <v>41887.360578703701</v>
      </c>
      <c r="U43" t="str">
        <f t="shared" si="6"/>
        <v>September</v>
      </c>
      <c r="V43" t="str">
        <f t="shared" si="7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9">
        <f t="shared" si="4"/>
        <v>42001.430856481478</v>
      </c>
      <c r="T44" s="9">
        <f t="shared" si="5"/>
        <v>41971.430856481478</v>
      </c>
      <c r="U44" t="str">
        <f t="shared" si="6"/>
        <v>November</v>
      </c>
      <c r="V44" t="str">
        <f t="shared" si="7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9">
        <f t="shared" si="4"/>
        <v>41832.791666666664</v>
      </c>
      <c r="T45" s="9">
        <f t="shared" si="5"/>
        <v>41802.582013888888</v>
      </c>
      <c r="U45" t="str">
        <f t="shared" si="6"/>
        <v>June</v>
      </c>
      <c r="V45" t="str">
        <f t="shared" si="7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9">
        <f t="shared" si="4"/>
        <v>41918.890474537038</v>
      </c>
      <c r="T46" s="9">
        <f t="shared" si="5"/>
        <v>41873.890474537038</v>
      </c>
      <c r="U46" t="str">
        <f t="shared" si="6"/>
        <v>August</v>
      </c>
      <c r="V46" t="str">
        <f t="shared" si="7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9">
        <f t="shared" si="4"/>
        <v>42487.415590277778</v>
      </c>
      <c r="T47" s="9">
        <f t="shared" si="5"/>
        <v>42457.415590277778</v>
      </c>
      <c r="U47" t="str">
        <f t="shared" si="6"/>
        <v>March</v>
      </c>
      <c r="V47" t="str">
        <f t="shared" si="7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9">
        <f t="shared" si="4"/>
        <v>42353.756643518522</v>
      </c>
      <c r="T48" s="9">
        <f t="shared" si="5"/>
        <v>42323.756643518522</v>
      </c>
      <c r="U48" t="str">
        <f t="shared" si="6"/>
        <v>November</v>
      </c>
      <c r="V48" t="str">
        <f t="shared" si="7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9">
        <f t="shared" si="4"/>
        <v>41992.652858796289</v>
      </c>
      <c r="T49" s="9">
        <f t="shared" si="5"/>
        <v>41932.611192129625</v>
      </c>
      <c r="U49" t="str">
        <f t="shared" si="6"/>
        <v>October</v>
      </c>
      <c r="V49" t="str">
        <f t="shared" si="7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9">
        <f t="shared" si="4"/>
        <v>42064.291666666664</v>
      </c>
      <c r="T50" s="9">
        <f t="shared" si="5"/>
        <v>42033.308564814812</v>
      </c>
      <c r="U50" t="str">
        <f t="shared" si="6"/>
        <v>January</v>
      </c>
      <c r="V50" t="str">
        <f t="shared" si="7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9">
        <f t="shared" si="4"/>
        <v>42300.968113425923</v>
      </c>
      <c r="T51" s="9">
        <f t="shared" si="5"/>
        <v>42270.968113425923</v>
      </c>
      <c r="U51" t="str">
        <f t="shared" si="6"/>
        <v>September</v>
      </c>
      <c r="V51" t="str">
        <f t="shared" si="7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9">
        <f t="shared" si="4"/>
        <v>42034.499999999993</v>
      </c>
      <c r="T52" s="9">
        <f t="shared" si="5"/>
        <v>41995.544652777775</v>
      </c>
      <c r="U52" t="str">
        <f t="shared" si="6"/>
        <v>December</v>
      </c>
      <c r="V52" t="str">
        <f t="shared" si="7"/>
        <v>2014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9">
        <f t="shared" si="4"/>
        <v>42226.720335648148</v>
      </c>
      <c r="T53" s="9">
        <f t="shared" si="5"/>
        <v>42196.720335648148</v>
      </c>
      <c r="U53" t="str">
        <f t="shared" si="6"/>
        <v>July</v>
      </c>
      <c r="V53" t="str">
        <f t="shared" si="7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9">
        <f t="shared" si="4"/>
        <v>41837.493587962963</v>
      </c>
      <c r="T54" s="9">
        <f t="shared" si="5"/>
        <v>41807.493587962963</v>
      </c>
      <c r="U54" t="str">
        <f t="shared" si="6"/>
        <v>June</v>
      </c>
      <c r="V54" t="str">
        <f t="shared" si="7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9">
        <f t="shared" si="4"/>
        <v>41733.708333333328</v>
      </c>
      <c r="T55" s="9">
        <f t="shared" si="5"/>
        <v>41719.340798611105</v>
      </c>
      <c r="U55" t="str">
        <f t="shared" si="6"/>
        <v>March</v>
      </c>
      <c r="V55" t="str">
        <f t="shared" si="7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9">
        <f t="shared" si="4"/>
        <v>42363.504872685182</v>
      </c>
      <c r="T56" s="9">
        <f t="shared" si="5"/>
        <v>42333.504872685182</v>
      </c>
      <c r="U56" t="str">
        <f t="shared" si="6"/>
        <v>November</v>
      </c>
      <c r="V56" t="str">
        <f t="shared" si="7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9">
        <f t="shared" si="4"/>
        <v>42517.760601851849</v>
      </c>
      <c r="T57" s="9">
        <f t="shared" si="5"/>
        <v>42496.760601851849</v>
      </c>
      <c r="U57" t="str">
        <f t="shared" si="6"/>
        <v>May</v>
      </c>
      <c r="V57" t="str">
        <f t="shared" si="7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9">
        <f t="shared" si="4"/>
        <v>42163.458333333336</v>
      </c>
      <c r="T58" s="9">
        <f t="shared" si="5"/>
        <v>42149.340555555551</v>
      </c>
      <c r="U58" t="str">
        <f t="shared" si="6"/>
        <v>May</v>
      </c>
      <c r="V58" t="str">
        <f t="shared" si="7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9">
        <f t="shared" si="4"/>
        <v>42119.624560185184</v>
      </c>
      <c r="T59" s="9">
        <f t="shared" si="5"/>
        <v>42089.624560185184</v>
      </c>
      <c r="U59" t="str">
        <f t="shared" si="6"/>
        <v>March</v>
      </c>
      <c r="V59" t="str">
        <f t="shared" si="7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9">
        <f t="shared" si="4"/>
        <v>41962.578379629624</v>
      </c>
      <c r="T60" s="9">
        <f t="shared" si="5"/>
        <v>41932.536712962959</v>
      </c>
      <c r="U60" t="str">
        <f t="shared" si="6"/>
        <v>October</v>
      </c>
      <c r="V60" t="str">
        <f t="shared" si="7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9">
        <f t="shared" si="4"/>
        <v>42261.666666666664</v>
      </c>
      <c r="T61" s="9">
        <f t="shared" si="5"/>
        <v>42230.027500000004</v>
      </c>
      <c r="U61" t="str">
        <f t="shared" si="6"/>
        <v>August</v>
      </c>
      <c r="V61" t="str">
        <f t="shared" si="7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9">
        <f t="shared" si="4"/>
        <v>41720.791666666664</v>
      </c>
      <c r="T62" s="9">
        <f t="shared" si="5"/>
        <v>41701.693483796291</v>
      </c>
      <c r="U62" t="str">
        <f t="shared" si="6"/>
        <v>March</v>
      </c>
      <c r="V62" t="str">
        <f t="shared" si="7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9">
        <f t="shared" si="4"/>
        <v>41431.605983796297</v>
      </c>
      <c r="T63" s="9">
        <f t="shared" si="5"/>
        <v>41409.605983796297</v>
      </c>
      <c r="U63" t="str">
        <f t="shared" si="6"/>
        <v>May</v>
      </c>
      <c r="V63" t="str">
        <f t="shared" si="7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9">
        <f t="shared" si="4"/>
        <v>41336.591180555552</v>
      </c>
      <c r="T64" s="9">
        <f t="shared" si="5"/>
        <v>41311.591180555552</v>
      </c>
      <c r="U64" t="str">
        <f t="shared" si="6"/>
        <v>February</v>
      </c>
      <c r="V64" t="str">
        <f t="shared" si="7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9">
        <f t="shared" si="4"/>
        <v>41635.999305555553</v>
      </c>
      <c r="T65" s="9">
        <f t="shared" si="5"/>
        <v>41612.703854166662</v>
      </c>
      <c r="U65" t="str">
        <f t="shared" si="6"/>
        <v>December</v>
      </c>
      <c r="V65" t="str">
        <f t="shared" si="7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>
        <f t="shared" si="2"/>
        <v>86.666666666666671</v>
      </c>
      <c r="Q66" t="str">
        <f t="shared" si="3"/>
        <v>film &amp; video</v>
      </c>
      <c r="R66" t="str">
        <f t="shared" si="0"/>
        <v>shorts</v>
      </c>
      <c r="S66" s="9">
        <f t="shared" si="4"/>
        <v>41462.809965277775</v>
      </c>
      <c r="T66" s="9">
        <f t="shared" si="5"/>
        <v>41432.809965277775</v>
      </c>
      <c r="U66" t="str">
        <f t="shared" si="6"/>
        <v>June</v>
      </c>
      <c r="V66" t="str">
        <f t="shared" si="7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ROUND(E67/D67*100,0)</f>
        <v>108</v>
      </c>
      <c r="P67">
        <f t="shared" ref="P67:P130" si="9">IFERROR(E67/L67,0)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9">
        <f t="shared" ref="S67:S130" si="12">(((I67/60)/60)/24)+DATE(1970,1,1)+(-5/24)</f>
        <v>41862.040972222218</v>
      </c>
      <c r="T67" s="9">
        <f t="shared" ref="T67:T130" si="13">(((J67/60)/60)/24)+DATE(1970,1,1)+(-5/24)</f>
        <v>41835.612893518519</v>
      </c>
      <c r="U67" t="str">
        <f t="shared" ref="U67:U130" si="14">TEXT(T67,"mmmm")</f>
        <v>July</v>
      </c>
      <c r="V67" t="str">
        <f t="shared" ref="V67:V130" si="15">TEXT(T67,"yyyy")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119</v>
      </c>
      <c r="P6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12"/>
        <v>42569.641435185178</v>
      </c>
      <c r="T68" s="9">
        <f t="shared" si="13"/>
        <v>42539.641435185178</v>
      </c>
      <c r="U68" t="str">
        <f t="shared" si="14"/>
        <v>June</v>
      </c>
      <c r="V68" t="str">
        <f t="shared" si="15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2"/>
        <v>41105.375046296293</v>
      </c>
      <c r="T69" s="9">
        <f t="shared" si="13"/>
        <v>41075.375046296293</v>
      </c>
      <c r="U69" t="str">
        <f t="shared" si="14"/>
        <v>June</v>
      </c>
      <c r="V69" t="str">
        <f t="shared" si="15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</v>
      </c>
      <c r="P7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12"/>
        <v>41693.36100694444</v>
      </c>
      <c r="T70" s="9">
        <f t="shared" si="13"/>
        <v>41663.36100694444</v>
      </c>
      <c r="U70" t="str">
        <f t="shared" si="14"/>
        <v>January</v>
      </c>
      <c r="V70" t="str">
        <f t="shared" si="15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111</v>
      </c>
      <c r="P7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12"/>
        <v>40818.082638888889</v>
      </c>
      <c r="T71" s="9">
        <f t="shared" si="13"/>
        <v>40785.979456018518</v>
      </c>
      <c r="U71" t="str">
        <f t="shared" si="14"/>
        <v>August</v>
      </c>
      <c r="V71" t="str">
        <f t="shared" si="15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</v>
      </c>
      <c r="P7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12"/>
        <v>40790.688020833331</v>
      </c>
      <c r="T72" s="9">
        <f t="shared" si="13"/>
        <v>40730.688020833331</v>
      </c>
      <c r="U72" t="str">
        <f t="shared" si="14"/>
        <v>July</v>
      </c>
      <c r="V72" t="str">
        <f t="shared" si="15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124</v>
      </c>
      <c r="P7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12"/>
        <v>41057.063159722216</v>
      </c>
      <c r="T73" s="9">
        <f t="shared" si="13"/>
        <v>40997.063159722216</v>
      </c>
      <c r="U73" t="str">
        <f t="shared" si="14"/>
        <v>March</v>
      </c>
      <c r="V73" t="str">
        <f t="shared" si="15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</v>
      </c>
      <c r="P7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12"/>
        <v>41227.791666666664</v>
      </c>
      <c r="T74" s="9">
        <f t="shared" si="13"/>
        <v>41207.801863425921</v>
      </c>
      <c r="U74" t="str">
        <f t="shared" si="14"/>
        <v>October</v>
      </c>
      <c r="V74" t="str">
        <f t="shared" si="15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40665.957638888889</v>
      </c>
      <c r="T75" s="9">
        <f t="shared" si="13"/>
        <v>40587.548425925925</v>
      </c>
      <c r="U75" t="str">
        <f t="shared" si="14"/>
        <v>February</v>
      </c>
      <c r="V75" t="str">
        <f t="shared" si="15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113</v>
      </c>
      <c r="P7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12"/>
        <v>42390.278877314813</v>
      </c>
      <c r="T76" s="9">
        <f t="shared" si="13"/>
        <v>42360.278877314813</v>
      </c>
      <c r="U76" t="str">
        <f t="shared" si="14"/>
        <v>December</v>
      </c>
      <c r="V76" t="str">
        <f t="shared" si="15"/>
        <v>2015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</v>
      </c>
      <c r="P7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12"/>
        <v>41387.000833333332</v>
      </c>
      <c r="T77" s="9">
        <f t="shared" si="13"/>
        <v>41357.000833333332</v>
      </c>
      <c r="U77" t="str">
        <f t="shared" si="14"/>
        <v>March</v>
      </c>
      <c r="V77" t="str">
        <f t="shared" si="15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</v>
      </c>
      <c r="P7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12"/>
        <v>40904.524976851848</v>
      </c>
      <c r="T78" s="9">
        <f t="shared" si="13"/>
        <v>40844.483310185184</v>
      </c>
      <c r="U78" t="str">
        <f t="shared" si="14"/>
        <v>October</v>
      </c>
      <c r="V78" t="str">
        <f t="shared" si="15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393</v>
      </c>
      <c r="P7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12"/>
        <v>41049.915972222218</v>
      </c>
      <c r="T79" s="9">
        <f t="shared" si="13"/>
        <v>40996.936539351853</v>
      </c>
      <c r="U79" t="str">
        <f t="shared" si="14"/>
        <v>March</v>
      </c>
      <c r="V79" t="str">
        <f t="shared" si="15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42614.522233796299</v>
      </c>
      <c r="T80" s="9">
        <f t="shared" si="13"/>
        <v>42604.522233796299</v>
      </c>
      <c r="U80" t="str">
        <f t="shared" si="14"/>
        <v>August</v>
      </c>
      <c r="V80" t="str">
        <f t="shared" si="15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12"/>
        <v>41754.568206018514</v>
      </c>
      <c r="T81" s="9">
        <f t="shared" si="13"/>
        <v>41724.568206018514</v>
      </c>
      <c r="U81" t="str">
        <f t="shared" si="14"/>
        <v>March</v>
      </c>
      <c r="V81" t="str">
        <f t="shared" si="15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</v>
      </c>
      <c r="P8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12"/>
        <v>41617.875648148147</v>
      </c>
      <c r="T82" s="9">
        <f t="shared" si="13"/>
        <v>41582.875648148147</v>
      </c>
      <c r="U82" t="str">
        <f t="shared" si="14"/>
        <v>November</v>
      </c>
      <c r="V82" t="str">
        <f t="shared" si="15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12"/>
        <v>41103.91805555555</v>
      </c>
      <c r="T83" s="9">
        <f t="shared" si="13"/>
        <v>41099.950543981482</v>
      </c>
      <c r="U83" t="str">
        <f t="shared" si="14"/>
        <v>July</v>
      </c>
      <c r="V83" t="str">
        <f t="shared" si="15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</v>
      </c>
      <c r="P8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12"/>
        <v>40825.611817129626</v>
      </c>
      <c r="T84" s="9">
        <f t="shared" si="13"/>
        <v>40795.611817129626</v>
      </c>
      <c r="U84" t="str">
        <f t="shared" si="14"/>
        <v>September</v>
      </c>
      <c r="V84" t="str">
        <f t="shared" si="15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103</v>
      </c>
      <c r="P8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42057.270833333336</v>
      </c>
      <c r="T85" s="9">
        <f t="shared" si="13"/>
        <v>42042.407280092586</v>
      </c>
      <c r="U85" t="str">
        <f t="shared" si="14"/>
        <v>February</v>
      </c>
      <c r="V85" t="str">
        <f t="shared" si="15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12"/>
        <v>40678.54960648148</v>
      </c>
      <c r="T86" s="9">
        <f t="shared" si="13"/>
        <v>40648.54960648148</v>
      </c>
      <c r="U86" t="str">
        <f t="shared" si="14"/>
        <v>April</v>
      </c>
      <c r="V86" t="str">
        <f t="shared" si="15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126</v>
      </c>
      <c r="P8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12"/>
        <v>40808.917094907403</v>
      </c>
      <c r="T87" s="9">
        <f t="shared" si="13"/>
        <v>40778.917094907403</v>
      </c>
      <c r="U87" t="str">
        <f t="shared" si="14"/>
        <v>August</v>
      </c>
      <c r="V87" t="str">
        <f t="shared" si="15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</v>
      </c>
      <c r="P8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12"/>
        <v>42365.389409722215</v>
      </c>
      <c r="T88" s="9">
        <f t="shared" si="13"/>
        <v>42291.347743055558</v>
      </c>
      <c r="U88" t="str">
        <f t="shared" si="14"/>
        <v>October</v>
      </c>
      <c r="V88" t="str">
        <f t="shared" si="15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105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40331.861805555556</v>
      </c>
      <c r="T89" s="9">
        <f t="shared" si="13"/>
        <v>40322.331053240734</v>
      </c>
      <c r="U89" t="str">
        <f t="shared" si="14"/>
        <v>May</v>
      </c>
      <c r="V89" t="str">
        <f t="shared" si="15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103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41812.450590277775</v>
      </c>
      <c r="T90" s="9">
        <f t="shared" si="13"/>
        <v>41786.450590277775</v>
      </c>
      <c r="U90" t="str">
        <f t="shared" si="14"/>
        <v>May</v>
      </c>
      <c r="V90" t="str">
        <f t="shared" si="15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</v>
      </c>
      <c r="P9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41427.543888888889</v>
      </c>
      <c r="T91" s="9">
        <f t="shared" si="13"/>
        <v>41402.543888888889</v>
      </c>
      <c r="U91" t="str">
        <f t="shared" si="14"/>
        <v>May</v>
      </c>
      <c r="V91" t="str">
        <f t="shared" si="15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</v>
      </c>
      <c r="P9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9">
        <f t="shared" si="12"/>
        <v>40736.089108796295</v>
      </c>
      <c r="T92" s="9">
        <f t="shared" si="13"/>
        <v>40706.089108796295</v>
      </c>
      <c r="U92" t="str">
        <f t="shared" si="14"/>
        <v>June</v>
      </c>
      <c r="V92" t="str">
        <f t="shared" si="15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12"/>
        <v>40680.194027777776</v>
      </c>
      <c r="T93" s="9">
        <f t="shared" si="13"/>
        <v>40619.194027777776</v>
      </c>
      <c r="U93" t="str">
        <f t="shared" si="14"/>
        <v>March</v>
      </c>
      <c r="V93" t="str">
        <f t="shared" si="15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</v>
      </c>
      <c r="P9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12"/>
        <v>42767.124999999993</v>
      </c>
      <c r="T94" s="9">
        <f t="shared" si="13"/>
        <v>42720.990543981483</v>
      </c>
      <c r="U94" t="str">
        <f t="shared" si="14"/>
        <v>December</v>
      </c>
      <c r="V94" t="str">
        <f t="shared" si="15"/>
        <v>2016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111</v>
      </c>
      <c r="P9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12"/>
        <v>41093.666666666664</v>
      </c>
      <c r="T95" s="9">
        <f t="shared" si="13"/>
        <v>41065.649733796294</v>
      </c>
      <c r="U95" t="str">
        <f t="shared" si="14"/>
        <v>June</v>
      </c>
      <c r="V95" t="str">
        <f t="shared" si="15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12"/>
        <v>41736.509513888886</v>
      </c>
      <c r="T96" s="9">
        <f t="shared" si="13"/>
        <v>41716.509513888886</v>
      </c>
      <c r="U96" t="str">
        <f t="shared" si="14"/>
        <v>March</v>
      </c>
      <c r="V96" t="str">
        <f t="shared" si="15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</v>
      </c>
      <c r="P9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12"/>
        <v>40964.796770833331</v>
      </c>
      <c r="T97" s="9">
        <f t="shared" si="13"/>
        <v>40934.796770833331</v>
      </c>
      <c r="U97" t="str">
        <f t="shared" si="14"/>
        <v>January</v>
      </c>
      <c r="V97" t="str">
        <f t="shared" si="15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115</v>
      </c>
      <c r="P9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12"/>
        <v>40390.916666666664</v>
      </c>
      <c r="T98" s="9">
        <f t="shared" si="13"/>
        <v>40324.45417824074</v>
      </c>
      <c r="U98" t="str">
        <f t="shared" si="14"/>
        <v>May</v>
      </c>
      <c r="V98" t="str">
        <f t="shared" si="15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</v>
      </c>
      <c r="P9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9">
        <f t="shared" si="12"/>
        <v>40735.926874999997</v>
      </c>
      <c r="T99" s="9">
        <f t="shared" si="13"/>
        <v>40705.926874999997</v>
      </c>
      <c r="U99" t="str">
        <f t="shared" si="14"/>
        <v>June</v>
      </c>
      <c r="V99" t="str">
        <f t="shared" si="15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</v>
      </c>
      <c r="P10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41250.770833333328</v>
      </c>
      <c r="T100" s="9">
        <f t="shared" si="13"/>
        <v>41214.586504629624</v>
      </c>
      <c r="U100" t="str">
        <f t="shared" si="14"/>
        <v>November</v>
      </c>
      <c r="V100" t="str">
        <f t="shared" si="15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</v>
      </c>
      <c r="P10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41661.694432870368</v>
      </c>
      <c r="T101" s="9">
        <f t="shared" si="13"/>
        <v>41631.694432870368</v>
      </c>
      <c r="U101" t="str">
        <f t="shared" si="14"/>
        <v>December</v>
      </c>
      <c r="V101" t="str">
        <f t="shared" si="15"/>
        <v>2013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41217.586643518516</v>
      </c>
      <c r="T102" s="9">
        <f t="shared" si="13"/>
        <v>41197.544976851852</v>
      </c>
      <c r="U102" t="str">
        <f t="shared" si="14"/>
        <v>October</v>
      </c>
      <c r="V102" t="str">
        <f t="shared" si="15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41298.568402777775</v>
      </c>
      <c r="T103" s="9">
        <f t="shared" si="13"/>
        <v>41274.568402777775</v>
      </c>
      <c r="U103" t="str">
        <f t="shared" si="14"/>
        <v>December</v>
      </c>
      <c r="V103" t="str">
        <f t="shared" si="15"/>
        <v>2012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128</v>
      </c>
      <c r="P10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40534.922835648147</v>
      </c>
      <c r="T104" s="9">
        <f t="shared" si="13"/>
        <v>40504.922835648147</v>
      </c>
      <c r="U104" t="str">
        <f t="shared" si="14"/>
        <v>November</v>
      </c>
      <c r="V104" t="str">
        <f t="shared" si="15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</v>
      </c>
      <c r="P10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41705.597569444442</v>
      </c>
      <c r="T105" s="9">
        <f t="shared" si="13"/>
        <v>41682.597569444442</v>
      </c>
      <c r="U105" t="str">
        <f t="shared" si="14"/>
        <v>February</v>
      </c>
      <c r="V105" t="str">
        <f t="shared" si="15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40635.833333333328</v>
      </c>
      <c r="T106" s="9">
        <f t="shared" si="13"/>
        <v>40612.486874999995</v>
      </c>
      <c r="U106" t="str">
        <f t="shared" si="14"/>
        <v>March</v>
      </c>
      <c r="V106" t="str">
        <f t="shared" si="15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</v>
      </c>
      <c r="P10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42503.791666666664</v>
      </c>
      <c r="T107" s="9">
        <f t="shared" si="13"/>
        <v>42485.516435185178</v>
      </c>
      <c r="U107" t="str">
        <f t="shared" si="14"/>
        <v>April</v>
      </c>
      <c r="V107" t="str">
        <f t="shared" si="15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101</v>
      </c>
      <c r="P10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41001.568298611113</v>
      </c>
      <c r="T108" s="9">
        <f t="shared" si="13"/>
        <v>40987.568298611113</v>
      </c>
      <c r="U108" t="str">
        <f t="shared" si="14"/>
        <v>March</v>
      </c>
      <c r="V108" t="str">
        <f t="shared" si="15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</v>
      </c>
      <c r="P10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40657.774155092593</v>
      </c>
      <c r="T109" s="9">
        <f t="shared" si="13"/>
        <v>40635.774155092593</v>
      </c>
      <c r="U109" t="str">
        <f t="shared" si="14"/>
        <v>April</v>
      </c>
      <c r="V109" t="str">
        <f t="shared" si="15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247</v>
      </c>
      <c r="P1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41425.404745370368</v>
      </c>
      <c r="T110" s="9">
        <f t="shared" si="13"/>
        <v>41365.404745370368</v>
      </c>
      <c r="U110" t="str">
        <f t="shared" si="14"/>
        <v>April</v>
      </c>
      <c r="V110" t="str">
        <f t="shared" si="15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220</v>
      </c>
      <c r="P1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40599.817476851851</v>
      </c>
      <c r="T111" s="9">
        <f t="shared" si="13"/>
        <v>40569.817476851851</v>
      </c>
      <c r="U111" t="str">
        <f t="shared" si="14"/>
        <v>January</v>
      </c>
      <c r="V111" t="str">
        <f t="shared" si="15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131</v>
      </c>
      <c r="P1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41592.040972222218</v>
      </c>
      <c r="T112" s="9">
        <f t="shared" si="13"/>
        <v>41557.741354166668</v>
      </c>
      <c r="U112" t="str">
        <f t="shared" si="14"/>
        <v>October</v>
      </c>
      <c r="V112" t="str">
        <f t="shared" si="15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155</v>
      </c>
      <c r="P11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42155.124849537031</v>
      </c>
      <c r="T113" s="9">
        <f t="shared" si="13"/>
        <v>42125.124849537031</v>
      </c>
      <c r="U113" t="str">
        <f t="shared" si="14"/>
        <v>May</v>
      </c>
      <c r="V113" t="str">
        <f t="shared" si="15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41741.875</v>
      </c>
      <c r="T114" s="9">
        <f t="shared" si="13"/>
        <v>41717.834699074068</v>
      </c>
      <c r="U114" t="str">
        <f t="shared" si="14"/>
        <v>March</v>
      </c>
      <c r="V114" t="str">
        <f t="shared" si="15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40761.416666666664</v>
      </c>
      <c r="T115" s="9">
        <f t="shared" si="13"/>
        <v>40753.550092592588</v>
      </c>
      <c r="U115" t="str">
        <f t="shared" si="14"/>
        <v>July</v>
      </c>
      <c r="V115" t="str">
        <f t="shared" si="15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</v>
      </c>
      <c r="P11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40921.065833333334</v>
      </c>
      <c r="T116" s="9">
        <f t="shared" si="13"/>
        <v>40861.065833333334</v>
      </c>
      <c r="U116" t="str">
        <f t="shared" si="14"/>
        <v>November</v>
      </c>
      <c r="V116" t="str">
        <f t="shared" si="15"/>
        <v>2011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</v>
      </c>
      <c r="P11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40943.530601851846</v>
      </c>
      <c r="T117" s="9">
        <f t="shared" si="13"/>
        <v>40918.530601851846</v>
      </c>
      <c r="U117" t="str">
        <f t="shared" si="14"/>
        <v>January</v>
      </c>
      <c r="V117" t="str">
        <f t="shared" si="15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114</v>
      </c>
      <c r="P11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40641.247164351851</v>
      </c>
      <c r="T118" s="9">
        <f t="shared" si="13"/>
        <v>40595.288831018515</v>
      </c>
      <c r="U118" t="str">
        <f t="shared" si="14"/>
        <v>February</v>
      </c>
      <c r="V118" t="str">
        <f t="shared" si="15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</v>
      </c>
      <c r="P11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40338.583333333328</v>
      </c>
      <c r="T119" s="9">
        <f t="shared" si="13"/>
        <v>40248.626666666663</v>
      </c>
      <c r="U119" t="str">
        <f t="shared" si="14"/>
        <v>March</v>
      </c>
      <c r="V119" t="str">
        <f t="shared" si="15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</v>
      </c>
      <c r="P12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40752.845324074071</v>
      </c>
      <c r="T120" s="9">
        <f t="shared" si="13"/>
        <v>40722.845324074071</v>
      </c>
      <c r="U120" t="str">
        <f t="shared" si="14"/>
        <v>June</v>
      </c>
      <c r="V120" t="str">
        <f t="shared" si="15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105</v>
      </c>
      <c r="P12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40768.75</v>
      </c>
      <c r="T121" s="9">
        <f t="shared" si="13"/>
        <v>40738.860949074071</v>
      </c>
      <c r="U121" t="str">
        <f t="shared" si="14"/>
        <v>July</v>
      </c>
      <c r="V121" t="str">
        <f t="shared" si="15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0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42645.841516203705</v>
      </c>
      <c r="T122" s="9">
        <f t="shared" si="13"/>
        <v>42615.841516203705</v>
      </c>
      <c r="U122" t="str">
        <f t="shared" si="14"/>
        <v>September</v>
      </c>
      <c r="V122" t="str">
        <f t="shared" si="15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0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42112.219444444439</v>
      </c>
      <c r="T123" s="9">
        <f t="shared" si="13"/>
        <v>42096.496643518512</v>
      </c>
      <c r="U123" t="str">
        <f t="shared" si="14"/>
        <v>April</v>
      </c>
      <c r="V123" t="str">
        <f t="shared" si="15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42653.223460648143</v>
      </c>
      <c r="T124" s="9">
        <f t="shared" si="13"/>
        <v>42593.223460648143</v>
      </c>
      <c r="U124" t="str">
        <f t="shared" si="14"/>
        <v>August</v>
      </c>
      <c r="V124" t="str">
        <f t="shared" si="15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</v>
      </c>
      <c r="P12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41940.708333333328</v>
      </c>
      <c r="T125" s="9">
        <f t="shared" si="13"/>
        <v>41904.573657407404</v>
      </c>
      <c r="U125" t="str">
        <f t="shared" si="14"/>
        <v>September</v>
      </c>
      <c r="V125" t="str">
        <f t="shared" si="15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42139.720393518517</v>
      </c>
      <c r="T126" s="9">
        <f t="shared" si="13"/>
        <v>42114.720393518517</v>
      </c>
      <c r="U126" t="str">
        <f t="shared" si="14"/>
        <v>April</v>
      </c>
      <c r="V126" t="str">
        <f t="shared" si="15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42769.78564814815</v>
      </c>
      <c r="T127" s="9">
        <f t="shared" si="13"/>
        <v>42709.78564814815</v>
      </c>
      <c r="U127" t="str">
        <f t="shared" si="14"/>
        <v>December</v>
      </c>
      <c r="V127" t="str">
        <f t="shared" si="15"/>
        <v>2016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6</v>
      </c>
      <c r="P12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42165.874999999993</v>
      </c>
      <c r="T128" s="9">
        <f t="shared" si="13"/>
        <v>42135.381215277775</v>
      </c>
      <c r="U128" t="str">
        <f t="shared" si="14"/>
        <v>May</v>
      </c>
      <c r="V128" t="str">
        <f t="shared" si="15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42097.37431712963</v>
      </c>
      <c r="T129" s="9">
        <f t="shared" si="13"/>
        <v>42067.415983796294</v>
      </c>
      <c r="U129" t="str">
        <f t="shared" si="14"/>
        <v>March</v>
      </c>
      <c r="V129" t="str">
        <f t="shared" si="15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2</v>
      </c>
      <c r="P13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42663.019594907404</v>
      </c>
      <c r="T130" s="9">
        <f t="shared" si="13"/>
        <v>42628.019594907404</v>
      </c>
      <c r="U130" t="str">
        <f t="shared" si="14"/>
        <v>September</v>
      </c>
      <c r="V130" t="str">
        <f t="shared" si="15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6">ROUND(E131/D131*100,0)</f>
        <v>0</v>
      </c>
      <c r="P131">
        <f t="shared" ref="P131:P194" si="17">IFERROR(E131/L131,0)</f>
        <v>0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9">
        <f t="shared" ref="S131:S194" si="20">(((I131/60)/60)/24)+DATE(1970,1,1)+(-5/24)</f>
        <v>41942.728969907403</v>
      </c>
      <c r="T131" s="9">
        <f t="shared" ref="T131:T194" si="21">(((J131/60)/60)/24)+DATE(1970,1,1)+(-5/24)</f>
        <v>41882.728969907403</v>
      </c>
      <c r="U131" t="str">
        <f t="shared" ref="U131:U194" si="22">TEXT(T131,"mmmm")</f>
        <v>August</v>
      </c>
      <c r="V131" t="str">
        <f t="shared" ref="V131:V194" si="23">TEXT(T131,"yyyy")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6"/>
        <v>0</v>
      </c>
      <c r="P132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s="9">
        <f t="shared" si="20"/>
        <v>41806.636111111111</v>
      </c>
      <c r="T132" s="9">
        <f t="shared" si="21"/>
        <v>41778.707083333327</v>
      </c>
      <c r="U132" t="str">
        <f t="shared" si="22"/>
        <v>May</v>
      </c>
      <c r="V132" t="str">
        <f t="shared" si="23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6"/>
        <v>0</v>
      </c>
      <c r="P133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s="9">
        <f t="shared" si="20"/>
        <v>42556.791666666664</v>
      </c>
      <c r="T133" s="9">
        <f t="shared" si="21"/>
        <v>42541.629178240742</v>
      </c>
      <c r="U133" t="str">
        <f t="shared" si="22"/>
        <v>June</v>
      </c>
      <c r="V133" t="str">
        <f t="shared" si="23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6"/>
        <v>10</v>
      </c>
      <c r="P134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9">
        <f t="shared" si="20"/>
        <v>41950.645914351851</v>
      </c>
      <c r="T134" s="9">
        <f t="shared" si="21"/>
        <v>41905.60424768518</v>
      </c>
      <c r="U134" t="str">
        <f t="shared" si="22"/>
        <v>September</v>
      </c>
      <c r="V134" t="str">
        <f t="shared" si="23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6"/>
        <v>0</v>
      </c>
      <c r="P135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s="9">
        <f t="shared" si="20"/>
        <v>42521.521527777775</v>
      </c>
      <c r="T135" s="9">
        <f t="shared" si="21"/>
        <v>42491.599351851844</v>
      </c>
      <c r="U135" t="str">
        <f t="shared" si="22"/>
        <v>May</v>
      </c>
      <c r="V135" t="str">
        <f t="shared" si="23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6"/>
        <v>0</v>
      </c>
      <c r="P136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s="9">
        <f t="shared" si="20"/>
        <v>42251.499999999993</v>
      </c>
      <c r="T136" s="9">
        <f t="shared" si="21"/>
        <v>42221.701597222222</v>
      </c>
      <c r="U136" t="str">
        <f t="shared" si="22"/>
        <v>August</v>
      </c>
      <c r="V136" t="str">
        <f t="shared" si="23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6"/>
        <v>13</v>
      </c>
      <c r="P13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9">
        <f t="shared" si="20"/>
        <v>41821.583333333328</v>
      </c>
      <c r="T137" s="9">
        <f t="shared" si="21"/>
        <v>41788.173576388886</v>
      </c>
      <c r="U137" t="str">
        <f t="shared" si="22"/>
        <v>May</v>
      </c>
      <c r="V137" t="str">
        <f t="shared" si="23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6"/>
        <v>0</v>
      </c>
      <c r="P138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s="9">
        <f t="shared" si="20"/>
        <v>42140.219444444439</v>
      </c>
      <c r="T138" s="9">
        <f t="shared" si="21"/>
        <v>42096.201782407406</v>
      </c>
      <c r="U138" t="str">
        <f t="shared" si="22"/>
        <v>April</v>
      </c>
      <c r="V138" t="str">
        <f t="shared" si="23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6"/>
        <v>0</v>
      </c>
      <c r="P139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s="9">
        <f t="shared" si="20"/>
        <v>42289.365659722222</v>
      </c>
      <c r="T139" s="9">
        <f t="shared" si="21"/>
        <v>42239.365659722222</v>
      </c>
      <c r="U139" t="str">
        <f t="shared" si="22"/>
        <v>August</v>
      </c>
      <c r="V139" t="str">
        <f t="shared" si="23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6"/>
        <v>3</v>
      </c>
      <c r="P140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9">
        <f t="shared" si="20"/>
        <v>42216.999305555553</v>
      </c>
      <c r="T140" s="9">
        <f t="shared" si="21"/>
        <v>42186.049085648141</v>
      </c>
      <c r="U140" t="str">
        <f t="shared" si="22"/>
        <v>July</v>
      </c>
      <c r="V140" t="str">
        <f t="shared" si="23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6"/>
        <v>100</v>
      </c>
      <c r="P141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9">
        <f t="shared" si="20"/>
        <v>42197.712638888886</v>
      </c>
      <c r="T141" s="9">
        <f t="shared" si="21"/>
        <v>42187.712638888886</v>
      </c>
      <c r="U141" t="str">
        <f t="shared" si="22"/>
        <v>July</v>
      </c>
      <c r="V141" t="str">
        <f t="shared" si="23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6"/>
        <v>0</v>
      </c>
      <c r="P142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s="9">
        <f t="shared" si="20"/>
        <v>42082.948287037034</v>
      </c>
      <c r="T142" s="9">
        <f t="shared" si="21"/>
        <v>42052.989953703705</v>
      </c>
      <c r="U142" t="str">
        <f t="shared" si="22"/>
        <v>February</v>
      </c>
      <c r="V142" t="str">
        <f t="shared" si="23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6"/>
        <v>11</v>
      </c>
      <c r="P143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9">
        <f t="shared" si="20"/>
        <v>42154.944710648146</v>
      </c>
      <c r="T143" s="9">
        <f t="shared" si="21"/>
        <v>42109.944710648146</v>
      </c>
      <c r="U143" t="str">
        <f t="shared" si="22"/>
        <v>April</v>
      </c>
      <c r="V143" t="str">
        <f t="shared" si="23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6"/>
        <v>0</v>
      </c>
      <c r="P14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9">
        <f t="shared" si="20"/>
        <v>41959.726597222216</v>
      </c>
      <c r="T144" s="9">
        <f t="shared" si="21"/>
        <v>41938.684930555552</v>
      </c>
      <c r="U144" t="str">
        <f t="shared" si="22"/>
        <v>October</v>
      </c>
      <c r="V144" t="str">
        <f t="shared" si="23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6"/>
        <v>0</v>
      </c>
      <c r="P145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s="9">
        <f t="shared" si="20"/>
        <v>42616.038194444445</v>
      </c>
      <c r="T145" s="9">
        <f t="shared" si="21"/>
        <v>42558.855810185189</v>
      </c>
      <c r="U145" t="str">
        <f t="shared" si="22"/>
        <v>July</v>
      </c>
      <c r="V145" t="str">
        <f t="shared" si="23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6"/>
        <v>28</v>
      </c>
      <c r="P14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9">
        <f t="shared" si="20"/>
        <v>42107.512407407405</v>
      </c>
      <c r="T146" s="9">
        <f t="shared" si="21"/>
        <v>42047.554074074076</v>
      </c>
      <c r="U146" t="str">
        <f t="shared" si="22"/>
        <v>February</v>
      </c>
      <c r="V146" t="str">
        <f t="shared" si="23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6"/>
        <v>8</v>
      </c>
      <c r="P14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9">
        <f t="shared" si="20"/>
        <v>42227.333935185183</v>
      </c>
      <c r="T147" s="9">
        <f t="shared" si="21"/>
        <v>42200.333935185183</v>
      </c>
      <c r="U147" t="str">
        <f t="shared" si="22"/>
        <v>July</v>
      </c>
      <c r="V147" t="str">
        <f t="shared" si="23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6"/>
        <v>1</v>
      </c>
      <c r="P148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9">
        <f t="shared" si="20"/>
        <v>42752.807847222219</v>
      </c>
      <c r="T148" s="9">
        <f t="shared" si="21"/>
        <v>42692.807847222219</v>
      </c>
      <c r="U148" t="str">
        <f t="shared" si="22"/>
        <v>November</v>
      </c>
      <c r="V148" t="str">
        <f t="shared" si="23"/>
        <v>2016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6"/>
        <v>0</v>
      </c>
      <c r="P149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s="9">
        <f t="shared" si="20"/>
        <v>42012.554166666661</v>
      </c>
      <c r="T149" s="9">
        <f t="shared" si="21"/>
        <v>41969.559490740743</v>
      </c>
      <c r="U149" t="str">
        <f t="shared" si="22"/>
        <v>November</v>
      </c>
      <c r="V149" t="str">
        <f t="shared" si="23"/>
        <v>2014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6"/>
        <v>0</v>
      </c>
      <c r="P150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9">
        <f t="shared" si="20"/>
        <v>42427.073333333326</v>
      </c>
      <c r="T150" s="9">
        <f t="shared" si="21"/>
        <v>42397.073333333326</v>
      </c>
      <c r="U150" t="str">
        <f t="shared" si="22"/>
        <v>January</v>
      </c>
      <c r="V150" t="str">
        <f t="shared" si="23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6"/>
        <v>1</v>
      </c>
      <c r="P151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9">
        <f t="shared" si="20"/>
        <v>41998.124999999993</v>
      </c>
      <c r="T151" s="9">
        <f t="shared" si="21"/>
        <v>41967.963773148142</v>
      </c>
      <c r="U151" t="str">
        <f t="shared" si="22"/>
        <v>November</v>
      </c>
      <c r="V151" t="str">
        <f t="shared" si="23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6"/>
        <v>23</v>
      </c>
      <c r="P152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9">
        <f t="shared" si="20"/>
        <v>42149.95349537037</v>
      </c>
      <c r="T152" s="9">
        <f t="shared" si="21"/>
        <v>42089.95349537037</v>
      </c>
      <c r="U152" t="str">
        <f t="shared" si="22"/>
        <v>March</v>
      </c>
      <c r="V152" t="str">
        <f t="shared" si="23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6"/>
        <v>0</v>
      </c>
      <c r="P153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9">
        <f t="shared" si="20"/>
        <v>42173.342488425922</v>
      </c>
      <c r="T153" s="9">
        <f t="shared" si="21"/>
        <v>42113.342488425922</v>
      </c>
      <c r="U153" t="str">
        <f t="shared" si="22"/>
        <v>April</v>
      </c>
      <c r="V153" t="str">
        <f t="shared" si="23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6"/>
        <v>0</v>
      </c>
      <c r="P15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9">
        <f t="shared" si="20"/>
        <v>41904.869212962964</v>
      </c>
      <c r="T154" s="9">
        <f t="shared" si="21"/>
        <v>41874.869212962964</v>
      </c>
      <c r="U154" t="str">
        <f t="shared" si="22"/>
        <v>August</v>
      </c>
      <c r="V154" t="str">
        <f t="shared" si="23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6"/>
        <v>1</v>
      </c>
      <c r="P155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9">
        <f t="shared" si="20"/>
        <v>41975.419490740744</v>
      </c>
      <c r="T155" s="9">
        <f t="shared" si="21"/>
        <v>41933.377824074072</v>
      </c>
      <c r="U155" t="str">
        <f t="shared" si="22"/>
        <v>October</v>
      </c>
      <c r="V155" t="str">
        <f t="shared" si="23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6"/>
        <v>3</v>
      </c>
      <c r="P15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9">
        <f t="shared" si="20"/>
        <v>42158.339062499996</v>
      </c>
      <c r="T156" s="9">
        <f t="shared" si="21"/>
        <v>42115.339062499996</v>
      </c>
      <c r="U156" t="str">
        <f t="shared" si="22"/>
        <v>April</v>
      </c>
      <c r="V156" t="str">
        <f t="shared" si="23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6"/>
        <v>0</v>
      </c>
      <c r="P15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9">
        <f t="shared" si="20"/>
        <v>42208.351099537038</v>
      </c>
      <c r="T157" s="9">
        <f t="shared" si="21"/>
        <v>42168.351099537038</v>
      </c>
      <c r="U157" t="str">
        <f t="shared" si="22"/>
        <v>June</v>
      </c>
      <c r="V157" t="str">
        <f t="shared" si="23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6"/>
        <v>5</v>
      </c>
      <c r="P15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9">
        <f t="shared" si="20"/>
        <v>41853.916620370372</v>
      </c>
      <c r="T158" s="9">
        <f t="shared" si="21"/>
        <v>41793.916620370372</v>
      </c>
      <c r="U158" t="str">
        <f t="shared" si="22"/>
        <v>June</v>
      </c>
      <c r="V158" t="str">
        <f t="shared" si="23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6"/>
        <v>0</v>
      </c>
      <c r="P15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9">
        <f t="shared" si="20"/>
        <v>42426.703379629624</v>
      </c>
      <c r="T159" s="9">
        <f t="shared" si="21"/>
        <v>42396.703379629624</v>
      </c>
      <c r="U159" t="str">
        <f t="shared" si="22"/>
        <v>January</v>
      </c>
      <c r="V159" t="str">
        <f t="shared" si="23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6"/>
        <v>0</v>
      </c>
      <c r="P160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s="9">
        <f t="shared" si="20"/>
        <v>41933.868379629625</v>
      </c>
      <c r="T160" s="9">
        <f t="shared" si="21"/>
        <v>41903.868379629625</v>
      </c>
      <c r="U160" t="str">
        <f t="shared" si="22"/>
        <v>September</v>
      </c>
      <c r="V160" t="str">
        <f t="shared" si="23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6"/>
        <v>0</v>
      </c>
      <c r="P161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9">
        <f t="shared" si="20"/>
        <v>42554.226215277777</v>
      </c>
      <c r="T161" s="9">
        <f t="shared" si="21"/>
        <v>42514.226215277777</v>
      </c>
      <c r="U161" t="str">
        <f t="shared" si="22"/>
        <v>May</v>
      </c>
      <c r="V161" t="str">
        <f t="shared" si="23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6"/>
        <v>0</v>
      </c>
      <c r="P162">
        <f t="shared" si="17"/>
        <v>0</v>
      </c>
      <c r="Q162" t="str">
        <f t="shared" si="18"/>
        <v>film &amp; video</v>
      </c>
      <c r="R162" t="str">
        <f t="shared" si="19"/>
        <v>drama</v>
      </c>
      <c r="S162" s="9">
        <f t="shared" si="20"/>
        <v>42231.704756944448</v>
      </c>
      <c r="T162" s="9">
        <f t="shared" si="21"/>
        <v>42171.704756944448</v>
      </c>
      <c r="U162" t="str">
        <f t="shared" si="22"/>
        <v>June</v>
      </c>
      <c r="V162" t="str">
        <f t="shared" si="23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6"/>
        <v>0</v>
      </c>
      <c r="P163">
        <f t="shared" si="17"/>
        <v>5</v>
      </c>
      <c r="Q163" t="str">
        <f t="shared" si="18"/>
        <v>film &amp; video</v>
      </c>
      <c r="R163" t="str">
        <f t="shared" si="19"/>
        <v>drama</v>
      </c>
      <c r="S163" s="9">
        <f t="shared" si="20"/>
        <v>41822.479108796295</v>
      </c>
      <c r="T163" s="9">
        <f t="shared" si="21"/>
        <v>41792.479108796295</v>
      </c>
      <c r="U163" t="str">
        <f t="shared" si="22"/>
        <v>June</v>
      </c>
      <c r="V163" t="str">
        <f t="shared" si="23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6"/>
        <v>16</v>
      </c>
      <c r="P16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9">
        <f t="shared" si="20"/>
        <v>41867.779166666667</v>
      </c>
      <c r="T164" s="9">
        <f t="shared" si="21"/>
        <v>41834.91847222222</v>
      </c>
      <c r="U164" t="str">
        <f t="shared" si="22"/>
        <v>July</v>
      </c>
      <c r="V164" t="str">
        <f t="shared" si="23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6"/>
        <v>0</v>
      </c>
      <c r="P165">
        <f t="shared" si="17"/>
        <v>0</v>
      </c>
      <c r="Q165" t="str">
        <f t="shared" si="18"/>
        <v>film &amp; video</v>
      </c>
      <c r="R165" t="str">
        <f t="shared" si="19"/>
        <v>drama</v>
      </c>
      <c r="S165" s="9">
        <f t="shared" si="20"/>
        <v>42277.791666666664</v>
      </c>
      <c r="T165" s="9">
        <f t="shared" si="21"/>
        <v>42243.752939814811</v>
      </c>
      <c r="U165" t="str">
        <f t="shared" si="22"/>
        <v>August</v>
      </c>
      <c r="V165" t="str">
        <f t="shared" si="23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6"/>
        <v>1</v>
      </c>
      <c r="P16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9">
        <f t="shared" si="20"/>
        <v>41901.554409722223</v>
      </c>
      <c r="T166" s="9">
        <f t="shared" si="21"/>
        <v>41841.554409722223</v>
      </c>
      <c r="U166" t="str">
        <f t="shared" si="22"/>
        <v>July</v>
      </c>
      <c r="V166" t="str">
        <f t="shared" si="23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6"/>
        <v>0</v>
      </c>
      <c r="P167">
        <f t="shared" si="17"/>
        <v>0</v>
      </c>
      <c r="Q167" t="str">
        <f t="shared" si="18"/>
        <v>film &amp; video</v>
      </c>
      <c r="R167" t="str">
        <f t="shared" si="19"/>
        <v>drama</v>
      </c>
      <c r="S167" s="9">
        <f t="shared" si="20"/>
        <v>42381.450509259252</v>
      </c>
      <c r="T167" s="9">
        <f t="shared" si="21"/>
        <v>42351.450509259252</v>
      </c>
      <c r="U167" t="str">
        <f t="shared" si="22"/>
        <v>December</v>
      </c>
      <c r="V167" t="str">
        <f t="shared" si="23"/>
        <v>2015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6"/>
        <v>60</v>
      </c>
      <c r="P16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9">
        <f t="shared" si="20"/>
        <v>42750.867615740739</v>
      </c>
      <c r="T168" s="9">
        <f t="shared" si="21"/>
        <v>42720.867615740739</v>
      </c>
      <c r="U168" t="str">
        <f t="shared" si="22"/>
        <v>December</v>
      </c>
      <c r="V168" t="str">
        <f t="shared" si="23"/>
        <v>2016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6"/>
        <v>0</v>
      </c>
      <c r="P16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9">
        <f t="shared" si="20"/>
        <v>42220.719155092585</v>
      </c>
      <c r="T169" s="9">
        <f t="shared" si="21"/>
        <v>42160.719155092585</v>
      </c>
      <c r="U169" t="str">
        <f t="shared" si="22"/>
        <v>June</v>
      </c>
      <c r="V169" t="str">
        <f t="shared" si="23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6"/>
        <v>4</v>
      </c>
      <c r="P170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9">
        <f t="shared" si="20"/>
        <v>42082.585300925923</v>
      </c>
      <c r="T170" s="9">
        <f t="shared" si="21"/>
        <v>42052.626967592594</v>
      </c>
      <c r="U170" t="str">
        <f t="shared" si="22"/>
        <v>February</v>
      </c>
      <c r="V170" t="str">
        <f t="shared" si="23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6"/>
        <v>22</v>
      </c>
      <c r="P171">
        <f t="shared" si="17"/>
        <v>56</v>
      </c>
      <c r="Q171" t="str">
        <f t="shared" si="18"/>
        <v>film &amp; video</v>
      </c>
      <c r="R171" t="str">
        <f t="shared" si="19"/>
        <v>drama</v>
      </c>
      <c r="S171" s="9">
        <f t="shared" si="20"/>
        <v>41930.296979166662</v>
      </c>
      <c r="T171" s="9">
        <f t="shared" si="21"/>
        <v>41900.296979166662</v>
      </c>
      <c r="U171" t="str">
        <f t="shared" si="22"/>
        <v>September</v>
      </c>
      <c r="V171" t="str">
        <f t="shared" si="23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6"/>
        <v>3</v>
      </c>
      <c r="P17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9">
        <f t="shared" si="20"/>
        <v>42246.019444444442</v>
      </c>
      <c r="T172" s="9">
        <f t="shared" si="21"/>
        <v>42216.769479166665</v>
      </c>
      <c r="U172" t="str">
        <f t="shared" si="22"/>
        <v>July</v>
      </c>
      <c r="V172" t="str">
        <f t="shared" si="23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6"/>
        <v>0</v>
      </c>
      <c r="P173">
        <f t="shared" si="17"/>
        <v>1</v>
      </c>
      <c r="Q173" t="str">
        <f t="shared" si="18"/>
        <v>film &amp; video</v>
      </c>
      <c r="R173" t="str">
        <f t="shared" si="19"/>
        <v>drama</v>
      </c>
      <c r="S173" s="9">
        <f t="shared" si="20"/>
        <v>42593.972384259258</v>
      </c>
      <c r="T173" s="9">
        <f t="shared" si="21"/>
        <v>42533.972384259258</v>
      </c>
      <c r="U173" t="str">
        <f t="shared" si="22"/>
        <v>June</v>
      </c>
      <c r="V173" t="str">
        <f t="shared" si="23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6"/>
        <v>0</v>
      </c>
      <c r="P174">
        <f t="shared" si="17"/>
        <v>0</v>
      </c>
      <c r="Q174" t="str">
        <f t="shared" si="18"/>
        <v>film &amp; video</v>
      </c>
      <c r="R174" t="str">
        <f t="shared" si="19"/>
        <v>drama</v>
      </c>
      <c r="S174" s="9">
        <f t="shared" si="20"/>
        <v>42082.14494212962</v>
      </c>
      <c r="T174" s="9">
        <f t="shared" si="21"/>
        <v>42047.186608796292</v>
      </c>
      <c r="U174" t="str">
        <f t="shared" si="22"/>
        <v>February</v>
      </c>
      <c r="V174" t="str">
        <f t="shared" si="23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6"/>
        <v>0</v>
      </c>
      <c r="P175">
        <f t="shared" si="17"/>
        <v>0</v>
      </c>
      <c r="Q175" t="str">
        <f t="shared" si="18"/>
        <v>film &amp; video</v>
      </c>
      <c r="R175" t="str">
        <f t="shared" si="19"/>
        <v>drama</v>
      </c>
      <c r="S175" s="9">
        <f t="shared" si="20"/>
        <v>42063.364675925921</v>
      </c>
      <c r="T175" s="9">
        <f t="shared" si="21"/>
        <v>42033.364675925921</v>
      </c>
      <c r="U175" t="str">
        <f t="shared" si="22"/>
        <v>January</v>
      </c>
      <c r="V175" t="str">
        <f t="shared" si="23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6"/>
        <v>0</v>
      </c>
      <c r="P176">
        <f t="shared" si="17"/>
        <v>0</v>
      </c>
      <c r="Q176" t="str">
        <f t="shared" si="18"/>
        <v>film &amp; video</v>
      </c>
      <c r="R176" t="str">
        <f t="shared" si="19"/>
        <v>drama</v>
      </c>
      <c r="S176" s="9">
        <f t="shared" si="20"/>
        <v>42132.55064814815</v>
      </c>
      <c r="T176" s="9">
        <f t="shared" si="21"/>
        <v>42072.55064814815</v>
      </c>
      <c r="U176" t="str">
        <f t="shared" si="22"/>
        <v>March</v>
      </c>
      <c r="V176" t="str">
        <f t="shared" si="23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6"/>
        <v>6</v>
      </c>
      <c r="P17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9">
        <f t="shared" si="20"/>
        <v>41880.569571759253</v>
      </c>
      <c r="T177" s="9">
        <f t="shared" si="21"/>
        <v>41855.569571759253</v>
      </c>
      <c r="U177" t="str">
        <f t="shared" si="22"/>
        <v>August</v>
      </c>
      <c r="V177" t="str">
        <f t="shared" si="23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6"/>
        <v>0</v>
      </c>
      <c r="P178">
        <f t="shared" si="17"/>
        <v>0</v>
      </c>
      <c r="Q178" t="str">
        <f t="shared" si="18"/>
        <v>film &amp; video</v>
      </c>
      <c r="R178" t="str">
        <f t="shared" si="19"/>
        <v>drama</v>
      </c>
      <c r="S178" s="9">
        <f t="shared" si="20"/>
        <v>42221.615729166668</v>
      </c>
      <c r="T178" s="9">
        <f t="shared" si="21"/>
        <v>42191.615729166668</v>
      </c>
      <c r="U178" t="str">
        <f t="shared" si="22"/>
        <v>July</v>
      </c>
      <c r="V178" t="str">
        <f t="shared" si="23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6"/>
        <v>40</v>
      </c>
      <c r="P179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9">
        <f t="shared" si="20"/>
        <v>42086.797754629624</v>
      </c>
      <c r="T179" s="9">
        <f t="shared" si="21"/>
        <v>42069.839421296296</v>
      </c>
      <c r="U179" t="str">
        <f t="shared" si="22"/>
        <v>March</v>
      </c>
      <c r="V179" t="str">
        <f t="shared" si="23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6"/>
        <v>0</v>
      </c>
      <c r="P180">
        <f t="shared" si="17"/>
        <v>0</v>
      </c>
      <c r="Q180" t="str">
        <f t="shared" si="18"/>
        <v>film &amp; video</v>
      </c>
      <c r="R180" t="str">
        <f t="shared" si="19"/>
        <v>drama</v>
      </c>
      <c r="S180" s="9">
        <f t="shared" si="20"/>
        <v>42334.788715277777</v>
      </c>
      <c r="T180" s="9">
        <f t="shared" si="21"/>
        <v>42304.747048611105</v>
      </c>
      <c r="U180" t="str">
        <f t="shared" si="22"/>
        <v>October</v>
      </c>
      <c r="V180" t="str">
        <f t="shared" si="23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6"/>
        <v>20</v>
      </c>
      <c r="P181">
        <f t="shared" si="17"/>
        <v>100</v>
      </c>
      <c r="Q181" t="str">
        <f t="shared" si="18"/>
        <v>film &amp; video</v>
      </c>
      <c r="R181" t="str">
        <f t="shared" si="19"/>
        <v>drama</v>
      </c>
      <c r="S181" s="9">
        <f t="shared" si="20"/>
        <v>42432.872164351851</v>
      </c>
      <c r="T181" s="9">
        <f t="shared" si="21"/>
        <v>42402.872164351851</v>
      </c>
      <c r="U181" t="str">
        <f t="shared" si="22"/>
        <v>February</v>
      </c>
      <c r="V181" t="str">
        <f t="shared" si="23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6"/>
        <v>33</v>
      </c>
      <c r="P182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9">
        <f t="shared" si="20"/>
        <v>42107.583333333336</v>
      </c>
      <c r="T182" s="9">
        <f t="shared" si="21"/>
        <v>42067.782905092587</v>
      </c>
      <c r="U182" t="str">
        <f t="shared" si="22"/>
        <v>March</v>
      </c>
      <c r="V182" t="str">
        <f t="shared" si="23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6"/>
        <v>21</v>
      </c>
      <c r="P183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9">
        <f t="shared" si="20"/>
        <v>42177.533506944441</v>
      </c>
      <c r="T183" s="9">
        <f t="shared" si="21"/>
        <v>42147.533506944441</v>
      </c>
      <c r="U183" t="str">
        <f t="shared" si="22"/>
        <v>May</v>
      </c>
      <c r="V183" t="str">
        <f t="shared" si="23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6"/>
        <v>0</v>
      </c>
      <c r="P184">
        <f t="shared" si="17"/>
        <v>0</v>
      </c>
      <c r="Q184" t="str">
        <f t="shared" si="18"/>
        <v>film &amp; video</v>
      </c>
      <c r="R184" t="str">
        <f t="shared" si="19"/>
        <v>drama</v>
      </c>
      <c r="S184" s="9">
        <f t="shared" si="20"/>
        <v>42741.803611111107</v>
      </c>
      <c r="T184" s="9">
        <f t="shared" si="21"/>
        <v>42711.803611111107</v>
      </c>
      <c r="U184" t="str">
        <f t="shared" si="22"/>
        <v>December</v>
      </c>
      <c r="V184" t="str">
        <f t="shared" si="23"/>
        <v>2016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6"/>
        <v>36</v>
      </c>
      <c r="P185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9">
        <f t="shared" si="20"/>
        <v>41969.643634259257</v>
      </c>
      <c r="T185" s="9">
        <f t="shared" si="21"/>
        <v>41939.601967592593</v>
      </c>
      <c r="U185" t="str">
        <f t="shared" si="22"/>
        <v>October</v>
      </c>
      <c r="V185" t="str">
        <f t="shared" si="23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6"/>
        <v>3</v>
      </c>
      <c r="P18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9">
        <f t="shared" si="20"/>
        <v>41882.957638888889</v>
      </c>
      <c r="T186" s="9">
        <f t="shared" si="21"/>
        <v>41825.58289351852</v>
      </c>
      <c r="U186" t="str">
        <f t="shared" si="22"/>
        <v>July</v>
      </c>
      <c r="V186" t="str">
        <f t="shared" si="23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6"/>
        <v>6</v>
      </c>
      <c r="P18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9">
        <f t="shared" si="20"/>
        <v>42600.702997685185</v>
      </c>
      <c r="T187" s="9">
        <f t="shared" si="21"/>
        <v>42570.702997685185</v>
      </c>
      <c r="U187" t="str">
        <f t="shared" si="22"/>
        <v>July</v>
      </c>
      <c r="V187" t="str">
        <f t="shared" si="23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6"/>
        <v>0</v>
      </c>
      <c r="P188">
        <f t="shared" si="17"/>
        <v>0</v>
      </c>
      <c r="Q188" t="str">
        <f t="shared" si="18"/>
        <v>film &amp; video</v>
      </c>
      <c r="R188" t="str">
        <f t="shared" si="19"/>
        <v>drama</v>
      </c>
      <c r="S188" s="9">
        <f t="shared" si="20"/>
        <v>42797.624999999993</v>
      </c>
      <c r="T188" s="9">
        <f t="shared" si="21"/>
        <v>42767.604560185187</v>
      </c>
      <c r="U188" t="str">
        <f t="shared" si="22"/>
        <v>February</v>
      </c>
      <c r="V188" t="str">
        <f t="shared" si="23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6"/>
        <v>16</v>
      </c>
      <c r="P18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9">
        <f t="shared" si="20"/>
        <v>42206.082638888889</v>
      </c>
      <c r="T189" s="9">
        <f t="shared" si="21"/>
        <v>42182.02612268518</v>
      </c>
      <c r="U189" t="str">
        <f t="shared" si="22"/>
        <v>June</v>
      </c>
      <c r="V189" t="str">
        <f t="shared" si="23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6"/>
        <v>0</v>
      </c>
      <c r="P190">
        <f t="shared" si="17"/>
        <v>0</v>
      </c>
      <c r="Q190" t="str">
        <f t="shared" si="18"/>
        <v>film &amp; video</v>
      </c>
      <c r="R190" t="str">
        <f t="shared" si="19"/>
        <v>drama</v>
      </c>
      <c r="S190" s="9">
        <f t="shared" si="20"/>
        <v>41886.974710648145</v>
      </c>
      <c r="T190" s="9">
        <f t="shared" si="21"/>
        <v>41856.974710648145</v>
      </c>
      <c r="U190" t="str">
        <f t="shared" si="22"/>
        <v>August</v>
      </c>
      <c r="V190" t="str">
        <f t="shared" si="23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6"/>
        <v>0</v>
      </c>
      <c r="P191">
        <f t="shared" si="17"/>
        <v>69</v>
      </c>
      <c r="Q191" t="str">
        <f t="shared" si="18"/>
        <v>film &amp; video</v>
      </c>
      <c r="R191" t="str">
        <f t="shared" si="19"/>
        <v>drama</v>
      </c>
      <c r="S191" s="9">
        <f t="shared" si="20"/>
        <v>42616.482372685183</v>
      </c>
      <c r="T191" s="9">
        <f t="shared" si="21"/>
        <v>42556.482372685183</v>
      </c>
      <c r="U191" t="str">
        <f t="shared" si="22"/>
        <v>July</v>
      </c>
      <c r="V191" t="str">
        <f t="shared" si="23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6"/>
        <v>0</v>
      </c>
      <c r="P192">
        <f t="shared" si="17"/>
        <v>50</v>
      </c>
      <c r="Q192" t="str">
        <f t="shared" si="18"/>
        <v>film &amp; video</v>
      </c>
      <c r="R192" t="str">
        <f t="shared" si="19"/>
        <v>drama</v>
      </c>
      <c r="S192" s="9">
        <f t="shared" si="20"/>
        <v>42537.442662037036</v>
      </c>
      <c r="T192" s="9">
        <f t="shared" si="21"/>
        <v>42527.442662037036</v>
      </c>
      <c r="U192" t="str">
        <f t="shared" si="22"/>
        <v>June</v>
      </c>
      <c r="V192" t="str">
        <f t="shared" si="23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6"/>
        <v>5</v>
      </c>
      <c r="P193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9">
        <f t="shared" si="20"/>
        <v>42279.233078703699</v>
      </c>
      <c r="T193" s="9">
        <f t="shared" si="21"/>
        <v>42239.233078703699</v>
      </c>
      <c r="U193" t="str">
        <f t="shared" si="22"/>
        <v>August</v>
      </c>
      <c r="V193" t="str">
        <f t="shared" si="23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6"/>
        <v>0</v>
      </c>
      <c r="P194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9">
        <f t="shared" si="20"/>
        <v>41929.583703703705</v>
      </c>
      <c r="T194" s="9">
        <f t="shared" si="21"/>
        <v>41899.583703703705</v>
      </c>
      <c r="U194" t="str">
        <f t="shared" si="22"/>
        <v>September</v>
      </c>
      <c r="V194" t="str">
        <f t="shared" si="23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4">ROUND(E195/D195*100,0)</f>
        <v>0</v>
      </c>
      <c r="P195">
        <f t="shared" ref="P195:P258" si="25">IFERROR(E195/L195,0)</f>
        <v>0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9">
        <f t="shared" ref="S195:S258" si="28">(((I195/60)/60)/24)+DATE(1970,1,1)+(-5/24)</f>
        <v>41971.768124999995</v>
      </c>
      <c r="T195" s="9">
        <f t="shared" ref="T195:T258" si="29">(((J195/60)/60)/24)+DATE(1970,1,1)+(-5/24)</f>
        <v>41911.726458333331</v>
      </c>
      <c r="U195" t="str">
        <f t="shared" ref="U195:U258" si="30">TEXT(T195,"mmmm")</f>
        <v>September</v>
      </c>
      <c r="V195" t="str">
        <f t="shared" ref="V195:V258" si="31">TEXT(T195,"yyyy")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4"/>
        <v>0</v>
      </c>
      <c r="P196">
        <f t="shared" si="25"/>
        <v>1</v>
      </c>
      <c r="Q196" t="str">
        <f t="shared" si="26"/>
        <v>film &amp; video</v>
      </c>
      <c r="R196" t="str">
        <f t="shared" si="27"/>
        <v>drama</v>
      </c>
      <c r="S196" s="9">
        <f t="shared" si="28"/>
        <v>42435.788553240738</v>
      </c>
      <c r="T196" s="9">
        <f t="shared" si="29"/>
        <v>42375.788553240738</v>
      </c>
      <c r="U196" t="str">
        <f t="shared" si="30"/>
        <v>January</v>
      </c>
      <c r="V196" t="str">
        <f t="shared" si="31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4"/>
        <v>0</v>
      </c>
      <c r="P197">
        <f t="shared" si="25"/>
        <v>0</v>
      </c>
      <c r="Q197" t="str">
        <f t="shared" si="26"/>
        <v>film &amp; video</v>
      </c>
      <c r="R197" t="str">
        <f t="shared" si="27"/>
        <v>drama</v>
      </c>
      <c r="S197" s="9">
        <f t="shared" si="28"/>
        <v>42195.462175925924</v>
      </c>
      <c r="T197" s="9">
        <f t="shared" si="29"/>
        <v>42135.462175925924</v>
      </c>
      <c r="U197" t="str">
        <f t="shared" si="30"/>
        <v>May</v>
      </c>
      <c r="V197" t="str">
        <f t="shared" si="31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4"/>
        <v>42</v>
      </c>
      <c r="P198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9">
        <f t="shared" si="28"/>
        <v>42287.666666666664</v>
      </c>
      <c r="T198" s="9">
        <f t="shared" si="29"/>
        <v>42259.334467592591</v>
      </c>
      <c r="U198" t="str">
        <f t="shared" si="30"/>
        <v>September</v>
      </c>
      <c r="V198" t="str">
        <f t="shared" si="31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4"/>
        <v>10</v>
      </c>
      <c r="P19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9">
        <f t="shared" si="28"/>
        <v>42783.666666666664</v>
      </c>
      <c r="T199" s="9">
        <f t="shared" si="29"/>
        <v>42741.640046296299</v>
      </c>
      <c r="U199" t="str">
        <f t="shared" si="30"/>
        <v>January</v>
      </c>
      <c r="V199" t="str">
        <f t="shared" si="31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4"/>
        <v>1</v>
      </c>
      <c r="P200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9">
        <f t="shared" si="28"/>
        <v>41917.175023148149</v>
      </c>
      <c r="T200" s="9">
        <f t="shared" si="29"/>
        <v>41887.175023148149</v>
      </c>
      <c r="U200" t="str">
        <f t="shared" si="30"/>
        <v>September</v>
      </c>
      <c r="V200" t="str">
        <f t="shared" si="31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4"/>
        <v>0</v>
      </c>
      <c r="P201">
        <f t="shared" si="25"/>
        <v>0</v>
      </c>
      <c r="Q201" t="str">
        <f t="shared" si="26"/>
        <v>film &amp; video</v>
      </c>
      <c r="R201" t="str">
        <f t="shared" si="27"/>
        <v>drama</v>
      </c>
      <c r="S201" s="9">
        <f t="shared" si="28"/>
        <v>42613.915532407402</v>
      </c>
      <c r="T201" s="9">
        <f t="shared" si="29"/>
        <v>42583.915532407402</v>
      </c>
      <c r="U201" t="str">
        <f t="shared" si="30"/>
        <v>August</v>
      </c>
      <c r="V201" t="str">
        <f t="shared" si="31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4"/>
        <v>26</v>
      </c>
      <c r="P202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9">
        <f t="shared" si="28"/>
        <v>41896.875034722223</v>
      </c>
      <c r="T202" s="9">
        <f t="shared" si="29"/>
        <v>41866.875034722223</v>
      </c>
      <c r="U202" t="str">
        <f t="shared" si="30"/>
        <v>August</v>
      </c>
      <c r="V202" t="str">
        <f t="shared" si="31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4"/>
        <v>58</v>
      </c>
      <c r="P203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9">
        <f t="shared" si="28"/>
        <v>42043.610289351847</v>
      </c>
      <c r="T203" s="9">
        <f t="shared" si="29"/>
        <v>42023.610289351847</v>
      </c>
      <c r="U203" t="str">
        <f t="shared" si="30"/>
        <v>January</v>
      </c>
      <c r="V203" t="str">
        <f t="shared" si="31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4"/>
        <v>0</v>
      </c>
      <c r="P204">
        <f t="shared" si="25"/>
        <v>0</v>
      </c>
      <c r="Q204" t="str">
        <f t="shared" si="26"/>
        <v>film &amp; video</v>
      </c>
      <c r="R204" t="str">
        <f t="shared" si="27"/>
        <v>drama</v>
      </c>
      <c r="S204" s="9">
        <f t="shared" si="28"/>
        <v>42285.665972222218</v>
      </c>
      <c r="T204" s="9">
        <f t="shared" si="29"/>
        <v>42255.719490740739</v>
      </c>
      <c r="U204" t="str">
        <f t="shared" si="30"/>
        <v>September</v>
      </c>
      <c r="V204" t="str">
        <f t="shared" si="31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4"/>
        <v>30</v>
      </c>
      <c r="P205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9">
        <f t="shared" si="28"/>
        <v>42033.639629629623</v>
      </c>
      <c r="T205" s="9">
        <f t="shared" si="29"/>
        <v>41973.639629629623</v>
      </c>
      <c r="U205" t="str">
        <f t="shared" si="30"/>
        <v>November</v>
      </c>
      <c r="V205" t="str">
        <f t="shared" si="31"/>
        <v>2014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4"/>
        <v>51</v>
      </c>
      <c r="P20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9">
        <f t="shared" si="28"/>
        <v>42586.375034722216</v>
      </c>
      <c r="T206" s="9">
        <f t="shared" si="29"/>
        <v>42556.375034722216</v>
      </c>
      <c r="U206" t="str">
        <f t="shared" si="30"/>
        <v>July</v>
      </c>
      <c r="V206" t="str">
        <f t="shared" si="31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4"/>
        <v>16</v>
      </c>
      <c r="P207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9">
        <f t="shared" si="28"/>
        <v>42283.423865740733</v>
      </c>
      <c r="T207" s="9">
        <f t="shared" si="29"/>
        <v>42248.423865740733</v>
      </c>
      <c r="U207" t="str">
        <f t="shared" si="30"/>
        <v>September</v>
      </c>
      <c r="V207" t="str">
        <f t="shared" si="31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4"/>
        <v>0</v>
      </c>
      <c r="P208">
        <f t="shared" si="25"/>
        <v>0</v>
      </c>
      <c r="Q208" t="str">
        <f t="shared" si="26"/>
        <v>film &amp; video</v>
      </c>
      <c r="R208" t="str">
        <f t="shared" si="27"/>
        <v>drama</v>
      </c>
      <c r="S208" s="9">
        <f t="shared" si="28"/>
        <v>42587.79609953703</v>
      </c>
      <c r="T208" s="9">
        <f t="shared" si="29"/>
        <v>42566.79609953703</v>
      </c>
      <c r="U208" t="str">
        <f t="shared" si="30"/>
        <v>July</v>
      </c>
      <c r="V208" t="str">
        <f t="shared" si="31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4"/>
        <v>15</v>
      </c>
      <c r="P209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9">
        <f t="shared" si="28"/>
        <v>42007.988865740735</v>
      </c>
      <c r="T209" s="9">
        <f t="shared" si="29"/>
        <v>41977.988865740735</v>
      </c>
      <c r="U209" t="str">
        <f t="shared" si="30"/>
        <v>December</v>
      </c>
      <c r="V209" t="str">
        <f t="shared" si="31"/>
        <v>2014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4"/>
        <v>0</v>
      </c>
      <c r="P210">
        <f t="shared" si="25"/>
        <v>0</v>
      </c>
      <c r="Q210" t="str">
        <f t="shared" si="26"/>
        <v>film &amp; video</v>
      </c>
      <c r="R210" t="str">
        <f t="shared" si="27"/>
        <v>drama</v>
      </c>
      <c r="S210" s="9">
        <f t="shared" si="28"/>
        <v>41989.16165509259</v>
      </c>
      <c r="T210" s="9">
        <f t="shared" si="29"/>
        <v>41959.16165509259</v>
      </c>
      <c r="U210" t="str">
        <f t="shared" si="30"/>
        <v>November</v>
      </c>
      <c r="V210" t="str">
        <f t="shared" si="31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4"/>
        <v>0</v>
      </c>
      <c r="P211">
        <f t="shared" si="25"/>
        <v>0</v>
      </c>
      <c r="Q211" t="str">
        <f t="shared" si="26"/>
        <v>film &amp; video</v>
      </c>
      <c r="R211" t="str">
        <f t="shared" si="27"/>
        <v>drama</v>
      </c>
      <c r="S211" s="9">
        <f t="shared" si="28"/>
        <v>42195.714525462965</v>
      </c>
      <c r="T211" s="9">
        <f t="shared" si="29"/>
        <v>42165.714525462965</v>
      </c>
      <c r="U211" t="str">
        <f t="shared" si="30"/>
        <v>June</v>
      </c>
      <c r="V211" t="str">
        <f t="shared" si="31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4"/>
        <v>25</v>
      </c>
      <c r="P212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9">
        <f t="shared" si="28"/>
        <v>42277.999999999993</v>
      </c>
      <c r="T212" s="9">
        <f t="shared" si="29"/>
        <v>42248.856388888882</v>
      </c>
      <c r="U212" t="str">
        <f t="shared" si="30"/>
        <v>September</v>
      </c>
      <c r="V212" t="str">
        <f t="shared" si="31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4"/>
        <v>45</v>
      </c>
      <c r="P213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9">
        <f t="shared" si="28"/>
        <v>42265.951585648152</v>
      </c>
      <c r="T213" s="9">
        <f t="shared" si="29"/>
        <v>42235.951585648152</v>
      </c>
      <c r="U213" t="str">
        <f t="shared" si="30"/>
        <v>August</v>
      </c>
      <c r="V213" t="str">
        <f t="shared" si="31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4"/>
        <v>0</v>
      </c>
      <c r="P214">
        <f t="shared" si="25"/>
        <v>1</v>
      </c>
      <c r="Q214" t="str">
        <f t="shared" si="26"/>
        <v>film &amp; video</v>
      </c>
      <c r="R214" t="str">
        <f t="shared" si="27"/>
        <v>drama</v>
      </c>
      <c r="S214" s="9">
        <f t="shared" si="28"/>
        <v>42476.631018518521</v>
      </c>
      <c r="T214" s="9">
        <f t="shared" si="29"/>
        <v>42416.672685185178</v>
      </c>
      <c r="U214" t="str">
        <f t="shared" si="30"/>
        <v>February</v>
      </c>
      <c r="V214" t="str">
        <f t="shared" si="31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4"/>
        <v>0</v>
      </c>
      <c r="P215">
        <f t="shared" si="25"/>
        <v>20</v>
      </c>
      <c r="Q215" t="str">
        <f t="shared" si="26"/>
        <v>film &amp; video</v>
      </c>
      <c r="R215" t="str">
        <f t="shared" si="27"/>
        <v>drama</v>
      </c>
      <c r="S215" s="9">
        <f t="shared" si="28"/>
        <v>42232.379641203697</v>
      </c>
      <c r="T215" s="9">
        <f t="shared" si="29"/>
        <v>42202.385960648149</v>
      </c>
      <c r="U215" t="str">
        <f t="shared" si="30"/>
        <v>July</v>
      </c>
      <c r="V215" t="str">
        <f t="shared" si="31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4"/>
        <v>0</v>
      </c>
      <c r="P216">
        <f t="shared" si="25"/>
        <v>1</v>
      </c>
      <c r="Q216" t="str">
        <f t="shared" si="26"/>
        <v>film &amp; video</v>
      </c>
      <c r="R216" t="str">
        <f t="shared" si="27"/>
        <v>drama</v>
      </c>
      <c r="S216" s="9">
        <f t="shared" si="28"/>
        <v>42069.432280092595</v>
      </c>
      <c r="T216" s="9">
        <f t="shared" si="29"/>
        <v>42009.432280092595</v>
      </c>
      <c r="U216" t="str">
        <f t="shared" si="30"/>
        <v>January</v>
      </c>
      <c r="V216" t="str">
        <f t="shared" si="31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4"/>
        <v>0</v>
      </c>
      <c r="P217">
        <f t="shared" si="25"/>
        <v>10</v>
      </c>
      <c r="Q217" t="str">
        <f t="shared" si="26"/>
        <v>film &amp; video</v>
      </c>
      <c r="R217" t="str">
        <f t="shared" si="27"/>
        <v>drama</v>
      </c>
      <c r="S217" s="9">
        <f t="shared" si="28"/>
        <v>42417.790972222218</v>
      </c>
      <c r="T217" s="9">
        <f t="shared" si="29"/>
        <v>42375.021782407406</v>
      </c>
      <c r="U217" t="str">
        <f t="shared" si="30"/>
        <v>January</v>
      </c>
      <c r="V217" t="str">
        <f t="shared" si="31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4"/>
        <v>56</v>
      </c>
      <c r="P218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9">
        <f t="shared" si="28"/>
        <v>42116.708761574067</v>
      </c>
      <c r="T218" s="9">
        <f t="shared" si="29"/>
        <v>42066.750428240739</v>
      </c>
      <c r="U218" t="str">
        <f t="shared" si="30"/>
        <v>March</v>
      </c>
      <c r="V218" t="str">
        <f t="shared" si="31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4"/>
        <v>12</v>
      </c>
      <c r="P219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9">
        <f t="shared" si="28"/>
        <v>42001.432280092595</v>
      </c>
      <c r="T219" s="9">
        <f t="shared" si="29"/>
        <v>41970.432280092595</v>
      </c>
      <c r="U219" t="str">
        <f t="shared" si="30"/>
        <v>November</v>
      </c>
      <c r="V219" t="str">
        <f t="shared" si="31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4"/>
        <v>2</v>
      </c>
      <c r="P220">
        <f t="shared" si="25"/>
        <v>100</v>
      </c>
      <c r="Q220" t="str">
        <f t="shared" si="26"/>
        <v>film &amp; video</v>
      </c>
      <c r="R220" t="str">
        <f t="shared" si="27"/>
        <v>drama</v>
      </c>
      <c r="S220" s="9">
        <f t="shared" si="28"/>
        <v>42139.420011574075</v>
      </c>
      <c r="T220" s="9">
        <f t="shared" si="29"/>
        <v>42079.420011574075</v>
      </c>
      <c r="U220" t="str">
        <f t="shared" si="30"/>
        <v>March</v>
      </c>
      <c r="V220" t="str">
        <f t="shared" si="31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4"/>
        <v>18</v>
      </c>
      <c r="P221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9">
        <f t="shared" si="28"/>
        <v>42461.082638888889</v>
      </c>
      <c r="T221" s="9">
        <f t="shared" si="29"/>
        <v>42429.118344907409</v>
      </c>
      <c r="U221" t="str">
        <f t="shared" si="30"/>
        <v>February</v>
      </c>
      <c r="V221" t="str">
        <f t="shared" si="31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4"/>
        <v>1</v>
      </c>
      <c r="P22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9">
        <f t="shared" si="28"/>
        <v>42236.629166666658</v>
      </c>
      <c r="T222" s="9">
        <f t="shared" si="29"/>
        <v>42195.435532407406</v>
      </c>
      <c r="U222" t="str">
        <f t="shared" si="30"/>
        <v>July</v>
      </c>
      <c r="V222" t="str">
        <f t="shared" si="31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4"/>
        <v>0</v>
      </c>
      <c r="P223">
        <f t="shared" si="25"/>
        <v>0</v>
      </c>
      <c r="Q223" t="str">
        <f t="shared" si="26"/>
        <v>film &amp; video</v>
      </c>
      <c r="R223" t="str">
        <f t="shared" si="27"/>
        <v>drama</v>
      </c>
      <c r="S223" s="9">
        <f t="shared" si="28"/>
        <v>42091.587546296294</v>
      </c>
      <c r="T223" s="9">
        <f t="shared" si="29"/>
        <v>42031.629212962966</v>
      </c>
      <c r="U223" t="str">
        <f t="shared" si="30"/>
        <v>January</v>
      </c>
      <c r="V223" t="str">
        <f t="shared" si="31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4"/>
        <v>13</v>
      </c>
      <c r="P224">
        <f t="shared" si="25"/>
        <v>65</v>
      </c>
      <c r="Q224" t="str">
        <f t="shared" si="26"/>
        <v>film &amp; video</v>
      </c>
      <c r="R224" t="str">
        <f t="shared" si="27"/>
        <v>drama</v>
      </c>
      <c r="S224" s="9">
        <f t="shared" si="28"/>
        <v>42089.902083333327</v>
      </c>
      <c r="T224" s="9">
        <f t="shared" si="29"/>
        <v>42031.561550925922</v>
      </c>
      <c r="U224" t="str">
        <f t="shared" si="30"/>
        <v>January</v>
      </c>
      <c r="V224" t="str">
        <f t="shared" si="31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4"/>
        <v>0</v>
      </c>
      <c r="P225">
        <f t="shared" si="25"/>
        <v>0</v>
      </c>
      <c r="Q225" t="str">
        <f t="shared" si="26"/>
        <v>film &amp; video</v>
      </c>
      <c r="R225" t="str">
        <f t="shared" si="27"/>
        <v>drama</v>
      </c>
      <c r="S225" s="9">
        <f t="shared" si="28"/>
        <v>42511.836805555555</v>
      </c>
      <c r="T225" s="9">
        <f t="shared" si="29"/>
        <v>42481.839699074073</v>
      </c>
      <c r="U225" t="str">
        <f t="shared" si="30"/>
        <v>April</v>
      </c>
      <c r="V225" t="str">
        <f t="shared" si="31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4"/>
        <v>0</v>
      </c>
      <c r="P226">
        <f t="shared" si="25"/>
        <v>0</v>
      </c>
      <c r="Q226" t="str">
        <f t="shared" si="26"/>
        <v>film &amp; video</v>
      </c>
      <c r="R226" t="str">
        <f t="shared" si="27"/>
        <v>drama</v>
      </c>
      <c r="S226" s="9">
        <f t="shared" si="28"/>
        <v>42195.026921296296</v>
      </c>
      <c r="T226" s="9">
        <f t="shared" si="29"/>
        <v>42135.026921296296</v>
      </c>
      <c r="U226" t="str">
        <f t="shared" si="30"/>
        <v>May</v>
      </c>
      <c r="V226" t="str">
        <f t="shared" si="31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4"/>
        <v>0</v>
      </c>
      <c r="P227">
        <f t="shared" si="25"/>
        <v>0</v>
      </c>
      <c r="Q227" t="str">
        <f t="shared" si="26"/>
        <v>film &amp; video</v>
      </c>
      <c r="R227" t="str">
        <f t="shared" si="27"/>
        <v>drama</v>
      </c>
      <c r="S227" s="9">
        <f t="shared" si="28"/>
        <v>42468.711273148147</v>
      </c>
      <c r="T227" s="9">
        <f t="shared" si="29"/>
        <v>42438.752939814811</v>
      </c>
      <c r="U227" t="str">
        <f t="shared" si="30"/>
        <v>March</v>
      </c>
      <c r="V227" t="str">
        <f t="shared" si="31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4"/>
        <v>1</v>
      </c>
      <c r="P22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9">
        <f t="shared" si="28"/>
        <v>42155.186805555553</v>
      </c>
      <c r="T228" s="9">
        <f t="shared" si="29"/>
        <v>42106.457685185182</v>
      </c>
      <c r="U228" t="str">
        <f t="shared" si="30"/>
        <v>April</v>
      </c>
      <c r="V228" t="str">
        <f t="shared" si="31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4"/>
        <v>0</v>
      </c>
      <c r="P229">
        <f t="shared" si="25"/>
        <v>0</v>
      </c>
      <c r="Q229" t="str">
        <f t="shared" si="26"/>
        <v>film &amp; video</v>
      </c>
      <c r="R229" t="str">
        <f t="shared" si="27"/>
        <v>drama</v>
      </c>
      <c r="S229" s="9">
        <f t="shared" si="28"/>
        <v>42194.685659722221</v>
      </c>
      <c r="T229" s="9">
        <f t="shared" si="29"/>
        <v>42164.685659722221</v>
      </c>
      <c r="U229" t="str">
        <f t="shared" si="30"/>
        <v>June</v>
      </c>
      <c r="V229" t="str">
        <f t="shared" si="31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4"/>
        <v>0</v>
      </c>
      <c r="P230">
        <f t="shared" si="25"/>
        <v>0</v>
      </c>
      <c r="Q230" t="str">
        <f t="shared" si="26"/>
        <v>film &amp; video</v>
      </c>
      <c r="R230" t="str">
        <f t="shared" si="27"/>
        <v>drama</v>
      </c>
      <c r="S230" s="9">
        <f t="shared" si="28"/>
        <v>42156.478067129625</v>
      </c>
      <c r="T230" s="9">
        <f t="shared" si="29"/>
        <v>42096.478067129625</v>
      </c>
      <c r="U230" t="str">
        <f t="shared" si="30"/>
        <v>April</v>
      </c>
      <c r="V230" t="str">
        <f t="shared" si="31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4"/>
        <v>0</v>
      </c>
      <c r="P231">
        <f t="shared" si="25"/>
        <v>0</v>
      </c>
      <c r="Q231" t="str">
        <f t="shared" si="26"/>
        <v>film &amp; video</v>
      </c>
      <c r="R231" t="str">
        <f t="shared" si="27"/>
        <v>drama</v>
      </c>
      <c r="S231" s="9">
        <f t="shared" si="28"/>
        <v>42413.725659722222</v>
      </c>
      <c r="T231" s="9">
        <f t="shared" si="29"/>
        <v>42383.725659722222</v>
      </c>
      <c r="U231" t="str">
        <f t="shared" si="30"/>
        <v>January</v>
      </c>
      <c r="V231" t="str">
        <f t="shared" si="31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4"/>
        <v>0</v>
      </c>
      <c r="P232">
        <f t="shared" si="25"/>
        <v>30</v>
      </c>
      <c r="Q232" t="str">
        <f t="shared" si="26"/>
        <v>film &amp; video</v>
      </c>
      <c r="R232" t="str">
        <f t="shared" si="27"/>
        <v>drama</v>
      </c>
      <c r="S232" s="9">
        <f t="shared" si="28"/>
        <v>42159.568877314807</v>
      </c>
      <c r="T232" s="9">
        <f t="shared" si="29"/>
        <v>42129.568877314807</v>
      </c>
      <c r="U232" t="str">
        <f t="shared" si="30"/>
        <v>May</v>
      </c>
      <c r="V232" t="str">
        <f t="shared" si="31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4"/>
        <v>0</v>
      </c>
      <c r="P233">
        <f t="shared" si="25"/>
        <v>0</v>
      </c>
      <c r="Q233" t="str">
        <f t="shared" si="26"/>
        <v>film &amp; video</v>
      </c>
      <c r="R233" t="str">
        <f t="shared" si="27"/>
        <v>drama</v>
      </c>
      <c r="S233" s="9">
        <f t="shared" si="28"/>
        <v>42371.750590277778</v>
      </c>
      <c r="T233" s="9">
        <f t="shared" si="29"/>
        <v>42341.750590277778</v>
      </c>
      <c r="U233" t="str">
        <f t="shared" si="30"/>
        <v>December</v>
      </c>
      <c r="V233" t="str">
        <f t="shared" si="31"/>
        <v>2015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4"/>
        <v>3</v>
      </c>
      <c r="P234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9">
        <f t="shared" si="28"/>
        <v>42062.617430555554</v>
      </c>
      <c r="T234" s="9">
        <f t="shared" si="29"/>
        <v>42032.617430555554</v>
      </c>
      <c r="U234" t="str">
        <f t="shared" si="30"/>
        <v>January</v>
      </c>
      <c r="V234" t="str">
        <f t="shared" si="31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4"/>
        <v>0</v>
      </c>
      <c r="P235">
        <f t="shared" si="25"/>
        <v>0</v>
      </c>
      <c r="Q235" t="str">
        <f t="shared" si="26"/>
        <v>film &amp; video</v>
      </c>
      <c r="R235" t="str">
        <f t="shared" si="27"/>
        <v>drama</v>
      </c>
      <c r="S235" s="9">
        <f t="shared" si="28"/>
        <v>42642.703379629624</v>
      </c>
      <c r="T235" s="9">
        <f t="shared" si="29"/>
        <v>42612.703379629624</v>
      </c>
      <c r="U235" t="str">
        <f t="shared" si="30"/>
        <v>August</v>
      </c>
      <c r="V235" t="str">
        <f t="shared" si="31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4"/>
        <v>40</v>
      </c>
      <c r="P23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9">
        <f t="shared" si="28"/>
        <v>42175.82707175926</v>
      </c>
      <c r="T236" s="9">
        <f t="shared" si="29"/>
        <v>42135.82707175926</v>
      </c>
      <c r="U236" t="str">
        <f t="shared" si="30"/>
        <v>May</v>
      </c>
      <c r="V236" t="str">
        <f t="shared" si="31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4"/>
        <v>0</v>
      </c>
      <c r="P237">
        <f t="shared" si="25"/>
        <v>0</v>
      </c>
      <c r="Q237" t="str">
        <f t="shared" si="26"/>
        <v>film &amp; video</v>
      </c>
      <c r="R237" t="str">
        <f t="shared" si="27"/>
        <v>drama</v>
      </c>
      <c r="S237" s="9">
        <f t="shared" si="28"/>
        <v>42194.700196759259</v>
      </c>
      <c r="T237" s="9">
        <f t="shared" si="29"/>
        <v>42164.700196759259</v>
      </c>
      <c r="U237" t="str">
        <f t="shared" si="30"/>
        <v>June</v>
      </c>
      <c r="V237" t="str">
        <f t="shared" si="31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4"/>
        <v>0</v>
      </c>
      <c r="P238">
        <f t="shared" si="25"/>
        <v>0</v>
      </c>
      <c r="Q238" t="str">
        <f t="shared" si="26"/>
        <v>film &amp; video</v>
      </c>
      <c r="R238" t="str">
        <f t="shared" si="27"/>
        <v>drama</v>
      </c>
      <c r="S238" s="9">
        <f t="shared" si="28"/>
        <v>42373.791666666664</v>
      </c>
      <c r="T238" s="9">
        <f t="shared" si="29"/>
        <v>42320.876145833325</v>
      </c>
      <c r="U238" t="str">
        <f t="shared" si="30"/>
        <v>November</v>
      </c>
      <c r="V238" t="str">
        <f t="shared" si="31"/>
        <v>2015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4"/>
        <v>0</v>
      </c>
      <c r="P239">
        <f t="shared" si="25"/>
        <v>50</v>
      </c>
      <c r="Q239" t="str">
        <f t="shared" si="26"/>
        <v>film &amp; video</v>
      </c>
      <c r="R239" t="str">
        <f t="shared" si="27"/>
        <v>drama</v>
      </c>
      <c r="S239" s="9">
        <f t="shared" si="28"/>
        <v>42437.368854166663</v>
      </c>
      <c r="T239" s="9">
        <f t="shared" si="29"/>
        <v>42377.368854166663</v>
      </c>
      <c r="U239" t="str">
        <f t="shared" si="30"/>
        <v>January</v>
      </c>
      <c r="V239" t="str">
        <f t="shared" si="31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4"/>
        <v>0</v>
      </c>
      <c r="P240">
        <f t="shared" si="25"/>
        <v>0</v>
      </c>
      <c r="Q240" t="str">
        <f t="shared" si="26"/>
        <v>film &amp; video</v>
      </c>
      <c r="R240" t="str">
        <f t="shared" si="27"/>
        <v>drama</v>
      </c>
      <c r="S240" s="9">
        <f t="shared" si="28"/>
        <v>42734.166666666664</v>
      </c>
      <c r="T240" s="9">
        <f t="shared" si="29"/>
        <v>42713.754166666658</v>
      </c>
      <c r="U240" t="str">
        <f t="shared" si="30"/>
        <v>December</v>
      </c>
      <c r="V240" t="str">
        <f t="shared" si="31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4"/>
        <v>25</v>
      </c>
      <c r="P241">
        <f t="shared" si="25"/>
        <v>50</v>
      </c>
      <c r="Q241" t="str">
        <f t="shared" si="26"/>
        <v>film &amp; video</v>
      </c>
      <c r="R241" t="str">
        <f t="shared" si="27"/>
        <v>drama</v>
      </c>
      <c r="S241" s="9">
        <f t="shared" si="28"/>
        <v>42316.291666666664</v>
      </c>
      <c r="T241" s="9">
        <f t="shared" si="29"/>
        <v>42296.901967592588</v>
      </c>
      <c r="U241" t="str">
        <f t="shared" si="30"/>
        <v>October</v>
      </c>
      <c r="V241" t="str">
        <f t="shared" si="31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4"/>
        <v>108</v>
      </c>
      <c r="P242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9">
        <f t="shared" si="28"/>
        <v>41399.500127314815</v>
      </c>
      <c r="T242" s="9">
        <f t="shared" si="29"/>
        <v>41354.500127314815</v>
      </c>
      <c r="U242" t="str">
        <f t="shared" si="30"/>
        <v>March</v>
      </c>
      <c r="V242" t="str">
        <f t="shared" si="31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4"/>
        <v>113</v>
      </c>
      <c r="P243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9">
        <f t="shared" si="28"/>
        <v>41994.489629629628</v>
      </c>
      <c r="T243" s="9">
        <f t="shared" si="29"/>
        <v>41949.489629629628</v>
      </c>
      <c r="U243" t="str">
        <f t="shared" si="30"/>
        <v>November</v>
      </c>
      <c r="V243" t="str">
        <f t="shared" si="31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4"/>
        <v>113</v>
      </c>
      <c r="P244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9">
        <f t="shared" si="28"/>
        <v>40897.28460648148</v>
      </c>
      <c r="T244" s="9">
        <f t="shared" si="29"/>
        <v>40862.28460648148</v>
      </c>
      <c r="U244" t="str">
        <f t="shared" si="30"/>
        <v>November</v>
      </c>
      <c r="V244" t="str">
        <f t="shared" si="31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4"/>
        <v>103</v>
      </c>
      <c r="P245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9">
        <f t="shared" si="28"/>
        <v>41691.839166666665</v>
      </c>
      <c r="T245" s="9">
        <f t="shared" si="29"/>
        <v>41661.839166666665</v>
      </c>
      <c r="U245" t="str">
        <f t="shared" si="30"/>
        <v>January</v>
      </c>
      <c r="V245" t="str">
        <f t="shared" si="31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4"/>
        <v>114</v>
      </c>
      <c r="P24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9">
        <f t="shared" si="28"/>
        <v>40253.087499999994</v>
      </c>
      <c r="T246" s="9">
        <f t="shared" si="29"/>
        <v>40213.115266203698</v>
      </c>
      <c r="U246" t="str">
        <f t="shared" si="30"/>
        <v>February</v>
      </c>
      <c r="V246" t="str">
        <f t="shared" si="31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4"/>
        <v>104</v>
      </c>
      <c r="P24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9">
        <f t="shared" si="28"/>
        <v>41136.844733796293</v>
      </c>
      <c r="T247" s="9">
        <f t="shared" si="29"/>
        <v>41106.844733796293</v>
      </c>
      <c r="U247" t="str">
        <f t="shared" si="30"/>
        <v>July</v>
      </c>
      <c r="V247" t="str">
        <f t="shared" si="31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4"/>
        <v>305</v>
      </c>
      <c r="P248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9">
        <f t="shared" si="28"/>
        <v>40530.196817129625</v>
      </c>
      <c r="T248" s="9">
        <f t="shared" si="29"/>
        <v>40480.155150462961</v>
      </c>
      <c r="U248" t="str">
        <f t="shared" si="30"/>
        <v>October</v>
      </c>
      <c r="V248" t="str">
        <f t="shared" si="31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4"/>
        <v>134</v>
      </c>
      <c r="P249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9">
        <f t="shared" si="28"/>
        <v>40466.943749999999</v>
      </c>
      <c r="T249" s="9">
        <f t="shared" si="29"/>
        <v>40430.395995370367</v>
      </c>
      <c r="U249" t="str">
        <f t="shared" si="30"/>
        <v>September</v>
      </c>
      <c r="V249" t="str">
        <f t="shared" si="31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4"/>
        <v>101</v>
      </c>
      <c r="P250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9">
        <f t="shared" si="28"/>
        <v>40915.566076388888</v>
      </c>
      <c r="T250" s="9">
        <f t="shared" si="29"/>
        <v>40870.566076388888</v>
      </c>
      <c r="U250" t="str">
        <f t="shared" si="30"/>
        <v>November</v>
      </c>
      <c r="V250" t="str">
        <f t="shared" si="31"/>
        <v>2011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4"/>
        <v>113</v>
      </c>
      <c r="P251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9">
        <f t="shared" si="28"/>
        <v>40412.527777777774</v>
      </c>
      <c r="T251" s="9">
        <f t="shared" si="29"/>
        <v>40332.715509259258</v>
      </c>
      <c r="U251" t="str">
        <f t="shared" si="30"/>
        <v>June</v>
      </c>
      <c r="V251" t="str">
        <f t="shared" si="31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4"/>
        <v>106</v>
      </c>
      <c r="P252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9">
        <f t="shared" si="28"/>
        <v>41431.357534722221</v>
      </c>
      <c r="T252" s="9">
        <f t="shared" si="29"/>
        <v>41401.357534722221</v>
      </c>
      <c r="U252" t="str">
        <f t="shared" si="30"/>
        <v>May</v>
      </c>
      <c r="V252" t="str">
        <f t="shared" si="31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4"/>
        <v>126</v>
      </c>
      <c r="P253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9">
        <f t="shared" si="28"/>
        <v>41045.583333333328</v>
      </c>
      <c r="T253" s="9">
        <f t="shared" si="29"/>
        <v>41013.579236111109</v>
      </c>
      <c r="U253" t="str">
        <f t="shared" si="30"/>
        <v>April</v>
      </c>
      <c r="V253" t="str">
        <f t="shared" si="31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4"/>
        <v>185</v>
      </c>
      <c r="P254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9">
        <f t="shared" si="28"/>
        <v>40329.957638888889</v>
      </c>
      <c r="T254" s="9">
        <f t="shared" si="29"/>
        <v>40266.454375000001</v>
      </c>
      <c r="U254" t="str">
        <f t="shared" si="30"/>
        <v>March</v>
      </c>
      <c r="V254" t="str">
        <f t="shared" si="31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4"/>
        <v>101</v>
      </c>
      <c r="P255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9">
        <f t="shared" si="28"/>
        <v>40954.44253472222</v>
      </c>
      <c r="T255" s="9">
        <f t="shared" si="29"/>
        <v>40924.44253472222</v>
      </c>
      <c r="U255" t="str">
        <f t="shared" si="30"/>
        <v>January</v>
      </c>
      <c r="V255" t="str">
        <f t="shared" si="31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4"/>
        <v>117</v>
      </c>
      <c r="P25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9">
        <f t="shared" si="28"/>
        <v>42293.874999999993</v>
      </c>
      <c r="T256" s="9">
        <f t="shared" si="29"/>
        <v>42263.744328703695</v>
      </c>
      <c r="U256" t="str">
        <f t="shared" si="30"/>
        <v>September</v>
      </c>
      <c r="V256" t="str">
        <f t="shared" si="31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4"/>
        <v>107</v>
      </c>
      <c r="P25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9">
        <f t="shared" si="28"/>
        <v>40618.276412037034</v>
      </c>
      <c r="T257" s="9">
        <f t="shared" si="29"/>
        <v>40588.318078703705</v>
      </c>
      <c r="U257" t="str">
        <f t="shared" si="30"/>
        <v>February</v>
      </c>
      <c r="V257" t="str">
        <f t="shared" si="31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4"/>
        <v>139</v>
      </c>
      <c r="P258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9">
        <f t="shared" si="28"/>
        <v>41349.560960648145</v>
      </c>
      <c r="T258" s="9">
        <f t="shared" si="29"/>
        <v>41319.560960648145</v>
      </c>
      <c r="U258" t="str">
        <f t="shared" si="30"/>
        <v>February</v>
      </c>
      <c r="V258" t="str">
        <f t="shared" si="31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2">ROUND(E259/D259*100,0)</f>
        <v>107</v>
      </c>
      <c r="P259">
        <f t="shared" ref="P259:P322" si="33">IFERROR(E259/L259,0)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9">
        <f t="shared" ref="S259:S322" si="36">(((I259/60)/60)/24)+DATE(1970,1,1)+(-5/24)</f>
        <v>42509.418541666666</v>
      </c>
      <c r="T259" s="9">
        <f t="shared" ref="T259:T322" si="37">(((J259/60)/60)/24)+DATE(1970,1,1)+(-5/24)</f>
        <v>42479.418541666666</v>
      </c>
      <c r="U259" t="str">
        <f t="shared" ref="U259:U322" si="38">TEXT(T259,"mmmm")</f>
        <v>April</v>
      </c>
      <c r="V259" t="str">
        <f t="shared" ref="V259:V322" si="39">TEXT(T259,"yyyy")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2"/>
        <v>191</v>
      </c>
      <c r="P260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9">
        <f t="shared" si="36"/>
        <v>40711.843356481477</v>
      </c>
      <c r="T260" s="9">
        <f t="shared" si="37"/>
        <v>40681.843356481477</v>
      </c>
      <c r="U260" t="str">
        <f t="shared" si="38"/>
        <v>May</v>
      </c>
      <c r="V260" t="str">
        <f t="shared" si="39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2"/>
        <v>132</v>
      </c>
      <c r="P261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9">
        <f t="shared" si="36"/>
        <v>42102.529733796291</v>
      </c>
      <c r="T261" s="9">
        <f t="shared" si="37"/>
        <v>42072.529733796291</v>
      </c>
      <c r="U261" t="str">
        <f t="shared" si="38"/>
        <v>March</v>
      </c>
      <c r="V261" t="str">
        <f t="shared" si="39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2"/>
        <v>106</v>
      </c>
      <c r="P262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9">
        <f t="shared" si="36"/>
        <v>40376.207638888889</v>
      </c>
      <c r="T262" s="9">
        <f t="shared" si="37"/>
        <v>40330.547210648147</v>
      </c>
      <c r="U262" t="str">
        <f t="shared" si="38"/>
        <v>June</v>
      </c>
      <c r="V262" t="str">
        <f t="shared" si="39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2"/>
        <v>107</v>
      </c>
      <c r="P263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9">
        <f t="shared" si="36"/>
        <v>41067.413194444445</v>
      </c>
      <c r="T263" s="9">
        <f t="shared" si="37"/>
        <v>41017.677129629628</v>
      </c>
      <c r="U263" t="str">
        <f t="shared" si="38"/>
        <v>April</v>
      </c>
      <c r="V263" t="str">
        <f t="shared" si="39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2"/>
        <v>240</v>
      </c>
      <c r="P264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9">
        <f t="shared" si="36"/>
        <v>40600.039675925924</v>
      </c>
      <c r="T264" s="9">
        <f t="shared" si="37"/>
        <v>40555.039675925924</v>
      </c>
      <c r="U264" t="str">
        <f t="shared" si="38"/>
        <v>January</v>
      </c>
      <c r="V264" t="str">
        <f t="shared" si="39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2"/>
        <v>118</v>
      </c>
      <c r="P265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9">
        <f t="shared" si="36"/>
        <v>41179.746458333328</v>
      </c>
      <c r="T265" s="9">
        <f t="shared" si="37"/>
        <v>41149.746458333328</v>
      </c>
      <c r="U265" t="str">
        <f t="shared" si="38"/>
        <v>August</v>
      </c>
      <c r="V265" t="str">
        <f t="shared" si="39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2"/>
        <v>118</v>
      </c>
      <c r="P26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9">
        <f t="shared" si="36"/>
        <v>41040.411979166667</v>
      </c>
      <c r="T266" s="9">
        <f t="shared" si="37"/>
        <v>41010.411979166667</v>
      </c>
      <c r="U266" t="str">
        <f t="shared" si="38"/>
        <v>April</v>
      </c>
      <c r="V266" t="str">
        <f t="shared" si="39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2"/>
        <v>111</v>
      </c>
      <c r="P267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9">
        <f t="shared" si="36"/>
        <v>40308.636111111111</v>
      </c>
      <c r="T267" s="9">
        <f t="shared" si="37"/>
        <v>40267.037384259253</v>
      </c>
      <c r="U267" t="str">
        <f t="shared" si="38"/>
        <v>March</v>
      </c>
      <c r="V267" t="str">
        <f t="shared" si="39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2"/>
        <v>146</v>
      </c>
      <c r="P268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9">
        <f t="shared" si="36"/>
        <v>40290.95208333333</v>
      </c>
      <c r="T268" s="9">
        <f t="shared" si="37"/>
        <v>40204.966516203705</v>
      </c>
      <c r="U268" t="str">
        <f t="shared" si="38"/>
        <v>January</v>
      </c>
      <c r="V268" t="str">
        <f t="shared" si="39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2"/>
        <v>132</v>
      </c>
      <c r="P269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9">
        <f t="shared" si="36"/>
        <v>41815.244201388887</v>
      </c>
      <c r="T269" s="9">
        <f t="shared" si="37"/>
        <v>41785.244201388887</v>
      </c>
      <c r="U269" t="str">
        <f t="shared" si="38"/>
        <v>May</v>
      </c>
      <c r="V269" t="str">
        <f t="shared" si="39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2"/>
        <v>111</v>
      </c>
      <c r="P270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9">
        <f t="shared" si="36"/>
        <v>40853.985856481479</v>
      </c>
      <c r="T270" s="9">
        <f t="shared" si="37"/>
        <v>40808.944189814814</v>
      </c>
      <c r="U270" t="str">
        <f t="shared" si="38"/>
        <v>September</v>
      </c>
      <c r="V270" t="str">
        <f t="shared" si="39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2"/>
        <v>147</v>
      </c>
      <c r="P271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9">
        <f t="shared" si="36"/>
        <v>42787.988680555551</v>
      </c>
      <c r="T271" s="9">
        <f t="shared" si="37"/>
        <v>42757.988680555551</v>
      </c>
      <c r="U271" t="str">
        <f t="shared" si="38"/>
        <v>January</v>
      </c>
      <c r="V271" t="str">
        <f t="shared" si="39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2"/>
        <v>153</v>
      </c>
      <c r="P272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9">
        <f t="shared" si="36"/>
        <v>40687.958333333328</v>
      </c>
      <c r="T272" s="9">
        <f t="shared" si="37"/>
        <v>40637.658217592587</v>
      </c>
      <c r="U272" t="str">
        <f t="shared" si="38"/>
        <v>April</v>
      </c>
      <c r="V272" t="str">
        <f t="shared" si="39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2"/>
        <v>105</v>
      </c>
      <c r="P273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9">
        <f t="shared" si="36"/>
        <v>41641.125</v>
      </c>
      <c r="T273" s="9">
        <f t="shared" si="37"/>
        <v>41611.891909722224</v>
      </c>
      <c r="U273" t="str">
        <f t="shared" si="38"/>
        <v>December</v>
      </c>
      <c r="V273" t="str">
        <f t="shared" si="39"/>
        <v>2013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2"/>
        <v>177</v>
      </c>
      <c r="P274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9">
        <f t="shared" si="36"/>
        <v>40296.575694444444</v>
      </c>
      <c r="T274" s="9">
        <f t="shared" si="37"/>
        <v>40235.692025462959</v>
      </c>
      <c r="U274" t="str">
        <f t="shared" si="38"/>
        <v>February</v>
      </c>
      <c r="V274" t="str">
        <f t="shared" si="39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2"/>
        <v>108</v>
      </c>
      <c r="P275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9">
        <f t="shared" si="36"/>
        <v>40727.29011574074</v>
      </c>
      <c r="T275" s="9">
        <f t="shared" si="37"/>
        <v>40697.29011574074</v>
      </c>
      <c r="U275" t="str">
        <f t="shared" si="38"/>
        <v>June</v>
      </c>
      <c r="V275" t="str">
        <f t="shared" si="39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2"/>
        <v>156</v>
      </c>
      <c r="P27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9">
        <f t="shared" si="36"/>
        <v>41004.082638888889</v>
      </c>
      <c r="T276" s="9">
        <f t="shared" si="37"/>
        <v>40969.704039351847</v>
      </c>
      <c r="U276" t="str">
        <f t="shared" si="38"/>
        <v>March</v>
      </c>
      <c r="V276" t="str">
        <f t="shared" si="39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2"/>
        <v>108</v>
      </c>
      <c r="P277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9">
        <f t="shared" si="36"/>
        <v>41222.865347222221</v>
      </c>
      <c r="T277" s="9">
        <f t="shared" si="37"/>
        <v>41192.823680555557</v>
      </c>
      <c r="U277" t="str">
        <f t="shared" si="38"/>
        <v>October</v>
      </c>
      <c r="V277" t="str">
        <f t="shared" si="39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2"/>
        <v>148</v>
      </c>
      <c r="P278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9">
        <f t="shared" si="36"/>
        <v>41026.831874999996</v>
      </c>
      <c r="T278" s="9">
        <f t="shared" si="37"/>
        <v>40966.87354166666</v>
      </c>
      <c r="U278" t="str">
        <f t="shared" si="38"/>
        <v>February</v>
      </c>
      <c r="V278" t="str">
        <f t="shared" si="39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2"/>
        <v>110</v>
      </c>
      <c r="P279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9">
        <f t="shared" si="36"/>
        <v>42147.68309027778</v>
      </c>
      <c r="T279" s="9">
        <f t="shared" si="37"/>
        <v>42117.68309027778</v>
      </c>
      <c r="U279" t="str">
        <f t="shared" si="38"/>
        <v>April</v>
      </c>
      <c r="V279" t="str">
        <f t="shared" si="39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2"/>
        <v>150</v>
      </c>
      <c r="P280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9">
        <f t="shared" si="36"/>
        <v>41193.832627314812</v>
      </c>
      <c r="T280" s="9">
        <f t="shared" si="37"/>
        <v>41163.832627314812</v>
      </c>
      <c r="U280" t="str">
        <f t="shared" si="38"/>
        <v>September</v>
      </c>
      <c r="V280" t="str">
        <f t="shared" si="39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2"/>
        <v>157</v>
      </c>
      <c r="P281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9">
        <f t="shared" si="36"/>
        <v>42792.875694444439</v>
      </c>
      <c r="T281" s="9">
        <f t="shared" si="37"/>
        <v>42759.035833333335</v>
      </c>
      <c r="U281" t="str">
        <f t="shared" si="38"/>
        <v>January</v>
      </c>
      <c r="V281" t="str">
        <f t="shared" si="39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2"/>
        <v>156</v>
      </c>
      <c r="P282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9">
        <f t="shared" si="36"/>
        <v>41789.382349537031</v>
      </c>
      <c r="T282" s="9">
        <f t="shared" si="37"/>
        <v>41744.382349537031</v>
      </c>
      <c r="U282" t="str">
        <f t="shared" si="38"/>
        <v>April</v>
      </c>
      <c r="V282" t="str">
        <f t="shared" si="39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2"/>
        <v>121</v>
      </c>
      <c r="P283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9">
        <f t="shared" si="36"/>
        <v>40035.601388888885</v>
      </c>
      <c r="T283" s="9">
        <f t="shared" si="37"/>
        <v>39949.955011574071</v>
      </c>
      <c r="U283" t="str">
        <f t="shared" si="38"/>
        <v>May</v>
      </c>
      <c r="V283" t="str">
        <f t="shared" si="39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2"/>
        <v>101</v>
      </c>
      <c r="P284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9">
        <f t="shared" si="36"/>
        <v>40231.708333333328</v>
      </c>
      <c r="T284" s="9">
        <f t="shared" si="37"/>
        <v>40194.711712962962</v>
      </c>
      <c r="U284" t="str">
        <f t="shared" si="38"/>
        <v>January</v>
      </c>
      <c r="V284" t="str">
        <f t="shared" si="39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2"/>
        <v>114</v>
      </c>
      <c r="P285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9">
        <f t="shared" si="36"/>
        <v>40694.999305555553</v>
      </c>
      <c r="T285" s="9">
        <f t="shared" si="37"/>
        <v>40675.501666666663</v>
      </c>
      <c r="U285" t="str">
        <f t="shared" si="38"/>
        <v>May</v>
      </c>
      <c r="V285" t="str">
        <f t="shared" si="39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2"/>
        <v>105</v>
      </c>
      <c r="P28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9">
        <f t="shared" si="36"/>
        <v>40929.529861111107</v>
      </c>
      <c r="T286" s="9">
        <f t="shared" si="37"/>
        <v>40904.529861111107</v>
      </c>
      <c r="U286" t="str">
        <f t="shared" si="38"/>
        <v>December</v>
      </c>
      <c r="V286" t="str">
        <f t="shared" si="39"/>
        <v>2011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2"/>
        <v>229</v>
      </c>
      <c r="P287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9">
        <f t="shared" si="36"/>
        <v>41536.547777777778</v>
      </c>
      <c r="T287" s="9">
        <f t="shared" si="37"/>
        <v>41506.547777777778</v>
      </c>
      <c r="U287" t="str">
        <f t="shared" si="38"/>
        <v>August</v>
      </c>
      <c r="V287" t="str">
        <f t="shared" si="39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2"/>
        <v>109</v>
      </c>
      <c r="P288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9">
        <f t="shared" si="36"/>
        <v>41358.566249999996</v>
      </c>
      <c r="T288" s="9">
        <f t="shared" si="37"/>
        <v>41313.60791666666</v>
      </c>
      <c r="U288" t="str">
        <f t="shared" si="38"/>
        <v>February</v>
      </c>
      <c r="V288" t="str">
        <f t="shared" si="39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2"/>
        <v>176</v>
      </c>
      <c r="P289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9">
        <f t="shared" si="36"/>
        <v>41214.958333333328</v>
      </c>
      <c r="T289" s="9">
        <f t="shared" si="37"/>
        <v>41184.069652777776</v>
      </c>
      <c r="U289" t="str">
        <f t="shared" si="38"/>
        <v>October</v>
      </c>
      <c r="V289" t="str">
        <f t="shared" si="39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2"/>
        <v>103</v>
      </c>
      <c r="P290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9">
        <f t="shared" si="36"/>
        <v>41085.960567129623</v>
      </c>
      <c r="T290" s="9">
        <f t="shared" si="37"/>
        <v>41050.960567129623</v>
      </c>
      <c r="U290" t="str">
        <f t="shared" si="38"/>
        <v>May</v>
      </c>
      <c r="V290" t="str">
        <f t="shared" si="39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2"/>
        <v>105</v>
      </c>
      <c r="P291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9">
        <f t="shared" si="36"/>
        <v>41580.248078703698</v>
      </c>
      <c r="T291" s="9">
        <f t="shared" si="37"/>
        <v>41550.248078703698</v>
      </c>
      <c r="U291" t="str">
        <f t="shared" si="38"/>
        <v>October</v>
      </c>
      <c r="V291" t="str">
        <f t="shared" si="39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2"/>
        <v>107</v>
      </c>
      <c r="P292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9">
        <f t="shared" si="36"/>
        <v>40576.124305555553</v>
      </c>
      <c r="T292" s="9">
        <f t="shared" si="37"/>
        <v>40526.160844907405</v>
      </c>
      <c r="U292" t="str">
        <f t="shared" si="38"/>
        <v>December</v>
      </c>
      <c r="V292" t="str">
        <f t="shared" si="39"/>
        <v>2010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2"/>
        <v>120</v>
      </c>
      <c r="P293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9">
        <f t="shared" si="36"/>
        <v>41394.792361111111</v>
      </c>
      <c r="T293" s="9">
        <f t="shared" si="37"/>
        <v>41376.560717592591</v>
      </c>
      <c r="U293" t="str">
        <f t="shared" si="38"/>
        <v>April</v>
      </c>
      <c r="V293" t="str">
        <f t="shared" si="39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2"/>
        <v>102</v>
      </c>
      <c r="P294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9">
        <f t="shared" si="36"/>
        <v>40844.957638888889</v>
      </c>
      <c r="T294" s="9">
        <f t="shared" si="37"/>
        <v>40812.594895833332</v>
      </c>
      <c r="U294" t="str">
        <f t="shared" si="38"/>
        <v>September</v>
      </c>
      <c r="V294" t="str">
        <f t="shared" si="39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2"/>
        <v>101</v>
      </c>
      <c r="P295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9">
        <f t="shared" si="36"/>
        <v>41749.459652777776</v>
      </c>
      <c r="T295" s="9">
        <f t="shared" si="37"/>
        <v>41719.459652777776</v>
      </c>
      <c r="U295" t="str">
        <f t="shared" si="38"/>
        <v>March</v>
      </c>
      <c r="V295" t="str">
        <f t="shared" si="39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2"/>
        <v>100</v>
      </c>
      <c r="P29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9">
        <f t="shared" si="36"/>
        <v>40378.458333333328</v>
      </c>
      <c r="T296" s="9">
        <f t="shared" si="37"/>
        <v>40342.876087962963</v>
      </c>
      <c r="U296" t="str">
        <f t="shared" si="38"/>
        <v>June</v>
      </c>
      <c r="V296" t="str">
        <f t="shared" si="39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2"/>
        <v>133</v>
      </c>
      <c r="P297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9">
        <f t="shared" si="36"/>
        <v>41578.791666666664</v>
      </c>
      <c r="T297" s="9">
        <f t="shared" si="37"/>
        <v>41518.796400462961</v>
      </c>
      <c r="U297" t="str">
        <f t="shared" si="38"/>
        <v>September</v>
      </c>
      <c r="V297" t="str">
        <f t="shared" si="39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2"/>
        <v>119</v>
      </c>
      <c r="P298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9">
        <f t="shared" si="36"/>
        <v>41159.267164351848</v>
      </c>
      <c r="T298" s="9">
        <f t="shared" si="37"/>
        <v>41134.267164351848</v>
      </c>
      <c r="U298" t="str">
        <f t="shared" si="38"/>
        <v>August</v>
      </c>
      <c r="V298" t="str">
        <f t="shared" si="39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2"/>
        <v>101</v>
      </c>
      <c r="P299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9">
        <f t="shared" si="36"/>
        <v>42124.957638888889</v>
      </c>
      <c r="T299" s="9">
        <f t="shared" si="37"/>
        <v>42089.519687500004</v>
      </c>
      <c r="U299" t="str">
        <f t="shared" si="38"/>
        <v>March</v>
      </c>
      <c r="V299" t="str">
        <f t="shared" si="39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2"/>
        <v>109</v>
      </c>
      <c r="P300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9">
        <f t="shared" si="36"/>
        <v>41768.666666666664</v>
      </c>
      <c r="T300" s="9">
        <f t="shared" si="37"/>
        <v>41709.255185185182</v>
      </c>
      <c r="U300" t="str">
        <f t="shared" si="38"/>
        <v>March</v>
      </c>
      <c r="V300" t="str">
        <f t="shared" si="39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2"/>
        <v>179</v>
      </c>
      <c r="P301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9">
        <f t="shared" si="36"/>
        <v>40499.058564814812</v>
      </c>
      <c r="T301" s="9">
        <f t="shared" si="37"/>
        <v>40469.016898148147</v>
      </c>
      <c r="U301" t="str">
        <f t="shared" si="38"/>
        <v>October</v>
      </c>
      <c r="V301" t="str">
        <f t="shared" si="39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2"/>
        <v>102</v>
      </c>
      <c r="P302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9">
        <f t="shared" si="36"/>
        <v>40657.751597222217</v>
      </c>
      <c r="T302" s="9">
        <f t="shared" si="37"/>
        <v>40626.751597222217</v>
      </c>
      <c r="U302" t="str">
        <f t="shared" si="38"/>
        <v>March</v>
      </c>
      <c r="V302" t="str">
        <f t="shared" si="39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2"/>
        <v>119</v>
      </c>
      <c r="P303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9">
        <f t="shared" si="36"/>
        <v>41352.487673611111</v>
      </c>
      <c r="T303" s="9">
        <f t="shared" si="37"/>
        <v>41312.529340277775</v>
      </c>
      <c r="U303" t="str">
        <f t="shared" si="38"/>
        <v>February</v>
      </c>
      <c r="V303" t="str">
        <f t="shared" si="39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2"/>
        <v>100</v>
      </c>
      <c r="P304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9">
        <f t="shared" si="36"/>
        <v>40963.648587962962</v>
      </c>
      <c r="T304" s="9">
        <f t="shared" si="37"/>
        <v>40933.648587962962</v>
      </c>
      <c r="U304" t="str">
        <f t="shared" si="38"/>
        <v>January</v>
      </c>
      <c r="V304" t="str">
        <f t="shared" si="39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2"/>
        <v>137</v>
      </c>
      <c r="P305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9">
        <f t="shared" si="36"/>
        <v>41061.862800925926</v>
      </c>
      <c r="T305" s="9">
        <f t="shared" si="37"/>
        <v>41031.862800925926</v>
      </c>
      <c r="U305" t="str">
        <f t="shared" si="38"/>
        <v>May</v>
      </c>
      <c r="V305" t="str">
        <f t="shared" si="39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2"/>
        <v>232</v>
      </c>
      <c r="P30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9">
        <f t="shared" si="36"/>
        <v>41152.875</v>
      </c>
      <c r="T306" s="9">
        <f t="shared" si="37"/>
        <v>41113.88653935185</v>
      </c>
      <c r="U306" t="str">
        <f t="shared" si="38"/>
        <v>July</v>
      </c>
      <c r="V306" t="str">
        <f t="shared" si="39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2"/>
        <v>130</v>
      </c>
      <c r="P307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9">
        <f t="shared" si="36"/>
        <v>40978.421863425923</v>
      </c>
      <c r="T307" s="9">
        <f t="shared" si="37"/>
        <v>40948.421863425923</v>
      </c>
      <c r="U307" t="str">
        <f t="shared" si="38"/>
        <v>February</v>
      </c>
      <c r="V307" t="str">
        <f t="shared" si="39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2"/>
        <v>293</v>
      </c>
      <c r="P308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9">
        <f t="shared" si="36"/>
        <v>41353.587187500001</v>
      </c>
      <c r="T308" s="9">
        <f t="shared" si="37"/>
        <v>41333.628854166665</v>
      </c>
      <c r="U308" t="str">
        <f t="shared" si="38"/>
        <v>February</v>
      </c>
      <c r="V308" t="str">
        <f t="shared" si="39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2"/>
        <v>111</v>
      </c>
      <c r="P309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9">
        <f t="shared" si="36"/>
        <v>41312.736122685179</v>
      </c>
      <c r="T309" s="9">
        <f t="shared" si="37"/>
        <v>41282.736122685179</v>
      </c>
      <c r="U309" t="str">
        <f t="shared" si="38"/>
        <v>January</v>
      </c>
      <c r="V309" t="str">
        <f t="shared" si="39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2"/>
        <v>106</v>
      </c>
      <c r="P310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9">
        <f t="shared" si="36"/>
        <v>40612.486226851848</v>
      </c>
      <c r="T310" s="9">
        <f t="shared" si="37"/>
        <v>40567.486226851848</v>
      </c>
      <c r="U310" t="str">
        <f t="shared" si="38"/>
        <v>January</v>
      </c>
      <c r="V310" t="str">
        <f t="shared" si="39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2"/>
        <v>119</v>
      </c>
      <c r="P311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9">
        <f t="shared" si="36"/>
        <v>41155.543217592589</v>
      </c>
      <c r="T311" s="9">
        <f t="shared" si="37"/>
        <v>41134.543217592589</v>
      </c>
      <c r="U311" t="str">
        <f t="shared" si="38"/>
        <v>August</v>
      </c>
      <c r="V311" t="str">
        <f t="shared" si="39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2"/>
        <v>104</v>
      </c>
      <c r="P312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9">
        <f t="shared" si="36"/>
        <v>40835.875</v>
      </c>
      <c r="T312" s="9">
        <f t="shared" si="37"/>
        <v>40820.974803240737</v>
      </c>
      <c r="U312" t="str">
        <f t="shared" si="38"/>
        <v>October</v>
      </c>
      <c r="V312" t="str">
        <f t="shared" si="39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2"/>
        <v>104</v>
      </c>
      <c r="P313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9">
        <f t="shared" si="36"/>
        <v>40909.124305555553</v>
      </c>
      <c r="T313" s="9">
        <f t="shared" si="37"/>
        <v>40868.011481481481</v>
      </c>
      <c r="U313" t="str">
        <f t="shared" si="38"/>
        <v>November</v>
      </c>
      <c r="V313" t="str">
        <f t="shared" si="39"/>
        <v>2011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2"/>
        <v>112</v>
      </c>
      <c r="P314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9">
        <f t="shared" si="36"/>
        <v>41378.669351851851</v>
      </c>
      <c r="T314" s="9">
        <f t="shared" si="37"/>
        <v>41348.669351851851</v>
      </c>
      <c r="U314" t="str">
        <f t="shared" si="38"/>
        <v>March</v>
      </c>
      <c r="V314" t="str">
        <f t="shared" si="39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2"/>
        <v>105</v>
      </c>
      <c r="P315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9">
        <f t="shared" si="36"/>
        <v>40401.457638888889</v>
      </c>
      <c r="T315" s="9">
        <f t="shared" si="37"/>
        <v>40357.019606481481</v>
      </c>
      <c r="U315" t="str">
        <f t="shared" si="38"/>
        <v>June</v>
      </c>
      <c r="V315" t="str">
        <f t="shared" si="39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2"/>
        <v>385</v>
      </c>
      <c r="P31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9">
        <f t="shared" si="36"/>
        <v>41334.624861111108</v>
      </c>
      <c r="T316" s="9">
        <f t="shared" si="37"/>
        <v>41304.624861111108</v>
      </c>
      <c r="U316" t="str">
        <f t="shared" si="38"/>
        <v>January</v>
      </c>
      <c r="V316" t="str">
        <f t="shared" si="39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2"/>
        <v>101</v>
      </c>
      <c r="P317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9">
        <f t="shared" si="36"/>
        <v>41143.564050925925</v>
      </c>
      <c r="T317" s="9">
        <f t="shared" si="37"/>
        <v>41113.564050925925</v>
      </c>
      <c r="U317" t="str">
        <f t="shared" si="38"/>
        <v>July</v>
      </c>
      <c r="V317" t="str">
        <f t="shared" si="39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2"/>
        <v>114</v>
      </c>
      <c r="P318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9">
        <f t="shared" si="36"/>
        <v>41983.999305555553</v>
      </c>
      <c r="T318" s="9">
        <f t="shared" si="37"/>
        <v>41950.715243055551</v>
      </c>
      <c r="U318" t="str">
        <f t="shared" si="38"/>
        <v>November</v>
      </c>
      <c r="V318" t="str">
        <f t="shared" si="39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2"/>
        <v>101</v>
      </c>
      <c r="P319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9">
        <f t="shared" si="36"/>
        <v>41619.468553240738</v>
      </c>
      <c r="T319" s="9">
        <f t="shared" si="37"/>
        <v>41589.468553240738</v>
      </c>
      <c r="U319" t="str">
        <f t="shared" si="38"/>
        <v>November</v>
      </c>
      <c r="V319" t="str">
        <f t="shared" si="39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2"/>
        <v>283</v>
      </c>
      <c r="P320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9">
        <f t="shared" si="36"/>
        <v>41359.788784722223</v>
      </c>
      <c r="T320" s="9">
        <f t="shared" si="37"/>
        <v>41329.830451388887</v>
      </c>
      <c r="U320" t="str">
        <f t="shared" si="38"/>
        <v>February</v>
      </c>
      <c r="V320" t="str">
        <f t="shared" si="39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2"/>
        <v>113</v>
      </c>
      <c r="P321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9">
        <f t="shared" si="36"/>
        <v>40211.124305555553</v>
      </c>
      <c r="T321" s="9">
        <f t="shared" si="37"/>
        <v>40123.629965277774</v>
      </c>
      <c r="U321" t="str">
        <f t="shared" si="38"/>
        <v>November</v>
      </c>
      <c r="V321" t="str">
        <f t="shared" si="39"/>
        <v>2009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2"/>
        <v>107</v>
      </c>
      <c r="P322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9">
        <f t="shared" si="36"/>
        <v>42360.749999999993</v>
      </c>
      <c r="T322" s="9">
        <f t="shared" si="37"/>
        <v>42331.34297453703</v>
      </c>
      <c r="U322" t="str">
        <f t="shared" si="38"/>
        <v>November</v>
      </c>
      <c r="V322" t="str">
        <f t="shared" si="39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0">ROUND(E323/D323*100,0)</f>
        <v>103</v>
      </c>
      <c r="P323">
        <f t="shared" ref="P323:P386" si="41">IFERROR(E323/L323,0)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9">
        <f t="shared" ref="S323:S386" si="44">(((I323/60)/60)/24)+DATE(1970,1,1)+(-5/24)</f>
        <v>42682.27993055556</v>
      </c>
      <c r="T323" s="9">
        <f t="shared" ref="T323:T386" si="45">(((J323/60)/60)/24)+DATE(1970,1,1)+(-5/24)</f>
        <v>42647.238263888888</v>
      </c>
      <c r="U323" t="str">
        <f t="shared" ref="U323:U386" si="46">TEXT(T323,"mmmm")</f>
        <v>October</v>
      </c>
      <c r="V323" t="str">
        <f t="shared" ref="V323:V386" si="47">TEXT(T323,"yyyy")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0"/>
        <v>108</v>
      </c>
      <c r="P324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9">
        <f t="shared" si="44"/>
        <v>42503.361666666664</v>
      </c>
      <c r="T324" s="9">
        <f t="shared" si="45"/>
        <v>42473.361666666664</v>
      </c>
      <c r="U324" t="str">
        <f t="shared" si="46"/>
        <v>April</v>
      </c>
      <c r="V324" t="str">
        <f t="shared" si="47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0"/>
        <v>123</v>
      </c>
      <c r="P325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9">
        <f t="shared" si="44"/>
        <v>42725.124305555553</v>
      </c>
      <c r="T325" s="9">
        <f t="shared" si="45"/>
        <v>42697.113032407404</v>
      </c>
      <c r="U325" t="str">
        <f t="shared" si="46"/>
        <v>November</v>
      </c>
      <c r="V325" t="str">
        <f t="shared" si="47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0"/>
        <v>102</v>
      </c>
      <c r="P32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9">
        <f t="shared" si="44"/>
        <v>42217.417916666665</v>
      </c>
      <c r="T326" s="9">
        <f t="shared" si="45"/>
        <v>42184.417916666665</v>
      </c>
      <c r="U326" t="str">
        <f t="shared" si="46"/>
        <v>June</v>
      </c>
      <c r="V326" t="str">
        <f t="shared" si="47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0"/>
        <v>104</v>
      </c>
      <c r="P32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9">
        <f t="shared" si="44"/>
        <v>42723.979548611103</v>
      </c>
      <c r="T327" s="9">
        <f t="shared" si="45"/>
        <v>42688.979548611103</v>
      </c>
      <c r="U327" t="str">
        <f t="shared" si="46"/>
        <v>November</v>
      </c>
      <c r="V327" t="str">
        <f t="shared" si="47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0"/>
        <v>113</v>
      </c>
      <c r="P328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9">
        <f t="shared" si="44"/>
        <v>42808.747916666667</v>
      </c>
      <c r="T328" s="9">
        <f t="shared" si="45"/>
        <v>42775.106550925928</v>
      </c>
      <c r="U328" t="str">
        <f t="shared" si="46"/>
        <v>February</v>
      </c>
      <c r="V328" t="str">
        <f t="shared" si="47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0"/>
        <v>136</v>
      </c>
      <c r="P329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9">
        <f t="shared" si="44"/>
        <v>42085.124999999993</v>
      </c>
      <c r="T329" s="9">
        <f t="shared" si="45"/>
        <v>42058.026956018519</v>
      </c>
      <c r="U329" t="str">
        <f t="shared" si="46"/>
        <v>February</v>
      </c>
      <c r="V329" t="str">
        <f t="shared" si="47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0"/>
        <v>104</v>
      </c>
      <c r="P330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9">
        <f t="shared" si="44"/>
        <v>42308.958333333336</v>
      </c>
      <c r="T330" s="9">
        <f t="shared" si="45"/>
        <v>42278.738287037035</v>
      </c>
      <c r="U330" t="str">
        <f t="shared" si="46"/>
        <v>October</v>
      </c>
      <c r="V330" t="str">
        <f t="shared" si="47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0"/>
        <v>106</v>
      </c>
      <c r="P331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9">
        <f t="shared" si="44"/>
        <v>42314.958333333336</v>
      </c>
      <c r="T331" s="9">
        <f t="shared" si="45"/>
        <v>42291.258414351854</v>
      </c>
      <c r="U331" t="str">
        <f t="shared" si="46"/>
        <v>October</v>
      </c>
      <c r="V331" t="str">
        <f t="shared" si="47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0"/>
        <v>102</v>
      </c>
      <c r="P332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9">
        <f t="shared" si="44"/>
        <v>41410.957638888889</v>
      </c>
      <c r="T332" s="9">
        <f t="shared" si="45"/>
        <v>41379.307442129626</v>
      </c>
      <c r="U332" t="str">
        <f t="shared" si="46"/>
        <v>April</v>
      </c>
      <c r="V332" t="str">
        <f t="shared" si="47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0"/>
        <v>107</v>
      </c>
      <c r="P333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9">
        <f t="shared" si="44"/>
        <v>42538.373078703698</v>
      </c>
      <c r="T333" s="9">
        <f t="shared" si="45"/>
        <v>42507.373078703698</v>
      </c>
      <c r="U333" t="str">
        <f t="shared" si="46"/>
        <v>May</v>
      </c>
      <c r="V333" t="str">
        <f t="shared" si="47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0"/>
        <v>113</v>
      </c>
      <c r="P334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9">
        <f t="shared" si="44"/>
        <v>42305.124999999993</v>
      </c>
      <c r="T334" s="9">
        <f t="shared" si="45"/>
        <v>42263.471956018511</v>
      </c>
      <c r="U334" t="str">
        <f t="shared" si="46"/>
        <v>September</v>
      </c>
      <c r="V334" t="str">
        <f t="shared" si="47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0"/>
        <v>125</v>
      </c>
      <c r="P335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9">
        <f t="shared" si="44"/>
        <v>42467.386469907404</v>
      </c>
      <c r="T335" s="9">
        <f t="shared" si="45"/>
        <v>42437.428136574068</v>
      </c>
      <c r="U335" t="str">
        <f t="shared" si="46"/>
        <v>March</v>
      </c>
      <c r="V335" t="str">
        <f t="shared" si="47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0"/>
        <v>101</v>
      </c>
      <c r="P33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9">
        <f t="shared" si="44"/>
        <v>42139.583333333336</v>
      </c>
      <c r="T336" s="9">
        <f t="shared" si="45"/>
        <v>42101.474039351851</v>
      </c>
      <c r="U336" t="str">
        <f t="shared" si="46"/>
        <v>April</v>
      </c>
      <c r="V336" t="str">
        <f t="shared" si="47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0"/>
        <v>103</v>
      </c>
      <c r="P33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9">
        <f t="shared" si="44"/>
        <v>42132.708333333336</v>
      </c>
      <c r="T337" s="9">
        <f t="shared" si="45"/>
        <v>42101.529108796291</v>
      </c>
      <c r="U337" t="str">
        <f t="shared" si="46"/>
        <v>April</v>
      </c>
      <c r="V337" t="str">
        <f t="shared" si="47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0"/>
        <v>117</v>
      </c>
      <c r="P338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9">
        <f t="shared" si="44"/>
        <v>42321.429606481477</v>
      </c>
      <c r="T338" s="9">
        <f t="shared" si="45"/>
        <v>42291.387939814813</v>
      </c>
      <c r="U338" t="str">
        <f t="shared" si="46"/>
        <v>October</v>
      </c>
      <c r="V338" t="str">
        <f t="shared" si="47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0"/>
        <v>101</v>
      </c>
      <c r="P339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9">
        <f t="shared" si="44"/>
        <v>42076.878564814811</v>
      </c>
      <c r="T339" s="9">
        <f t="shared" si="45"/>
        <v>42046.920231481483</v>
      </c>
      <c r="U339" t="str">
        <f t="shared" si="46"/>
        <v>February</v>
      </c>
      <c r="V339" t="str">
        <f t="shared" si="47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0"/>
        <v>110</v>
      </c>
      <c r="P340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9">
        <f t="shared" si="44"/>
        <v>42615.833333333336</v>
      </c>
      <c r="T340" s="9">
        <f t="shared" si="45"/>
        <v>42559.547337962962</v>
      </c>
      <c r="U340" t="str">
        <f t="shared" si="46"/>
        <v>July</v>
      </c>
      <c r="V340" t="str">
        <f t="shared" si="47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0"/>
        <v>108</v>
      </c>
      <c r="P341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9">
        <f t="shared" si="44"/>
        <v>42123.551712962959</v>
      </c>
      <c r="T341" s="9">
        <f t="shared" si="45"/>
        <v>42093.551712962959</v>
      </c>
      <c r="U341" t="str">
        <f t="shared" si="46"/>
        <v>March</v>
      </c>
      <c r="V341" t="str">
        <f t="shared" si="47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0"/>
        <v>125</v>
      </c>
      <c r="P342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9">
        <f t="shared" si="44"/>
        <v>42802.666666666664</v>
      </c>
      <c r="T342" s="9">
        <f t="shared" si="45"/>
        <v>42772.460729166669</v>
      </c>
      <c r="U342" t="str">
        <f t="shared" si="46"/>
        <v>February</v>
      </c>
      <c r="V342" t="str">
        <f t="shared" si="47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0"/>
        <v>107</v>
      </c>
      <c r="P343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9">
        <f t="shared" si="44"/>
        <v>41912.957638888889</v>
      </c>
      <c r="T343" s="9">
        <f t="shared" si="45"/>
        <v>41894.671273148146</v>
      </c>
      <c r="U343" t="str">
        <f t="shared" si="46"/>
        <v>September</v>
      </c>
      <c r="V343" t="str">
        <f t="shared" si="47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0"/>
        <v>100</v>
      </c>
      <c r="P344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9">
        <f t="shared" si="44"/>
        <v>42489.572511574072</v>
      </c>
      <c r="T344" s="9">
        <f t="shared" si="45"/>
        <v>42459.572511574072</v>
      </c>
      <c r="U344" t="str">
        <f t="shared" si="46"/>
        <v>March</v>
      </c>
      <c r="V344" t="str">
        <f t="shared" si="47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0"/>
        <v>102</v>
      </c>
      <c r="P345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9">
        <f t="shared" si="44"/>
        <v>41956.916666666664</v>
      </c>
      <c r="T345" s="9">
        <f t="shared" si="45"/>
        <v>41926.529456018514</v>
      </c>
      <c r="U345" t="str">
        <f t="shared" si="46"/>
        <v>October</v>
      </c>
      <c r="V345" t="str">
        <f t="shared" si="47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0"/>
        <v>102</v>
      </c>
      <c r="P34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9">
        <f t="shared" si="44"/>
        <v>42155.888888888883</v>
      </c>
      <c r="T346" s="9">
        <f t="shared" si="45"/>
        <v>42111.762662037036</v>
      </c>
      <c r="U346" t="str">
        <f t="shared" si="46"/>
        <v>April</v>
      </c>
      <c r="V346" t="str">
        <f t="shared" si="47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0"/>
        <v>123</v>
      </c>
      <c r="P34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9">
        <f t="shared" si="44"/>
        <v>42144.735995370364</v>
      </c>
      <c r="T347" s="9">
        <f t="shared" si="45"/>
        <v>42114.735995370364</v>
      </c>
      <c r="U347" t="str">
        <f t="shared" si="46"/>
        <v>April</v>
      </c>
      <c r="V347" t="str">
        <f t="shared" si="47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0"/>
        <v>170</v>
      </c>
      <c r="P348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9">
        <f t="shared" si="44"/>
        <v>42291.291909722226</v>
      </c>
      <c r="T348" s="9">
        <f t="shared" si="45"/>
        <v>42261.291909722226</v>
      </c>
      <c r="U348" t="str">
        <f t="shared" si="46"/>
        <v>September</v>
      </c>
      <c r="V348" t="str">
        <f t="shared" si="47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0"/>
        <v>112</v>
      </c>
      <c r="P349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9">
        <f t="shared" si="44"/>
        <v>42322.32880787037</v>
      </c>
      <c r="T349" s="9">
        <f t="shared" si="45"/>
        <v>42292.287141203698</v>
      </c>
      <c r="U349" t="str">
        <f t="shared" si="46"/>
        <v>October</v>
      </c>
      <c r="V349" t="str">
        <f t="shared" si="47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0"/>
        <v>103</v>
      </c>
      <c r="P350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9">
        <f t="shared" si="44"/>
        <v>42237.378657407404</v>
      </c>
      <c r="T350" s="9">
        <f t="shared" si="45"/>
        <v>42207.378657407404</v>
      </c>
      <c r="U350" t="str">
        <f t="shared" si="46"/>
        <v>July</v>
      </c>
      <c r="V350" t="str">
        <f t="shared" si="47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0"/>
        <v>107</v>
      </c>
      <c r="P351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9">
        <f t="shared" si="44"/>
        <v>42790.290601851848</v>
      </c>
      <c r="T351" s="9">
        <f t="shared" si="45"/>
        <v>42760.290601851848</v>
      </c>
      <c r="U351" t="str">
        <f t="shared" si="46"/>
        <v>January</v>
      </c>
      <c r="V351" t="str">
        <f t="shared" si="47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0"/>
        <v>115</v>
      </c>
      <c r="P352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9">
        <f t="shared" si="44"/>
        <v>42623.957638888889</v>
      </c>
      <c r="T352" s="9">
        <f t="shared" si="45"/>
        <v>42585.857743055552</v>
      </c>
      <c r="U352" t="str">
        <f t="shared" si="46"/>
        <v>August</v>
      </c>
      <c r="V352" t="str">
        <f t="shared" si="47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0"/>
        <v>127</v>
      </c>
      <c r="P353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9">
        <f t="shared" si="44"/>
        <v>42467.714745370373</v>
      </c>
      <c r="T353" s="9">
        <f t="shared" si="45"/>
        <v>42427.75641203703</v>
      </c>
      <c r="U353" t="str">
        <f t="shared" si="46"/>
        <v>February</v>
      </c>
      <c r="V353" t="str">
        <f t="shared" si="47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0"/>
        <v>117</v>
      </c>
      <c r="P354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9">
        <f t="shared" si="44"/>
        <v>41919.959120370368</v>
      </c>
      <c r="T354" s="9">
        <f t="shared" si="45"/>
        <v>41889.959120370368</v>
      </c>
      <c r="U354" t="str">
        <f t="shared" si="46"/>
        <v>September</v>
      </c>
      <c r="V354" t="str">
        <f t="shared" si="47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0"/>
        <v>109</v>
      </c>
      <c r="P355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9">
        <f t="shared" si="44"/>
        <v>42327.625219907401</v>
      </c>
      <c r="T355" s="9">
        <f t="shared" si="45"/>
        <v>42297.583553240744</v>
      </c>
      <c r="U355" t="str">
        <f t="shared" si="46"/>
        <v>October</v>
      </c>
      <c r="V355" t="str">
        <f t="shared" si="47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0"/>
        <v>104</v>
      </c>
      <c r="P35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9">
        <f t="shared" si="44"/>
        <v>42468.577789351846</v>
      </c>
      <c r="T356" s="9">
        <f t="shared" si="45"/>
        <v>42438.619456018518</v>
      </c>
      <c r="U356" t="str">
        <f t="shared" si="46"/>
        <v>March</v>
      </c>
      <c r="V356" t="str">
        <f t="shared" si="47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0"/>
        <v>116</v>
      </c>
      <c r="P35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9">
        <f t="shared" si="44"/>
        <v>41974.127245370364</v>
      </c>
      <c r="T357" s="9">
        <f t="shared" si="45"/>
        <v>41943.0855787037</v>
      </c>
      <c r="U357" t="str">
        <f t="shared" si="46"/>
        <v>October</v>
      </c>
      <c r="V357" t="str">
        <f t="shared" si="47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0"/>
        <v>103</v>
      </c>
      <c r="P358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9">
        <f t="shared" si="44"/>
        <v>42445.553159722222</v>
      </c>
      <c r="T358" s="9">
        <f t="shared" si="45"/>
        <v>42415.594826388886</v>
      </c>
      <c r="U358" t="str">
        <f t="shared" si="46"/>
        <v>February</v>
      </c>
      <c r="V358" t="str">
        <f t="shared" si="47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0"/>
        <v>174</v>
      </c>
      <c r="P359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9">
        <f t="shared" si="44"/>
        <v>42118.01385416666</v>
      </c>
      <c r="T359" s="9">
        <f t="shared" si="45"/>
        <v>42078.01385416666</v>
      </c>
      <c r="U359" t="str">
        <f t="shared" si="46"/>
        <v>March</v>
      </c>
      <c r="V359" t="str">
        <f t="shared" si="47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0"/>
        <v>103</v>
      </c>
      <c r="P360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9">
        <f t="shared" si="44"/>
        <v>42536.416666666664</v>
      </c>
      <c r="T360" s="9">
        <f t="shared" si="45"/>
        <v>42507.651863425919</v>
      </c>
      <c r="U360" t="str">
        <f t="shared" si="46"/>
        <v>May</v>
      </c>
      <c r="V360" t="str">
        <f t="shared" si="47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0"/>
        <v>105</v>
      </c>
      <c r="P361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9">
        <f t="shared" si="44"/>
        <v>41957.008333333331</v>
      </c>
      <c r="T361" s="9">
        <f t="shared" si="45"/>
        <v>41934.862152777772</v>
      </c>
      <c r="U361" t="str">
        <f t="shared" si="46"/>
        <v>October</v>
      </c>
      <c r="V361" t="str">
        <f t="shared" si="47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0"/>
        <v>101</v>
      </c>
      <c r="P362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9">
        <f t="shared" si="44"/>
        <v>42207.924305555549</v>
      </c>
      <c r="T362" s="9">
        <f t="shared" si="45"/>
        <v>42163.689583333333</v>
      </c>
      <c r="U362" t="str">
        <f t="shared" si="46"/>
        <v>June</v>
      </c>
      <c r="V362" t="str">
        <f t="shared" si="47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0"/>
        <v>111</v>
      </c>
      <c r="P363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9">
        <f t="shared" si="44"/>
        <v>41965.834560185183</v>
      </c>
      <c r="T363" s="9">
        <f t="shared" si="45"/>
        <v>41935.792893518512</v>
      </c>
      <c r="U363" t="str">
        <f t="shared" si="46"/>
        <v>October</v>
      </c>
      <c r="V363" t="str">
        <f t="shared" si="47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0"/>
        <v>124</v>
      </c>
      <c r="P364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9">
        <f t="shared" si="44"/>
        <v>41858.791666666664</v>
      </c>
      <c r="T364" s="9">
        <f t="shared" si="45"/>
        <v>41837.002210648148</v>
      </c>
      <c r="U364" t="str">
        <f t="shared" si="46"/>
        <v>July</v>
      </c>
      <c r="V364" t="str">
        <f t="shared" si="47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0"/>
        <v>101</v>
      </c>
      <c r="P365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9">
        <f t="shared" si="44"/>
        <v>40300.598611111105</v>
      </c>
      <c r="T365" s="9">
        <f t="shared" si="45"/>
        <v>40255.53629629629</v>
      </c>
      <c r="U365" t="str">
        <f t="shared" si="46"/>
        <v>March</v>
      </c>
      <c r="V365" t="str">
        <f t="shared" si="47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0"/>
        <v>110</v>
      </c>
      <c r="P36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9">
        <f t="shared" si="44"/>
        <v>41810.957638888889</v>
      </c>
      <c r="T366" s="9">
        <f t="shared" si="45"/>
        <v>41780.651296296295</v>
      </c>
      <c r="U366" t="str">
        <f t="shared" si="46"/>
        <v>May</v>
      </c>
      <c r="V366" t="str">
        <f t="shared" si="47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0"/>
        <v>104</v>
      </c>
      <c r="P36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9">
        <f t="shared" si="44"/>
        <v>41698.398136574069</v>
      </c>
      <c r="T367" s="9">
        <f t="shared" si="45"/>
        <v>41668.398136574069</v>
      </c>
      <c r="U367" t="str">
        <f t="shared" si="46"/>
        <v>January</v>
      </c>
      <c r="V367" t="str">
        <f t="shared" si="47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0"/>
        <v>101</v>
      </c>
      <c r="P368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9">
        <f t="shared" si="44"/>
        <v>41049.584699074068</v>
      </c>
      <c r="T368" s="9">
        <f t="shared" si="45"/>
        <v>41019.584699074068</v>
      </c>
      <c r="U368" t="str">
        <f t="shared" si="46"/>
        <v>April</v>
      </c>
      <c r="V368" t="str">
        <f t="shared" si="47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0"/>
        <v>103</v>
      </c>
      <c r="P369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9">
        <f t="shared" si="44"/>
        <v>41394.999305555553</v>
      </c>
      <c r="T369" s="9">
        <f t="shared" si="45"/>
        <v>41355.368958333333</v>
      </c>
      <c r="U369" t="str">
        <f t="shared" si="46"/>
        <v>March</v>
      </c>
      <c r="V369" t="str">
        <f t="shared" si="47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0"/>
        <v>104</v>
      </c>
      <c r="P370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9">
        <f t="shared" si="44"/>
        <v>42078.355578703697</v>
      </c>
      <c r="T370" s="9">
        <f t="shared" si="45"/>
        <v>42043.397245370368</v>
      </c>
      <c r="U370" t="str">
        <f t="shared" si="46"/>
        <v>February</v>
      </c>
      <c r="V370" t="str">
        <f t="shared" si="47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0"/>
        <v>110</v>
      </c>
      <c r="P371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9">
        <f t="shared" si="44"/>
        <v>40923.3433912037</v>
      </c>
      <c r="T371" s="9">
        <f t="shared" si="45"/>
        <v>40893.3433912037</v>
      </c>
      <c r="U371" t="str">
        <f t="shared" si="46"/>
        <v>December</v>
      </c>
      <c r="V371" t="str">
        <f t="shared" si="47"/>
        <v>2011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0"/>
        <v>122</v>
      </c>
      <c r="P372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9">
        <f t="shared" si="44"/>
        <v>42741.586805555555</v>
      </c>
      <c r="T372" s="9">
        <f t="shared" si="45"/>
        <v>42711.586805555555</v>
      </c>
      <c r="U372" t="str">
        <f t="shared" si="46"/>
        <v>December</v>
      </c>
      <c r="V372" t="str">
        <f t="shared" si="47"/>
        <v>2016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0"/>
        <v>114</v>
      </c>
      <c r="P373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9">
        <f t="shared" si="44"/>
        <v>41306.559479166666</v>
      </c>
      <c r="T373" s="9">
        <f t="shared" si="45"/>
        <v>41261.559479166666</v>
      </c>
      <c r="U373" t="str">
        <f t="shared" si="46"/>
        <v>December</v>
      </c>
      <c r="V373" t="str">
        <f t="shared" si="47"/>
        <v>2012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0"/>
        <v>125</v>
      </c>
      <c r="P374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9">
        <f t="shared" si="44"/>
        <v>42465.458333333336</v>
      </c>
      <c r="T374" s="9">
        <f t="shared" si="45"/>
        <v>42425.368564814817</v>
      </c>
      <c r="U374" t="str">
        <f t="shared" si="46"/>
        <v>February</v>
      </c>
      <c r="V374" t="str">
        <f t="shared" si="47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0"/>
        <v>107</v>
      </c>
      <c r="P375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9">
        <f t="shared" si="44"/>
        <v>41108.703680555554</v>
      </c>
      <c r="T375" s="9">
        <f t="shared" si="45"/>
        <v>41078.703680555554</v>
      </c>
      <c r="U375" t="str">
        <f t="shared" si="46"/>
        <v>June</v>
      </c>
      <c r="V375" t="str">
        <f t="shared" si="47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0"/>
        <v>131</v>
      </c>
      <c r="P37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9">
        <f t="shared" si="44"/>
        <v>40802.680914351848</v>
      </c>
      <c r="T376" s="9">
        <f t="shared" si="45"/>
        <v>40757.680914351848</v>
      </c>
      <c r="U376" t="str">
        <f t="shared" si="46"/>
        <v>August</v>
      </c>
      <c r="V376" t="str">
        <f t="shared" si="47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0"/>
        <v>120</v>
      </c>
      <c r="P37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9">
        <f t="shared" si="44"/>
        <v>41699.512499999997</v>
      </c>
      <c r="T377" s="9">
        <f t="shared" si="45"/>
        <v>41657.77674768518</v>
      </c>
      <c r="U377" t="str">
        <f t="shared" si="46"/>
        <v>January</v>
      </c>
      <c r="V377" t="str">
        <f t="shared" si="47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0"/>
        <v>106</v>
      </c>
      <c r="P378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9">
        <f t="shared" si="44"/>
        <v>42607.244398148141</v>
      </c>
      <c r="T378" s="9">
        <f t="shared" si="45"/>
        <v>42576.244398148141</v>
      </c>
      <c r="U378" t="str">
        <f t="shared" si="46"/>
        <v>July</v>
      </c>
      <c r="V378" t="str">
        <f t="shared" si="47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0"/>
        <v>114</v>
      </c>
      <c r="P379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9">
        <f t="shared" si="44"/>
        <v>42322.084027777775</v>
      </c>
      <c r="T379" s="9">
        <f t="shared" si="45"/>
        <v>42292.042453703696</v>
      </c>
      <c r="U379" t="str">
        <f t="shared" si="46"/>
        <v>October</v>
      </c>
      <c r="V379" t="str">
        <f t="shared" si="47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0"/>
        <v>112</v>
      </c>
      <c r="P380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9">
        <f t="shared" si="44"/>
        <v>42394.786111111105</v>
      </c>
      <c r="T380" s="9">
        <f t="shared" si="45"/>
        <v>42370.363518518519</v>
      </c>
      <c r="U380" t="str">
        <f t="shared" si="46"/>
        <v>January</v>
      </c>
      <c r="V380" t="str">
        <f t="shared" si="47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0"/>
        <v>116</v>
      </c>
      <c r="P381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9">
        <f t="shared" si="44"/>
        <v>41032.479999999996</v>
      </c>
      <c r="T381" s="9">
        <f t="shared" si="45"/>
        <v>40987.479999999996</v>
      </c>
      <c r="U381" t="str">
        <f t="shared" si="46"/>
        <v>March</v>
      </c>
      <c r="V381" t="str">
        <f t="shared" si="47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0"/>
        <v>142</v>
      </c>
      <c r="P382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9">
        <f t="shared" si="44"/>
        <v>42392.511481481481</v>
      </c>
      <c r="T382" s="9">
        <f t="shared" si="45"/>
        <v>42367.511481481481</v>
      </c>
      <c r="U382" t="str">
        <f t="shared" si="46"/>
        <v>December</v>
      </c>
      <c r="V382" t="str">
        <f t="shared" si="47"/>
        <v>2015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0"/>
        <v>105</v>
      </c>
      <c r="P383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9">
        <f t="shared" si="44"/>
        <v>41120</v>
      </c>
      <c r="T383" s="9">
        <f t="shared" si="45"/>
        <v>41085.48978009259</v>
      </c>
      <c r="U383" t="str">
        <f t="shared" si="46"/>
        <v>June</v>
      </c>
      <c r="V383" t="str">
        <f t="shared" si="47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0"/>
        <v>256</v>
      </c>
      <c r="P384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9">
        <f t="shared" si="44"/>
        <v>41158.501157407409</v>
      </c>
      <c r="T384" s="9">
        <f t="shared" si="45"/>
        <v>41144.501157407409</v>
      </c>
      <c r="U384" t="str">
        <f t="shared" si="46"/>
        <v>August</v>
      </c>
      <c r="V384" t="str">
        <f t="shared" si="47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0"/>
        <v>207</v>
      </c>
      <c r="P385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9">
        <f t="shared" si="44"/>
        <v>41777.90924768518</v>
      </c>
      <c r="T385" s="9">
        <f t="shared" si="45"/>
        <v>41754.90924768518</v>
      </c>
      <c r="U385" t="str">
        <f t="shared" si="46"/>
        <v>April</v>
      </c>
      <c r="V385" t="str">
        <f t="shared" si="47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0"/>
        <v>112</v>
      </c>
      <c r="P38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9">
        <f t="shared" si="44"/>
        <v>42010.573460648149</v>
      </c>
      <c r="T386" s="9">
        <f t="shared" si="45"/>
        <v>41980.573460648149</v>
      </c>
      <c r="U386" t="str">
        <f t="shared" si="46"/>
        <v>December</v>
      </c>
      <c r="V386" t="str">
        <f t="shared" si="47"/>
        <v>2014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8">ROUND(E387/D387*100,0)</f>
        <v>106</v>
      </c>
      <c r="P387">
        <f t="shared" ref="P387:P450" si="49">IFERROR(E387/L387,0)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9">
        <f t="shared" ref="S387:S450" si="52">(((I387/60)/60)/24)+DATE(1970,1,1)+(-5/24)</f>
        <v>41964.41783564815</v>
      </c>
      <c r="T387" s="9">
        <f t="shared" ref="T387:T450" si="53">(((J387/60)/60)/24)+DATE(1970,1,1)+(-5/24)</f>
        <v>41934.376168981478</v>
      </c>
      <c r="U387" t="str">
        <f t="shared" ref="U387:U450" si="54">TEXT(T387,"mmmm")</f>
        <v>October</v>
      </c>
      <c r="V387" t="str">
        <f t="shared" ref="V387:V450" si="55">TEXT(T387,"yyyy")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8"/>
        <v>100</v>
      </c>
      <c r="P388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9">
        <f t="shared" si="52"/>
        <v>42226.742951388886</v>
      </c>
      <c r="T388" s="9">
        <f t="shared" si="53"/>
        <v>42211.742951388886</v>
      </c>
      <c r="U388" t="str">
        <f t="shared" si="54"/>
        <v>July</v>
      </c>
      <c r="V388" t="str">
        <f t="shared" si="55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8"/>
        <v>214</v>
      </c>
      <c r="P389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9">
        <f t="shared" si="52"/>
        <v>42231.041666666664</v>
      </c>
      <c r="T389" s="9">
        <f t="shared" si="53"/>
        <v>42200.468263888884</v>
      </c>
      <c r="U389" t="str">
        <f t="shared" si="54"/>
        <v>July</v>
      </c>
      <c r="V389" t="str">
        <f t="shared" si="55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8"/>
        <v>126</v>
      </c>
      <c r="P390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9">
        <f t="shared" si="52"/>
        <v>42578.867824074077</v>
      </c>
      <c r="T390" s="9">
        <f t="shared" si="53"/>
        <v>42548.867824074077</v>
      </c>
      <c r="U390" t="str">
        <f t="shared" si="54"/>
        <v>June</v>
      </c>
      <c r="V390" t="str">
        <f t="shared" si="55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8"/>
        <v>182</v>
      </c>
      <c r="P391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9">
        <f t="shared" si="52"/>
        <v>41705.749305555553</v>
      </c>
      <c r="T391" s="9">
        <f t="shared" si="53"/>
        <v>41673.854745370365</v>
      </c>
      <c r="U391" t="str">
        <f t="shared" si="54"/>
        <v>February</v>
      </c>
      <c r="V391" t="str">
        <f t="shared" si="55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8"/>
        <v>100</v>
      </c>
      <c r="P392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9">
        <f t="shared" si="52"/>
        <v>42131.828379629624</v>
      </c>
      <c r="T392" s="9">
        <f t="shared" si="53"/>
        <v>42111.828379629624</v>
      </c>
      <c r="U392" t="str">
        <f t="shared" si="54"/>
        <v>April</v>
      </c>
      <c r="V392" t="str">
        <f t="shared" si="55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8"/>
        <v>101</v>
      </c>
      <c r="P393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9">
        <f t="shared" si="52"/>
        <v>40894.832638888889</v>
      </c>
      <c r="T393" s="9">
        <f t="shared" si="53"/>
        <v>40864.833923611113</v>
      </c>
      <c r="U393" t="str">
        <f t="shared" si="54"/>
        <v>November</v>
      </c>
      <c r="V393" t="str">
        <f t="shared" si="55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8"/>
        <v>101</v>
      </c>
      <c r="P394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9">
        <f t="shared" si="52"/>
        <v>40793.916666666664</v>
      </c>
      <c r="T394" s="9">
        <f t="shared" si="53"/>
        <v>40763.508923611109</v>
      </c>
      <c r="U394" t="str">
        <f t="shared" si="54"/>
        <v>August</v>
      </c>
      <c r="V394" t="str">
        <f t="shared" si="55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8"/>
        <v>110</v>
      </c>
      <c r="P395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9">
        <f t="shared" si="52"/>
        <v>41557.500601851847</v>
      </c>
      <c r="T395" s="9">
        <f t="shared" si="53"/>
        <v>41526.500601851847</v>
      </c>
      <c r="U395" t="str">
        <f t="shared" si="54"/>
        <v>September</v>
      </c>
      <c r="V395" t="str">
        <f t="shared" si="55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8"/>
        <v>112</v>
      </c>
      <c r="P39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9">
        <f t="shared" si="52"/>
        <v>42477.568078703705</v>
      </c>
      <c r="T396" s="9">
        <f t="shared" si="53"/>
        <v>42417.60974537037</v>
      </c>
      <c r="U396" t="str">
        <f t="shared" si="54"/>
        <v>February</v>
      </c>
      <c r="V396" t="str">
        <f t="shared" si="55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8"/>
        <v>108</v>
      </c>
      <c r="P397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9">
        <f t="shared" si="52"/>
        <v>41026.688888888886</v>
      </c>
      <c r="T397" s="9">
        <f t="shared" si="53"/>
        <v>40990.700925925921</v>
      </c>
      <c r="U397" t="str">
        <f t="shared" si="54"/>
        <v>March</v>
      </c>
      <c r="V397" t="str">
        <f t="shared" si="55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8"/>
        <v>107</v>
      </c>
      <c r="P398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9">
        <f t="shared" si="52"/>
        <v>41097.356550925921</v>
      </c>
      <c r="T398" s="9">
        <f t="shared" si="53"/>
        <v>41082.356550925921</v>
      </c>
      <c r="U398" t="str">
        <f t="shared" si="54"/>
        <v>June</v>
      </c>
      <c r="V398" t="str">
        <f t="shared" si="55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8"/>
        <v>104</v>
      </c>
      <c r="P399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9">
        <f t="shared" si="52"/>
        <v>40421.947222222218</v>
      </c>
      <c r="T399" s="9">
        <f t="shared" si="53"/>
        <v>40379.568101851852</v>
      </c>
      <c r="U399" t="str">
        <f t="shared" si="54"/>
        <v>July</v>
      </c>
      <c r="V399" t="str">
        <f t="shared" si="55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8"/>
        <v>125</v>
      </c>
      <c r="P400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9">
        <f t="shared" si="52"/>
        <v>42123.584791666661</v>
      </c>
      <c r="T400" s="9">
        <f t="shared" si="53"/>
        <v>42078.584791666661</v>
      </c>
      <c r="U400" t="str">
        <f t="shared" si="54"/>
        <v>March</v>
      </c>
      <c r="V400" t="str">
        <f t="shared" si="55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8"/>
        <v>107</v>
      </c>
      <c r="P401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9">
        <f t="shared" si="52"/>
        <v>42718.291666666664</v>
      </c>
      <c r="T401" s="9">
        <f t="shared" si="53"/>
        <v>42687.667442129627</v>
      </c>
      <c r="U401" t="str">
        <f t="shared" si="54"/>
        <v>November</v>
      </c>
      <c r="V401" t="str">
        <f t="shared" si="55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8"/>
        <v>112</v>
      </c>
      <c r="P402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9">
        <f t="shared" si="52"/>
        <v>41775.9375</v>
      </c>
      <c r="T402" s="9">
        <f t="shared" si="53"/>
        <v>41745.427627314813</v>
      </c>
      <c r="U402" t="str">
        <f t="shared" si="54"/>
        <v>April</v>
      </c>
      <c r="V402" t="str">
        <f t="shared" si="55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8"/>
        <v>104</v>
      </c>
      <c r="P403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9">
        <f t="shared" si="52"/>
        <v>40762.633912037032</v>
      </c>
      <c r="T403" s="9">
        <f t="shared" si="53"/>
        <v>40732.633912037032</v>
      </c>
      <c r="U403" t="str">
        <f t="shared" si="54"/>
        <v>July</v>
      </c>
      <c r="V403" t="str">
        <f t="shared" si="55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8"/>
        <v>142</v>
      </c>
      <c r="P404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9">
        <f t="shared" si="52"/>
        <v>42313.372881944444</v>
      </c>
      <c r="T404" s="9">
        <f t="shared" si="53"/>
        <v>42292.331215277773</v>
      </c>
      <c r="U404" t="str">
        <f t="shared" si="54"/>
        <v>October</v>
      </c>
      <c r="V404" t="str">
        <f t="shared" si="55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8"/>
        <v>105</v>
      </c>
      <c r="P405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9">
        <f t="shared" si="52"/>
        <v>40765.088888888888</v>
      </c>
      <c r="T405" s="9">
        <f t="shared" si="53"/>
        <v>40718.102326388886</v>
      </c>
      <c r="U405" t="str">
        <f t="shared" si="54"/>
        <v>June</v>
      </c>
      <c r="V405" t="str">
        <f t="shared" si="55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8"/>
        <v>103</v>
      </c>
      <c r="P40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9">
        <f t="shared" si="52"/>
        <v>41675.752777777772</v>
      </c>
      <c r="T406" s="9">
        <f t="shared" si="53"/>
        <v>41646.419699074075</v>
      </c>
      <c r="U406" t="str">
        <f t="shared" si="54"/>
        <v>January</v>
      </c>
      <c r="V406" t="str">
        <f t="shared" si="55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8"/>
        <v>108</v>
      </c>
      <c r="P40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9">
        <f t="shared" si="52"/>
        <v>41703.876608796294</v>
      </c>
      <c r="T407" s="9">
        <f t="shared" si="53"/>
        <v>41673.876608796294</v>
      </c>
      <c r="U407" t="str">
        <f t="shared" si="54"/>
        <v>February</v>
      </c>
      <c r="V407" t="str">
        <f t="shared" si="55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8"/>
        <v>108</v>
      </c>
      <c r="P408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9">
        <f t="shared" si="52"/>
        <v>40672.040972222218</v>
      </c>
      <c r="T408" s="9">
        <f t="shared" si="53"/>
        <v>40637.95413194444</v>
      </c>
      <c r="U408" t="str">
        <f t="shared" si="54"/>
        <v>April</v>
      </c>
      <c r="V408" t="str">
        <f t="shared" si="55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8"/>
        <v>102</v>
      </c>
      <c r="P409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9">
        <f t="shared" si="52"/>
        <v>40866.704282407409</v>
      </c>
      <c r="T409" s="9">
        <f t="shared" si="53"/>
        <v>40806.662615740737</v>
      </c>
      <c r="U409" t="str">
        <f t="shared" si="54"/>
        <v>September</v>
      </c>
      <c r="V409" t="str">
        <f t="shared" si="55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8"/>
        <v>101</v>
      </c>
      <c r="P410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9">
        <f t="shared" si="52"/>
        <v>41583.569328703699</v>
      </c>
      <c r="T410" s="9">
        <f t="shared" si="53"/>
        <v>41543.527662037035</v>
      </c>
      <c r="U410" t="str">
        <f t="shared" si="54"/>
        <v>September</v>
      </c>
      <c r="V410" t="str">
        <f t="shared" si="55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8"/>
        <v>137</v>
      </c>
      <c r="P411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9">
        <f t="shared" si="52"/>
        <v>42573.654444444437</v>
      </c>
      <c r="T411" s="9">
        <f t="shared" si="53"/>
        <v>42543.654444444437</v>
      </c>
      <c r="U411" t="str">
        <f t="shared" si="54"/>
        <v>June</v>
      </c>
      <c r="V411" t="str">
        <f t="shared" si="55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8"/>
        <v>128</v>
      </c>
      <c r="P412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9">
        <f t="shared" si="52"/>
        <v>42173.77311342593</v>
      </c>
      <c r="T412" s="9">
        <f t="shared" si="53"/>
        <v>42113.77311342593</v>
      </c>
      <c r="U412" t="str">
        <f t="shared" si="54"/>
        <v>April</v>
      </c>
      <c r="V412" t="str">
        <f t="shared" si="55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8"/>
        <v>101</v>
      </c>
      <c r="P413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9">
        <f t="shared" si="52"/>
        <v>41630</v>
      </c>
      <c r="T413" s="9">
        <f t="shared" si="53"/>
        <v>41597.967638888884</v>
      </c>
      <c r="U413" t="str">
        <f t="shared" si="54"/>
        <v>November</v>
      </c>
      <c r="V413" t="str">
        <f t="shared" si="55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8"/>
        <v>127</v>
      </c>
      <c r="P414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9">
        <f t="shared" si="52"/>
        <v>41115.534467592588</v>
      </c>
      <c r="T414" s="9">
        <f t="shared" si="53"/>
        <v>41099.534467592588</v>
      </c>
      <c r="U414" t="str">
        <f t="shared" si="54"/>
        <v>July</v>
      </c>
      <c r="V414" t="str">
        <f t="shared" si="55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8"/>
        <v>105</v>
      </c>
      <c r="P415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9">
        <f t="shared" si="52"/>
        <v>41109.66910879629</v>
      </c>
      <c r="T415" s="9">
        <f t="shared" si="53"/>
        <v>41079.66910879629</v>
      </c>
      <c r="U415" t="str">
        <f t="shared" si="54"/>
        <v>June</v>
      </c>
      <c r="V415" t="str">
        <f t="shared" si="55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8"/>
        <v>103</v>
      </c>
      <c r="P41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9">
        <f t="shared" si="52"/>
        <v>41558.85491898148</v>
      </c>
      <c r="T416" s="9">
        <f t="shared" si="53"/>
        <v>41528.85491898148</v>
      </c>
      <c r="U416" t="str">
        <f t="shared" si="54"/>
        <v>September</v>
      </c>
      <c r="V416" t="str">
        <f t="shared" si="55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8"/>
        <v>102</v>
      </c>
      <c r="P417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9">
        <f t="shared" si="52"/>
        <v>41929.291666666664</v>
      </c>
      <c r="T417" s="9">
        <f t="shared" si="53"/>
        <v>41904.643541666665</v>
      </c>
      <c r="U417" t="str">
        <f t="shared" si="54"/>
        <v>September</v>
      </c>
      <c r="V417" t="str">
        <f t="shared" si="55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8"/>
        <v>120</v>
      </c>
      <c r="P418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9">
        <f t="shared" si="52"/>
        <v>41678.187858796293</v>
      </c>
      <c r="T418" s="9">
        <f t="shared" si="53"/>
        <v>41648.187858796293</v>
      </c>
      <c r="U418" t="str">
        <f t="shared" si="54"/>
        <v>January</v>
      </c>
      <c r="V418" t="str">
        <f t="shared" si="55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8"/>
        <v>100</v>
      </c>
      <c r="P419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9">
        <f t="shared" si="52"/>
        <v>41371.981249999997</v>
      </c>
      <c r="T419" s="9">
        <f t="shared" si="53"/>
        <v>41360.76226851852</v>
      </c>
      <c r="U419" t="str">
        <f t="shared" si="54"/>
        <v>March</v>
      </c>
      <c r="V419" t="str">
        <f t="shared" si="55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8"/>
        <v>101</v>
      </c>
      <c r="P420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9">
        <f t="shared" si="52"/>
        <v>42208.07403935185</v>
      </c>
      <c r="T420" s="9">
        <f t="shared" si="53"/>
        <v>42178.07403935185</v>
      </c>
      <c r="U420" t="str">
        <f t="shared" si="54"/>
        <v>June</v>
      </c>
      <c r="V420" t="str">
        <f t="shared" si="55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8"/>
        <v>100</v>
      </c>
      <c r="P421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9">
        <f t="shared" si="52"/>
        <v>41454.634108796294</v>
      </c>
      <c r="T421" s="9">
        <f t="shared" si="53"/>
        <v>41394.634108796294</v>
      </c>
      <c r="U421" t="str">
        <f t="shared" si="54"/>
        <v>April</v>
      </c>
      <c r="V421" t="str">
        <f t="shared" si="55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8"/>
        <v>0</v>
      </c>
      <c r="P422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9">
        <f t="shared" si="52"/>
        <v>41711.986469907402</v>
      </c>
      <c r="T422" s="9">
        <f t="shared" si="53"/>
        <v>41682.028136574074</v>
      </c>
      <c r="U422" t="str">
        <f t="shared" si="54"/>
        <v>February</v>
      </c>
      <c r="V422" t="str">
        <f t="shared" si="55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8"/>
        <v>2</v>
      </c>
      <c r="P423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9">
        <f t="shared" si="52"/>
        <v>42237.283055555548</v>
      </c>
      <c r="T423" s="9">
        <f t="shared" si="53"/>
        <v>42177.283055555548</v>
      </c>
      <c r="U423" t="str">
        <f t="shared" si="54"/>
        <v>June</v>
      </c>
      <c r="V423" t="str">
        <f t="shared" si="55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8"/>
        <v>1</v>
      </c>
      <c r="P424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9">
        <f t="shared" si="52"/>
        <v>41893.052048611105</v>
      </c>
      <c r="T424" s="9">
        <f t="shared" si="53"/>
        <v>41863.052048611105</v>
      </c>
      <c r="U424" t="str">
        <f t="shared" si="54"/>
        <v>August</v>
      </c>
      <c r="V424" t="str">
        <f t="shared" si="55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8"/>
        <v>1</v>
      </c>
      <c r="P425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9">
        <f t="shared" si="52"/>
        <v>41430.717939814815</v>
      </c>
      <c r="T425" s="9">
        <f t="shared" si="53"/>
        <v>41400.717939814815</v>
      </c>
      <c r="U425" t="str">
        <f t="shared" si="54"/>
        <v>May</v>
      </c>
      <c r="V425" t="str">
        <f t="shared" si="55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8"/>
        <v>7</v>
      </c>
      <c r="P42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9">
        <f t="shared" si="52"/>
        <v>40994.126145833332</v>
      </c>
      <c r="T426" s="9">
        <f t="shared" si="53"/>
        <v>40934.167812499996</v>
      </c>
      <c r="U426" t="str">
        <f t="shared" si="54"/>
        <v>January</v>
      </c>
      <c r="V426" t="str">
        <f t="shared" si="55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8"/>
        <v>0</v>
      </c>
      <c r="P42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9">
        <f t="shared" si="52"/>
        <v>42335.694490740738</v>
      </c>
      <c r="T427" s="9">
        <f t="shared" si="53"/>
        <v>42275.652824074066</v>
      </c>
      <c r="U427" t="str">
        <f t="shared" si="54"/>
        <v>September</v>
      </c>
      <c r="V427" t="str">
        <f t="shared" si="55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8"/>
        <v>1</v>
      </c>
      <c r="P428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9">
        <f t="shared" si="52"/>
        <v>42430.503634259258</v>
      </c>
      <c r="T428" s="9">
        <f t="shared" si="53"/>
        <v>42400.503634259258</v>
      </c>
      <c r="U428" t="str">
        <f t="shared" si="54"/>
        <v>January</v>
      </c>
      <c r="V428" t="str">
        <f t="shared" si="55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8"/>
        <v>0</v>
      </c>
      <c r="P429">
        <f t="shared" si="49"/>
        <v>0</v>
      </c>
      <c r="Q429" t="str">
        <f t="shared" si="50"/>
        <v>film &amp; video</v>
      </c>
      <c r="R429" t="str">
        <f t="shared" si="51"/>
        <v>animation</v>
      </c>
      <c r="S429" s="9">
        <f t="shared" si="52"/>
        <v>42299.582638888889</v>
      </c>
      <c r="T429" s="9">
        <f t="shared" si="53"/>
        <v>42285.700694444437</v>
      </c>
      <c r="U429" t="str">
        <f t="shared" si="54"/>
        <v>October</v>
      </c>
      <c r="V429" t="str">
        <f t="shared" si="55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8"/>
        <v>6</v>
      </c>
      <c r="P430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9">
        <f t="shared" si="52"/>
        <v>41806.708333333328</v>
      </c>
      <c r="T430" s="9">
        <f t="shared" si="53"/>
        <v>41778.558391203704</v>
      </c>
      <c r="U430" t="str">
        <f t="shared" si="54"/>
        <v>May</v>
      </c>
      <c r="V430" t="str">
        <f t="shared" si="55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8"/>
        <v>0</v>
      </c>
      <c r="P431">
        <f t="shared" si="49"/>
        <v>0</v>
      </c>
      <c r="Q431" t="str">
        <f t="shared" si="50"/>
        <v>film &amp; video</v>
      </c>
      <c r="R431" t="str">
        <f t="shared" si="51"/>
        <v>animation</v>
      </c>
      <c r="S431" s="9">
        <f t="shared" si="52"/>
        <v>40143.999305555553</v>
      </c>
      <c r="T431" s="9">
        <f t="shared" si="53"/>
        <v>40070.693078703705</v>
      </c>
      <c r="U431" t="str">
        <f t="shared" si="54"/>
        <v>September</v>
      </c>
      <c r="V431" t="str">
        <f t="shared" si="55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8"/>
        <v>2</v>
      </c>
      <c r="P43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9">
        <f t="shared" si="52"/>
        <v>41527.898923611108</v>
      </c>
      <c r="T432" s="9">
        <f t="shared" si="53"/>
        <v>41512.898923611108</v>
      </c>
      <c r="U432" t="str">
        <f t="shared" si="54"/>
        <v>August</v>
      </c>
      <c r="V432" t="str">
        <f t="shared" si="55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8"/>
        <v>14</v>
      </c>
      <c r="P433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9">
        <f t="shared" si="52"/>
        <v>42556.662997685176</v>
      </c>
      <c r="T433" s="9">
        <f t="shared" si="53"/>
        <v>42526.662997685176</v>
      </c>
      <c r="U433" t="str">
        <f t="shared" si="54"/>
        <v>June</v>
      </c>
      <c r="V433" t="str">
        <f t="shared" si="55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8"/>
        <v>10</v>
      </c>
      <c r="P43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9">
        <f t="shared" si="52"/>
        <v>42298.51829861111</v>
      </c>
      <c r="T434" s="9">
        <f t="shared" si="53"/>
        <v>42238.51829861111</v>
      </c>
      <c r="U434" t="str">
        <f t="shared" si="54"/>
        <v>August</v>
      </c>
      <c r="V434" t="str">
        <f t="shared" si="55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8"/>
        <v>0</v>
      </c>
      <c r="P435">
        <f t="shared" si="49"/>
        <v>0</v>
      </c>
      <c r="Q435" t="str">
        <f t="shared" si="50"/>
        <v>film &amp; video</v>
      </c>
      <c r="R435" t="str">
        <f t="shared" si="51"/>
        <v>animation</v>
      </c>
      <c r="S435" s="9">
        <f t="shared" si="52"/>
        <v>42288.42155092593</v>
      </c>
      <c r="T435" s="9">
        <f t="shared" si="53"/>
        <v>42228.42155092593</v>
      </c>
      <c r="U435" t="str">
        <f t="shared" si="54"/>
        <v>August</v>
      </c>
      <c r="V435" t="str">
        <f t="shared" si="55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8"/>
        <v>5</v>
      </c>
      <c r="P43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9">
        <f t="shared" si="52"/>
        <v>41609.667847222219</v>
      </c>
      <c r="T436" s="9">
        <f t="shared" si="53"/>
        <v>41576.626180555555</v>
      </c>
      <c r="U436" t="str">
        <f t="shared" si="54"/>
        <v>October</v>
      </c>
      <c r="V436" t="str">
        <f t="shared" si="55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8"/>
        <v>0</v>
      </c>
      <c r="P43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9">
        <f t="shared" si="52"/>
        <v>41530.539120370369</v>
      </c>
      <c r="T437" s="9">
        <f t="shared" si="53"/>
        <v>41500.539120370369</v>
      </c>
      <c r="U437" t="str">
        <f t="shared" si="54"/>
        <v>August</v>
      </c>
      <c r="V437" t="str">
        <f t="shared" si="55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8"/>
        <v>0</v>
      </c>
      <c r="P438">
        <f t="shared" si="49"/>
        <v>0</v>
      </c>
      <c r="Q438" t="str">
        <f t="shared" si="50"/>
        <v>film &amp; video</v>
      </c>
      <c r="R438" t="str">
        <f t="shared" si="51"/>
        <v>animation</v>
      </c>
      <c r="S438" s="9">
        <f t="shared" si="52"/>
        <v>41486.154085648144</v>
      </c>
      <c r="T438" s="9">
        <f t="shared" si="53"/>
        <v>41456.154085648144</v>
      </c>
      <c r="U438" t="str">
        <f t="shared" si="54"/>
        <v>July</v>
      </c>
      <c r="V438" t="str">
        <f t="shared" si="55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8"/>
        <v>0</v>
      </c>
      <c r="P439">
        <f t="shared" si="49"/>
        <v>0</v>
      </c>
      <c r="Q439" t="str">
        <f t="shared" si="50"/>
        <v>film &amp; video</v>
      </c>
      <c r="R439" t="str">
        <f t="shared" si="51"/>
        <v>animation</v>
      </c>
      <c r="S439" s="9">
        <f t="shared" si="52"/>
        <v>42651.110254629624</v>
      </c>
      <c r="T439" s="9">
        <f t="shared" si="53"/>
        <v>42591.110254629624</v>
      </c>
      <c r="U439" t="str">
        <f t="shared" si="54"/>
        <v>August</v>
      </c>
      <c r="V439" t="str">
        <f t="shared" si="55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8"/>
        <v>9</v>
      </c>
      <c r="P440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9">
        <f t="shared" si="52"/>
        <v>42326.094421296293</v>
      </c>
      <c r="T440" s="9">
        <f t="shared" si="53"/>
        <v>42296.052754629629</v>
      </c>
      <c r="U440" t="str">
        <f t="shared" si="54"/>
        <v>October</v>
      </c>
      <c r="V440" t="str">
        <f t="shared" si="55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8"/>
        <v>0</v>
      </c>
      <c r="P441">
        <f t="shared" si="49"/>
        <v>0</v>
      </c>
      <c r="Q441" t="str">
        <f t="shared" si="50"/>
        <v>film &amp; video</v>
      </c>
      <c r="R441" t="str">
        <f t="shared" si="51"/>
        <v>animation</v>
      </c>
      <c r="S441" s="9">
        <f t="shared" si="52"/>
        <v>41929.553449074068</v>
      </c>
      <c r="T441" s="9">
        <f t="shared" si="53"/>
        <v>41919.553449074068</v>
      </c>
      <c r="U441" t="str">
        <f t="shared" si="54"/>
        <v>October</v>
      </c>
      <c r="V441" t="str">
        <f t="shared" si="55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8"/>
        <v>0</v>
      </c>
      <c r="P44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9">
        <f t="shared" si="52"/>
        <v>42453.735567129632</v>
      </c>
      <c r="T442" s="9">
        <f t="shared" si="53"/>
        <v>42423.777233796289</v>
      </c>
      <c r="U442" t="str">
        <f t="shared" si="54"/>
        <v>February</v>
      </c>
      <c r="V442" t="str">
        <f t="shared" si="55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8"/>
        <v>0</v>
      </c>
      <c r="P443">
        <f t="shared" si="49"/>
        <v>0</v>
      </c>
      <c r="Q443" t="str">
        <f t="shared" si="50"/>
        <v>film &amp; video</v>
      </c>
      <c r="R443" t="str">
        <f t="shared" si="51"/>
        <v>animation</v>
      </c>
      <c r="S443" s="9">
        <f t="shared" si="52"/>
        <v>41580.585601851846</v>
      </c>
      <c r="T443" s="9">
        <f t="shared" si="53"/>
        <v>41550.585601851846</v>
      </c>
      <c r="U443" t="str">
        <f t="shared" si="54"/>
        <v>October</v>
      </c>
      <c r="V443" t="str">
        <f t="shared" si="55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8"/>
        <v>39</v>
      </c>
      <c r="P444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9">
        <f t="shared" si="52"/>
        <v>42054.680358796293</v>
      </c>
      <c r="T444" s="9">
        <f t="shared" si="53"/>
        <v>42024.680358796293</v>
      </c>
      <c r="U444" t="str">
        <f t="shared" si="54"/>
        <v>January</v>
      </c>
      <c r="V444" t="str">
        <f t="shared" si="55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8"/>
        <v>0</v>
      </c>
      <c r="P445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9">
        <f t="shared" si="52"/>
        <v>41679.806724537033</v>
      </c>
      <c r="T445" s="9">
        <f t="shared" si="53"/>
        <v>41649.806724537033</v>
      </c>
      <c r="U445" t="str">
        <f t="shared" si="54"/>
        <v>January</v>
      </c>
      <c r="V445" t="str">
        <f t="shared" si="55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8"/>
        <v>5</v>
      </c>
      <c r="P44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9">
        <f t="shared" si="52"/>
        <v>40954.69862268518</v>
      </c>
      <c r="T446" s="9">
        <f t="shared" si="53"/>
        <v>40894.69862268518</v>
      </c>
      <c r="U446" t="str">
        <f t="shared" si="54"/>
        <v>December</v>
      </c>
      <c r="V446" t="str">
        <f t="shared" si="55"/>
        <v>2011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8"/>
        <v>0</v>
      </c>
      <c r="P44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9">
        <f t="shared" si="52"/>
        <v>42145.127025462956</v>
      </c>
      <c r="T447" s="9">
        <f t="shared" si="53"/>
        <v>42130.127025462956</v>
      </c>
      <c r="U447" t="str">
        <f t="shared" si="54"/>
        <v>May</v>
      </c>
      <c r="V447" t="str">
        <f t="shared" si="55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8"/>
        <v>7</v>
      </c>
      <c r="P448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9">
        <f t="shared" si="52"/>
        <v>42066.875231481477</v>
      </c>
      <c r="T448" s="9">
        <f t="shared" si="53"/>
        <v>42036.875231481477</v>
      </c>
      <c r="U448" t="str">
        <f t="shared" si="54"/>
        <v>February</v>
      </c>
      <c r="V448" t="str">
        <f t="shared" si="55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8"/>
        <v>0</v>
      </c>
      <c r="P44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9">
        <f t="shared" si="52"/>
        <v>41356.305127314808</v>
      </c>
      <c r="T449" s="9">
        <f t="shared" si="53"/>
        <v>41331.34679398148</v>
      </c>
      <c r="U449" t="str">
        <f t="shared" si="54"/>
        <v>February</v>
      </c>
      <c r="V449" t="str">
        <f t="shared" si="55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8"/>
        <v>3</v>
      </c>
      <c r="P450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9">
        <f t="shared" si="52"/>
        <v>41773.549710648142</v>
      </c>
      <c r="T450" s="9">
        <f t="shared" si="53"/>
        <v>41753.549710648142</v>
      </c>
      <c r="U450" t="str">
        <f t="shared" si="54"/>
        <v>April</v>
      </c>
      <c r="V450" t="str">
        <f t="shared" si="55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6">ROUND(E451/D451*100,0)</f>
        <v>2</v>
      </c>
      <c r="P451">
        <f t="shared" ref="P451:P514" si="57">IFERROR(E451/L451,0)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9">
        <f t="shared" ref="S451:S514" si="60">(((I451/60)/60)/24)+DATE(1970,1,1)+(-5/24)</f>
        <v>41564.359780092593</v>
      </c>
      <c r="T451" s="9">
        <f t="shared" ref="T451:T514" si="61">(((J451/60)/60)/24)+DATE(1970,1,1)+(-5/24)</f>
        <v>41534.359780092593</v>
      </c>
      <c r="U451" t="str">
        <f t="shared" ref="U451:U514" si="62">TEXT(T451,"mmmm")</f>
        <v>September</v>
      </c>
      <c r="V451" t="str">
        <f t="shared" ref="V451:V514" si="63">TEXT(T451,"yyyy")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6"/>
        <v>1</v>
      </c>
      <c r="P452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9">
        <f t="shared" si="60"/>
        <v>41684.73842592592</v>
      </c>
      <c r="T452" s="9">
        <f t="shared" si="61"/>
        <v>41654.73842592592</v>
      </c>
      <c r="U452" t="str">
        <f t="shared" si="62"/>
        <v>January</v>
      </c>
      <c r="V452" t="str">
        <f t="shared" si="63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6"/>
        <v>0</v>
      </c>
      <c r="P453">
        <f t="shared" si="57"/>
        <v>0</v>
      </c>
      <c r="Q453" t="str">
        <f t="shared" si="58"/>
        <v>film &amp; video</v>
      </c>
      <c r="R453" t="str">
        <f t="shared" si="59"/>
        <v>animation</v>
      </c>
      <c r="S453" s="9">
        <f t="shared" si="60"/>
        <v>41664.506840277776</v>
      </c>
      <c r="T453" s="9">
        <f t="shared" si="61"/>
        <v>41634.506840277776</v>
      </c>
      <c r="U453" t="str">
        <f t="shared" si="62"/>
        <v>December</v>
      </c>
      <c r="V453" t="str">
        <f t="shared" si="63"/>
        <v>2013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6"/>
        <v>64</v>
      </c>
      <c r="P45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9">
        <f t="shared" si="60"/>
        <v>42137.495543981473</v>
      </c>
      <c r="T454" s="9">
        <f t="shared" si="61"/>
        <v>42107.495543981473</v>
      </c>
      <c r="U454" t="str">
        <f t="shared" si="62"/>
        <v>April</v>
      </c>
      <c r="V454" t="str">
        <f t="shared" si="63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6"/>
        <v>0</v>
      </c>
      <c r="P455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9">
        <f t="shared" si="60"/>
        <v>42054.616655092592</v>
      </c>
      <c r="T455" s="9">
        <f t="shared" si="61"/>
        <v>42038.616655092592</v>
      </c>
      <c r="U455" t="str">
        <f t="shared" si="62"/>
        <v>February</v>
      </c>
      <c r="V455" t="str">
        <f t="shared" si="63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6"/>
        <v>1</v>
      </c>
      <c r="P45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9">
        <f t="shared" si="60"/>
        <v>41969.343055555553</v>
      </c>
      <c r="T456" s="9">
        <f t="shared" si="61"/>
        <v>41938.508923611109</v>
      </c>
      <c r="U456" t="str">
        <f t="shared" si="62"/>
        <v>October</v>
      </c>
      <c r="V456" t="str">
        <f t="shared" si="63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6"/>
        <v>0</v>
      </c>
      <c r="P45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9">
        <f t="shared" si="60"/>
        <v>41015.813194444439</v>
      </c>
      <c r="T457" s="9">
        <f t="shared" si="61"/>
        <v>40970.794236111105</v>
      </c>
      <c r="U457" t="str">
        <f t="shared" si="62"/>
        <v>March</v>
      </c>
      <c r="V457" t="str">
        <f t="shared" si="63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6"/>
        <v>1</v>
      </c>
      <c r="P458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9">
        <f t="shared" si="60"/>
        <v>41568.957638888889</v>
      </c>
      <c r="T458" s="9">
        <f t="shared" si="61"/>
        <v>41547.486122685179</v>
      </c>
      <c r="U458" t="str">
        <f t="shared" si="62"/>
        <v>September</v>
      </c>
      <c r="V458" t="str">
        <f t="shared" si="63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6"/>
        <v>0</v>
      </c>
      <c r="P459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9">
        <f t="shared" si="60"/>
        <v>41867.559166666666</v>
      </c>
      <c r="T459" s="9">
        <f t="shared" si="61"/>
        <v>41837.559166666666</v>
      </c>
      <c r="U459" t="str">
        <f t="shared" si="62"/>
        <v>July</v>
      </c>
      <c r="V459" t="str">
        <f t="shared" si="63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6"/>
        <v>8</v>
      </c>
      <c r="P460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9">
        <f t="shared" si="60"/>
        <v>41408.491435185184</v>
      </c>
      <c r="T460" s="9">
        <f t="shared" si="61"/>
        <v>41378.491435185184</v>
      </c>
      <c r="U460" t="str">
        <f t="shared" si="62"/>
        <v>April</v>
      </c>
      <c r="V460" t="str">
        <f t="shared" si="63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6"/>
        <v>0</v>
      </c>
      <c r="P461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9">
        <f t="shared" si="60"/>
        <v>40860.473692129628</v>
      </c>
      <c r="T461" s="9">
        <f t="shared" si="61"/>
        <v>40800.432025462964</v>
      </c>
      <c r="U461" t="str">
        <f t="shared" si="62"/>
        <v>September</v>
      </c>
      <c r="V461" t="str">
        <f t="shared" si="63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6"/>
        <v>0</v>
      </c>
      <c r="P46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9">
        <f t="shared" si="60"/>
        <v>41790.958333333328</v>
      </c>
      <c r="T462" s="9">
        <f t="shared" si="61"/>
        <v>41759.334201388883</v>
      </c>
      <c r="U462" t="str">
        <f t="shared" si="62"/>
        <v>April</v>
      </c>
      <c r="V462" t="str">
        <f t="shared" si="63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6"/>
        <v>0</v>
      </c>
      <c r="P463">
        <f t="shared" si="57"/>
        <v>0</v>
      </c>
      <c r="Q463" t="str">
        <f t="shared" si="58"/>
        <v>film &amp; video</v>
      </c>
      <c r="R463" t="str">
        <f t="shared" si="59"/>
        <v>animation</v>
      </c>
      <c r="S463" s="9">
        <f t="shared" si="60"/>
        <v>41427.638506944444</v>
      </c>
      <c r="T463" s="9">
        <f t="shared" si="61"/>
        <v>41407.638506944444</v>
      </c>
      <c r="U463" t="str">
        <f t="shared" si="62"/>
        <v>May</v>
      </c>
      <c r="V463" t="str">
        <f t="shared" si="63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6"/>
        <v>0</v>
      </c>
      <c r="P464">
        <f t="shared" si="57"/>
        <v>0</v>
      </c>
      <c r="Q464" t="str">
        <f t="shared" si="58"/>
        <v>film &amp; video</v>
      </c>
      <c r="R464" t="str">
        <f t="shared" si="59"/>
        <v>animation</v>
      </c>
      <c r="S464" s="9">
        <f t="shared" si="60"/>
        <v>40764.918298611112</v>
      </c>
      <c r="T464" s="9">
        <f t="shared" si="61"/>
        <v>40704.918298611112</v>
      </c>
      <c r="U464" t="str">
        <f t="shared" si="62"/>
        <v>June</v>
      </c>
      <c r="V464" t="str">
        <f t="shared" si="63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6"/>
        <v>2</v>
      </c>
      <c r="P465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9">
        <f t="shared" si="60"/>
        <v>40810.501770833333</v>
      </c>
      <c r="T465" s="9">
        <f t="shared" si="61"/>
        <v>40750.501770833333</v>
      </c>
      <c r="U465" t="str">
        <f t="shared" si="62"/>
        <v>July</v>
      </c>
      <c r="V465" t="str">
        <f t="shared" si="63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6"/>
        <v>0</v>
      </c>
      <c r="P46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9">
        <f t="shared" si="60"/>
        <v>42508.640451388892</v>
      </c>
      <c r="T466" s="9">
        <f t="shared" si="61"/>
        <v>42488.640451388892</v>
      </c>
      <c r="U466" t="str">
        <f t="shared" si="62"/>
        <v>April</v>
      </c>
      <c r="V466" t="str">
        <f t="shared" si="63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6"/>
        <v>27</v>
      </c>
      <c r="P46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9">
        <f t="shared" si="60"/>
        <v>41816.911736111106</v>
      </c>
      <c r="T467" s="9">
        <f t="shared" si="61"/>
        <v>41800.911736111106</v>
      </c>
      <c r="U467" t="str">
        <f t="shared" si="62"/>
        <v>June</v>
      </c>
      <c r="V467" t="str">
        <f t="shared" si="63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6"/>
        <v>1</v>
      </c>
      <c r="P46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9">
        <f t="shared" si="60"/>
        <v>41159.734537037039</v>
      </c>
      <c r="T468" s="9">
        <f t="shared" si="61"/>
        <v>41129.734537037039</v>
      </c>
      <c r="U468" t="str">
        <f t="shared" si="62"/>
        <v>August</v>
      </c>
      <c r="V468" t="str">
        <f t="shared" si="63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6"/>
        <v>22</v>
      </c>
      <c r="P469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9">
        <f t="shared" si="60"/>
        <v>41180.471458333333</v>
      </c>
      <c r="T469" s="9">
        <f t="shared" si="61"/>
        <v>41135.471458333333</v>
      </c>
      <c r="U469" t="str">
        <f t="shared" si="62"/>
        <v>August</v>
      </c>
      <c r="V469" t="str">
        <f t="shared" si="63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6"/>
        <v>0</v>
      </c>
      <c r="P470">
        <f t="shared" si="57"/>
        <v>0</v>
      </c>
      <c r="Q470" t="str">
        <f t="shared" si="58"/>
        <v>film &amp; video</v>
      </c>
      <c r="R470" t="str">
        <f t="shared" si="59"/>
        <v>animation</v>
      </c>
      <c r="S470" s="9">
        <f t="shared" si="60"/>
        <v>41100.952141203699</v>
      </c>
      <c r="T470" s="9">
        <f t="shared" si="61"/>
        <v>41040.959293981476</v>
      </c>
      <c r="U470" t="str">
        <f t="shared" si="62"/>
        <v>May</v>
      </c>
      <c r="V470" t="str">
        <f t="shared" si="63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6"/>
        <v>0</v>
      </c>
      <c r="P471">
        <f t="shared" si="57"/>
        <v>0</v>
      </c>
      <c r="Q471" t="str">
        <f t="shared" si="58"/>
        <v>film &amp; video</v>
      </c>
      <c r="R471" t="str">
        <f t="shared" si="59"/>
        <v>animation</v>
      </c>
      <c r="S471" s="9">
        <f t="shared" si="60"/>
        <v>41887.781527777777</v>
      </c>
      <c r="T471" s="9">
        <f t="shared" si="61"/>
        <v>41827.781527777777</v>
      </c>
      <c r="U471" t="str">
        <f t="shared" si="62"/>
        <v>July</v>
      </c>
      <c r="V471" t="str">
        <f t="shared" si="63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6"/>
        <v>1</v>
      </c>
      <c r="P47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9">
        <f t="shared" si="60"/>
        <v>41654.958333333328</v>
      </c>
      <c r="T472" s="9">
        <f t="shared" si="61"/>
        <v>41604.959363425922</v>
      </c>
      <c r="U472" t="str">
        <f t="shared" si="62"/>
        <v>November</v>
      </c>
      <c r="V472" t="str">
        <f t="shared" si="63"/>
        <v>2013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6"/>
        <v>12</v>
      </c>
      <c r="P473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9">
        <f t="shared" si="60"/>
        <v>41748.471979166665</v>
      </c>
      <c r="T473" s="9">
        <f t="shared" si="61"/>
        <v>41703.513645833329</v>
      </c>
      <c r="U473" t="str">
        <f t="shared" si="62"/>
        <v>March</v>
      </c>
      <c r="V473" t="str">
        <f t="shared" si="63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6"/>
        <v>18</v>
      </c>
      <c r="P47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9">
        <f t="shared" si="60"/>
        <v>41874.714328703703</v>
      </c>
      <c r="T474" s="9">
        <f t="shared" si="61"/>
        <v>41844.714328703703</v>
      </c>
      <c r="U474" t="str">
        <f t="shared" si="62"/>
        <v>July</v>
      </c>
      <c r="V474" t="str">
        <f t="shared" si="63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6"/>
        <v>3</v>
      </c>
      <c r="P475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9">
        <f t="shared" si="60"/>
        <v>41899.489803240736</v>
      </c>
      <c r="T475" s="9">
        <f t="shared" si="61"/>
        <v>41869.489803240736</v>
      </c>
      <c r="U475" t="str">
        <f t="shared" si="62"/>
        <v>August</v>
      </c>
      <c r="V475" t="str">
        <f t="shared" si="63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6"/>
        <v>0</v>
      </c>
      <c r="P47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9">
        <f t="shared" si="60"/>
        <v>42783.120706018519</v>
      </c>
      <c r="T476" s="9">
        <f t="shared" si="61"/>
        <v>42753.120706018519</v>
      </c>
      <c r="U476" t="str">
        <f t="shared" si="62"/>
        <v>January</v>
      </c>
      <c r="V476" t="str">
        <f t="shared" si="63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6"/>
        <v>0</v>
      </c>
      <c r="P477">
        <f t="shared" si="57"/>
        <v>0</v>
      </c>
      <c r="Q477" t="str">
        <f t="shared" si="58"/>
        <v>film &amp; video</v>
      </c>
      <c r="R477" t="str">
        <f t="shared" si="59"/>
        <v>animation</v>
      </c>
      <c r="S477" s="9">
        <f t="shared" si="60"/>
        <v>42129.877812500003</v>
      </c>
      <c r="T477" s="9">
        <f t="shared" si="61"/>
        <v>42099.877812500003</v>
      </c>
      <c r="U477" t="str">
        <f t="shared" si="62"/>
        <v>April</v>
      </c>
      <c r="V477" t="str">
        <f t="shared" si="63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6"/>
        <v>2</v>
      </c>
      <c r="P478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9">
        <f t="shared" si="60"/>
        <v>41792.957638888889</v>
      </c>
      <c r="T478" s="9">
        <f t="shared" si="61"/>
        <v>41757.76667824074</v>
      </c>
      <c r="U478" t="str">
        <f t="shared" si="62"/>
        <v>April</v>
      </c>
      <c r="V478" t="str">
        <f t="shared" si="63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6"/>
        <v>0</v>
      </c>
      <c r="P479">
        <f t="shared" si="57"/>
        <v>0</v>
      </c>
      <c r="Q479" t="str">
        <f t="shared" si="58"/>
        <v>film &amp; video</v>
      </c>
      <c r="R479" t="str">
        <f t="shared" si="59"/>
        <v>animation</v>
      </c>
      <c r="S479" s="9">
        <f t="shared" si="60"/>
        <v>41047.626550925925</v>
      </c>
      <c r="T479" s="9">
        <f t="shared" si="61"/>
        <v>40987.626550925925</v>
      </c>
      <c r="U479" t="str">
        <f t="shared" si="62"/>
        <v>March</v>
      </c>
      <c r="V479" t="str">
        <f t="shared" si="63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6"/>
        <v>0</v>
      </c>
      <c r="P480">
        <f t="shared" si="57"/>
        <v>0</v>
      </c>
      <c r="Q480" t="str">
        <f t="shared" si="58"/>
        <v>film &amp; video</v>
      </c>
      <c r="R480" t="str">
        <f t="shared" si="59"/>
        <v>animation</v>
      </c>
      <c r="S480" s="9">
        <f t="shared" si="60"/>
        <v>42095.660983796297</v>
      </c>
      <c r="T480" s="9">
        <f t="shared" si="61"/>
        <v>42065.702650462961</v>
      </c>
      <c r="U480" t="str">
        <f t="shared" si="62"/>
        <v>March</v>
      </c>
      <c r="V480" t="str">
        <f t="shared" si="63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6"/>
        <v>33</v>
      </c>
      <c r="P481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9">
        <f t="shared" si="60"/>
        <v>41964.24114583333</v>
      </c>
      <c r="T481" s="9">
        <f t="shared" si="61"/>
        <v>41904.199479166666</v>
      </c>
      <c r="U481" t="str">
        <f t="shared" si="62"/>
        <v>September</v>
      </c>
      <c r="V481" t="str">
        <f t="shared" si="63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6"/>
        <v>19</v>
      </c>
      <c r="P482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9">
        <f t="shared" si="60"/>
        <v>41495.291840277772</v>
      </c>
      <c r="T482" s="9">
        <f t="shared" si="61"/>
        <v>41465.291840277772</v>
      </c>
      <c r="U482" t="str">
        <f t="shared" si="62"/>
        <v>July</v>
      </c>
      <c r="V482" t="str">
        <f t="shared" si="63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6"/>
        <v>6</v>
      </c>
      <c r="P483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9">
        <f t="shared" si="60"/>
        <v>41192.46399305555</v>
      </c>
      <c r="T483" s="9">
        <f t="shared" si="61"/>
        <v>41162.46399305555</v>
      </c>
      <c r="U483" t="str">
        <f t="shared" si="62"/>
        <v>September</v>
      </c>
      <c r="V483" t="str">
        <f t="shared" si="63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6"/>
        <v>0</v>
      </c>
      <c r="P48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9">
        <f t="shared" si="60"/>
        <v>42474.398611111108</v>
      </c>
      <c r="T484" s="9">
        <f t="shared" si="61"/>
        <v>42447.68854166667</v>
      </c>
      <c r="U484" t="str">
        <f t="shared" si="62"/>
        <v>March</v>
      </c>
      <c r="V484" t="str">
        <f t="shared" si="63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6"/>
        <v>50</v>
      </c>
      <c r="P485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9">
        <f t="shared" si="60"/>
        <v>41302.989259259259</v>
      </c>
      <c r="T485" s="9">
        <f t="shared" si="61"/>
        <v>41242.989259259259</v>
      </c>
      <c r="U485" t="str">
        <f t="shared" si="62"/>
        <v>November</v>
      </c>
      <c r="V485" t="str">
        <f t="shared" si="63"/>
        <v>2012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6"/>
        <v>0</v>
      </c>
      <c r="P48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9">
        <f t="shared" si="60"/>
        <v>42313.772824074076</v>
      </c>
      <c r="T486" s="9">
        <f t="shared" si="61"/>
        <v>42272.731157407405</v>
      </c>
      <c r="U486" t="str">
        <f t="shared" si="62"/>
        <v>September</v>
      </c>
      <c r="V486" t="str">
        <f t="shared" si="63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6"/>
        <v>22</v>
      </c>
      <c r="P487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9">
        <f t="shared" si="60"/>
        <v>41411.297442129624</v>
      </c>
      <c r="T487" s="9">
        <f t="shared" si="61"/>
        <v>41381.297442129624</v>
      </c>
      <c r="U487" t="str">
        <f t="shared" si="62"/>
        <v>April</v>
      </c>
      <c r="V487" t="str">
        <f t="shared" si="63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6"/>
        <v>0</v>
      </c>
      <c r="P48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9">
        <f t="shared" si="60"/>
        <v>41791.734247685185</v>
      </c>
      <c r="T488" s="9">
        <f t="shared" si="61"/>
        <v>41761.734247685185</v>
      </c>
      <c r="U488" t="str">
        <f t="shared" si="62"/>
        <v>May</v>
      </c>
      <c r="V488" t="str">
        <f t="shared" si="63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6"/>
        <v>0</v>
      </c>
      <c r="P489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9">
        <f t="shared" si="60"/>
        <v>42729.428171296291</v>
      </c>
      <c r="T489" s="9">
        <f t="shared" si="61"/>
        <v>42669.386504629627</v>
      </c>
      <c r="U489" t="str">
        <f t="shared" si="62"/>
        <v>October</v>
      </c>
      <c r="V489" t="str">
        <f t="shared" si="63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6"/>
        <v>0</v>
      </c>
      <c r="P490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9">
        <f t="shared" si="60"/>
        <v>42743.84606481481</v>
      </c>
      <c r="T490" s="9">
        <f t="shared" si="61"/>
        <v>42713.84606481481</v>
      </c>
      <c r="U490" t="str">
        <f t="shared" si="62"/>
        <v>December</v>
      </c>
      <c r="V490" t="str">
        <f t="shared" si="63"/>
        <v>2016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6"/>
        <v>0</v>
      </c>
      <c r="P491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9">
        <f t="shared" si="60"/>
        <v>40913.272916666661</v>
      </c>
      <c r="T491" s="9">
        <f t="shared" si="61"/>
        <v>40882.273333333331</v>
      </c>
      <c r="U491" t="str">
        <f t="shared" si="62"/>
        <v>December</v>
      </c>
      <c r="V491" t="str">
        <f t="shared" si="63"/>
        <v>2011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6"/>
        <v>0</v>
      </c>
      <c r="P492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9">
        <f t="shared" si="60"/>
        <v>41143.760243055556</v>
      </c>
      <c r="T492" s="9">
        <f t="shared" si="61"/>
        <v>41113.760243055556</v>
      </c>
      <c r="U492" t="str">
        <f t="shared" si="62"/>
        <v>July</v>
      </c>
      <c r="V492" t="str">
        <f t="shared" si="63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6"/>
        <v>0</v>
      </c>
      <c r="P493">
        <f t="shared" si="57"/>
        <v>0</v>
      </c>
      <c r="Q493" t="str">
        <f t="shared" si="58"/>
        <v>film &amp; video</v>
      </c>
      <c r="R493" t="str">
        <f t="shared" si="59"/>
        <v>animation</v>
      </c>
      <c r="S493" s="9">
        <f t="shared" si="60"/>
        <v>42396.774293981485</v>
      </c>
      <c r="T493" s="9">
        <f t="shared" si="61"/>
        <v>42366.774293981485</v>
      </c>
      <c r="U493" t="str">
        <f t="shared" si="62"/>
        <v>December</v>
      </c>
      <c r="V493" t="str">
        <f t="shared" si="63"/>
        <v>2015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6"/>
        <v>0</v>
      </c>
      <c r="P494">
        <f t="shared" si="57"/>
        <v>0</v>
      </c>
      <c r="Q494" t="str">
        <f t="shared" si="58"/>
        <v>film &amp; video</v>
      </c>
      <c r="R494" t="str">
        <f t="shared" si="59"/>
        <v>animation</v>
      </c>
      <c r="S494" s="9">
        <f t="shared" si="60"/>
        <v>42655.826736111114</v>
      </c>
      <c r="T494" s="9">
        <f t="shared" si="61"/>
        <v>42595.826736111114</v>
      </c>
      <c r="U494" t="str">
        <f t="shared" si="62"/>
        <v>August</v>
      </c>
      <c r="V494" t="str">
        <f t="shared" si="63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6"/>
        <v>0</v>
      </c>
      <c r="P495">
        <f t="shared" si="57"/>
        <v>0</v>
      </c>
      <c r="Q495" t="str">
        <f t="shared" si="58"/>
        <v>film &amp; video</v>
      </c>
      <c r="R495" t="str">
        <f t="shared" si="59"/>
        <v>animation</v>
      </c>
      <c r="S495" s="9">
        <f t="shared" si="60"/>
        <v>42144.517800925918</v>
      </c>
      <c r="T495" s="9">
        <f t="shared" si="61"/>
        <v>42114.517800925918</v>
      </c>
      <c r="U495" t="str">
        <f t="shared" si="62"/>
        <v>April</v>
      </c>
      <c r="V495" t="str">
        <f t="shared" si="63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6"/>
        <v>0</v>
      </c>
      <c r="P49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9">
        <f t="shared" si="60"/>
        <v>41822.916666666664</v>
      </c>
      <c r="T496" s="9">
        <f t="shared" si="61"/>
        <v>41799.62228009259</v>
      </c>
      <c r="U496" t="str">
        <f t="shared" si="62"/>
        <v>June</v>
      </c>
      <c r="V496" t="str">
        <f t="shared" si="63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6"/>
        <v>0</v>
      </c>
      <c r="P497">
        <f t="shared" si="57"/>
        <v>0</v>
      </c>
      <c r="Q497" t="str">
        <f t="shared" si="58"/>
        <v>film &amp; video</v>
      </c>
      <c r="R497" t="str">
        <f t="shared" si="59"/>
        <v>animation</v>
      </c>
      <c r="S497" s="9">
        <f t="shared" si="60"/>
        <v>42201.619270833333</v>
      </c>
      <c r="T497" s="9">
        <f t="shared" si="61"/>
        <v>42171.619270833333</v>
      </c>
      <c r="U497" t="str">
        <f t="shared" si="62"/>
        <v>June</v>
      </c>
      <c r="V497" t="str">
        <f t="shared" si="63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6"/>
        <v>0</v>
      </c>
      <c r="P49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9">
        <f t="shared" si="60"/>
        <v>41680.723078703704</v>
      </c>
      <c r="T498" s="9">
        <f t="shared" si="61"/>
        <v>41620.723078703704</v>
      </c>
      <c r="U498" t="str">
        <f t="shared" si="62"/>
        <v>December</v>
      </c>
      <c r="V498" t="str">
        <f t="shared" si="63"/>
        <v>2013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6"/>
        <v>1</v>
      </c>
      <c r="P49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9">
        <f t="shared" si="60"/>
        <v>41997.999999999993</v>
      </c>
      <c r="T499" s="9">
        <f t="shared" si="61"/>
        <v>41944.829456018517</v>
      </c>
      <c r="U499" t="str">
        <f t="shared" si="62"/>
        <v>November</v>
      </c>
      <c r="V499" t="str">
        <f t="shared" si="63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6"/>
        <v>5</v>
      </c>
      <c r="P500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9">
        <f t="shared" si="60"/>
        <v>40900.553807870368</v>
      </c>
      <c r="T500" s="9">
        <f t="shared" si="61"/>
        <v>40858.553807870368</v>
      </c>
      <c r="U500" t="str">
        <f t="shared" si="62"/>
        <v>November</v>
      </c>
      <c r="V500" t="str">
        <f t="shared" si="63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6"/>
        <v>10</v>
      </c>
      <c r="P501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9">
        <f t="shared" si="60"/>
        <v>40098.665972222218</v>
      </c>
      <c r="T501" s="9">
        <f t="shared" si="61"/>
        <v>40043.687129629623</v>
      </c>
      <c r="U501" t="str">
        <f t="shared" si="62"/>
        <v>August</v>
      </c>
      <c r="V501" t="str">
        <f t="shared" si="63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6"/>
        <v>3</v>
      </c>
      <c r="P50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9">
        <f t="shared" si="60"/>
        <v>40306.719444444439</v>
      </c>
      <c r="T502" s="9">
        <f t="shared" si="61"/>
        <v>40247.677673611113</v>
      </c>
      <c r="U502" t="str">
        <f t="shared" si="62"/>
        <v>March</v>
      </c>
      <c r="V502" t="str">
        <f t="shared" si="63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6"/>
        <v>0</v>
      </c>
      <c r="P503">
        <f t="shared" si="57"/>
        <v>0</v>
      </c>
      <c r="Q503" t="str">
        <f t="shared" si="58"/>
        <v>film &amp; video</v>
      </c>
      <c r="R503" t="str">
        <f t="shared" si="59"/>
        <v>animation</v>
      </c>
      <c r="S503" s="9">
        <f t="shared" si="60"/>
        <v>40733.026053240741</v>
      </c>
      <c r="T503" s="9">
        <f t="shared" si="61"/>
        <v>40703.026053240741</v>
      </c>
      <c r="U503" t="str">
        <f t="shared" si="62"/>
        <v>June</v>
      </c>
      <c r="V503" t="str">
        <f t="shared" si="63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6"/>
        <v>1</v>
      </c>
      <c r="P50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9">
        <f t="shared" si="60"/>
        <v>40986.303530092591</v>
      </c>
      <c r="T504" s="9">
        <f t="shared" si="61"/>
        <v>40956.345196759255</v>
      </c>
      <c r="U504" t="str">
        <f t="shared" si="62"/>
        <v>February</v>
      </c>
      <c r="V504" t="str">
        <f t="shared" si="63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6"/>
        <v>2</v>
      </c>
      <c r="P505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9">
        <f t="shared" si="60"/>
        <v>42021.318321759252</v>
      </c>
      <c r="T505" s="9">
        <f t="shared" si="61"/>
        <v>41991.318321759252</v>
      </c>
      <c r="U505" t="str">
        <f t="shared" si="62"/>
        <v>December</v>
      </c>
      <c r="V505" t="str">
        <f t="shared" si="63"/>
        <v>2014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6"/>
        <v>1</v>
      </c>
      <c r="P50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9">
        <f t="shared" si="60"/>
        <v>41009.73364583333</v>
      </c>
      <c r="T506" s="9">
        <f t="shared" si="61"/>
        <v>40949.775312499994</v>
      </c>
      <c r="U506" t="str">
        <f t="shared" si="62"/>
        <v>February</v>
      </c>
      <c r="V506" t="str">
        <f t="shared" si="63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6"/>
        <v>0</v>
      </c>
      <c r="P507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9">
        <f t="shared" si="60"/>
        <v>42362.889884259253</v>
      </c>
      <c r="T507" s="9">
        <f t="shared" si="61"/>
        <v>42317.889884259253</v>
      </c>
      <c r="U507" t="str">
        <f t="shared" si="62"/>
        <v>November</v>
      </c>
      <c r="V507" t="str">
        <f t="shared" si="63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6"/>
        <v>0</v>
      </c>
      <c r="P50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9">
        <f t="shared" si="60"/>
        <v>41496.343981481477</v>
      </c>
      <c r="T508" s="9">
        <f t="shared" si="61"/>
        <v>41466.343981481477</v>
      </c>
      <c r="U508" t="str">
        <f t="shared" si="62"/>
        <v>July</v>
      </c>
      <c r="V508" t="str">
        <f t="shared" si="63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6"/>
        <v>3</v>
      </c>
      <c r="P50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9">
        <f t="shared" si="60"/>
        <v>41201.750659722216</v>
      </c>
      <c r="T509" s="9">
        <f t="shared" si="61"/>
        <v>41156.750659722216</v>
      </c>
      <c r="U509" t="str">
        <f t="shared" si="62"/>
        <v>September</v>
      </c>
      <c r="V509" t="str">
        <f t="shared" si="63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6"/>
        <v>1</v>
      </c>
      <c r="P510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9">
        <f t="shared" si="60"/>
        <v>41054.384722222218</v>
      </c>
      <c r="T510" s="9">
        <f t="shared" si="61"/>
        <v>40994.815983796296</v>
      </c>
      <c r="U510" t="str">
        <f t="shared" si="62"/>
        <v>March</v>
      </c>
      <c r="V510" t="str">
        <f t="shared" si="63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6"/>
        <v>0</v>
      </c>
      <c r="P511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9">
        <f t="shared" si="60"/>
        <v>42183.423263888886</v>
      </c>
      <c r="T511" s="9">
        <f t="shared" si="61"/>
        <v>42153.423263888886</v>
      </c>
      <c r="U511" t="str">
        <f t="shared" si="62"/>
        <v>May</v>
      </c>
      <c r="V511" t="str">
        <f t="shared" si="63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6"/>
        <v>0</v>
      </c>
      <c r="P512">
        <f t="shared" si="57"/>
        <v>0</v>
      </c>
      <c r="Q512" t="str">
        <f t="shared" si="58"/>
        <v>film &amp; video</v>
      </c>
      <c r="R512" t="str">
        <f t="shared" si="59"/>
        <v>animation</v>
      </c>
      <c r="S512" s="9">
        <f t="shared" si="60"/>
        <v>42429.968043981477</v>
      </c>
      <c r="T512" s="9">
        <f t="shared" si="61"/>
        <v>42399.968043981477</v>
      </c>
      <c r="U512" t="str">
        <f t="shared" si="62"/>
        <v>January</v>
      </c>
      <c r="V512" t="str">
        <f t="shared" si="63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6"/>
        <v>3</v>
      </c>
      <c r="P513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9">
        <f t="shared" si="60"/>
        <v>41370.053032407406</v>
      </c>
      <c r="T513" s="9">
        <f t="shared" si="61"/>
        <v>41340.09469907407</v>
      </c>
      <c r="U513" t="str">
        <f t="shared" si="62"/>
        <v>March</v>
      </c>
      <c r="V513" t="str">
        <f t="shared" si="63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6"/>
        <v>0</v>
      </c>
      <c r="P514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9">
        <f t="shared" si="60"/>
        <v>42694.575543981475</v>
      </c>
      <c r="T514" s="9">
        <f t="shared" si="61"/>
        <v>42649.533877314818</v>
      </c>
      <c r="U514" t="str">
        <f t="shared" si="62"/>
        <v>October</v>
      </c>
      <c r="V514" t="str">
        <f t="shared" si="63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64">ROUND(E515/D515*100,0)</f>
        <v>14</v>
      </c>
      <c r="P515">
        <f t="shared" ref="P515:P578" si="65">IFERROR(E515/L515,0)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9">
        <f t="shared" ref="S515:S578" si="68">(((I515/60)/60)/24)+DATE(1970,1,1)+(-5/24)</f>
        <v>42597.083333333336</v>
      </c>
      <c r="T515" s="9">
        <f t="shared" ref="T515:T578" si="69">(((J515/60)/60)/24)+DATE(1970,1,1)+(-5/24)</f>
        <v>42552.445659722223</v>
      </c>
      <c r="U515" t="str">
        <f t="shared" ref="U515:U578" si="70">TEXT(T515,"mmmm")</f>
        <v>July</v>
      </c>
      <c r="V515" t="str">
        <f t="shared" ref="V515:V578" si="71">TEXT(T515,"yyyy")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4"/>
        <v>3</v>
      </c>
      <c r="P51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9">
        <f t="shared" si="68"/>
        <v>41860.405636574069</v>
      </c>
      <c r="T516" s="9">
        <f t="shared" si="69"/>
        <v>41830.405636574069</v>
      </c>
      <c r="U516" t="str">
        <f t="shared" si="70"/>
        <v>July</v>
      </c>
      <c r="V516" t="str">
        <f t="shared" si="71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4"/>
        <v>25</v>
      </c>
      <c r="P51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9">
        <f t="shared" si="68"/>
        <v>42367.282418981478</v>
      </c>
      <c r="T517" s="9">
        <f t="shared" si="69"/>
        <v>42327.282418981478</v>
      </c>
      <c r="U517" t="str">
        <f t="shared" si="70"/>
        <v>November</v>
      </c>
      <c r="V517" t="str">
        <f t="shared" si="71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4"/>
        <v>0</v>
      </c>
      <c r="P518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9">
        <f t="shared" si="68"/>
        <v>42151.570370370369</v>
      </c>
      <c r="T518" s="9">
        <f t="shared" si="69"/>
        <v>42091.570370370369</v>
      </c>
      <c r="U518" t="str">
        <f t="shared" si="70"/>
        <v>March</v>
      </c>
      <c r="V518" t="str">
        <f t="shared" si="71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4"/>
        <v>1</v>
      </c>
      <c r="P519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9">
        <f t="shared" si="68"/>
        <v>42768.406956018516</v>
      </c>
      <c r="T519" s="9">
        <f t="shared" si="69"/>
        <v>42738.406956018516</v>
      </c>
      <c r="U519" t="str">
        <f t="shared" si="70"/>
        <v>January</v>
      </c>
      <c r="V519" t="str">
        <f t="shared" si="71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4"/>
        <v>0</v>
      </c>
      <c r="P520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9">
        <f t="shared" si="68"/>
        <v>42253.406944444439</v>
      </c>
      <c r="T520" s="9">
        <f t="shared" si="69"/>
        <v>42223.407685185179</v>
      </c>
      <c r="U520" t="str">
        <f t="shared" si="70"/>
        <v>August</v>
      </c>
      <c r="V520" t="str">
        <f t="shared" si="71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4"/>
        <v>23</v>
      </c>
      <c r="P521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9">
        <f t="shared" si="68"/>
        <v>41248.183113425926</v>
      </c>
      <c r="T521" s="9">
        <f t="shared" si="69"/>
        <v>41218.183113425926</v>
      </c>
      <c r="U521" t="str">
        <f t="shared" si="70"/>
        <v>November</v>
      </c>
      <c r="V521" t="str">
        <f t="shared" si="71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4"/>
        <v>102</v>
      </c>
      <c r="P522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9">
        <f t="shared" si="68"/>
        <v>42348.493761574071</v>
      </c>
      <c r="T522" s="9">
        <f t="shared" si="69"/>
        <v>42318.493761574071</v>
      </c>
      <c r="U522" t="str">
        <f t="shared" si="70"/>
        <v>November</v>
      </c>
      <c r="V522" t="str">
        <f t="shared" si="71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4"/>
        <v>105</v>
      </c>
      <c r="P523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9">
        <f t="shared" si="68"/>
        <v>42674.999305555553</v>
      </c>
      <c r="T523" s="9">
        <f t="shared" si="69"/>
        <v>42645.884479166663</v>
      </c>
      <c r="U523" t="str">
        <f t="shared" si="70"/>
        <v>October</v>
      </c>
      <c r="V523" t="str">
        <f t="shared" si="71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4"/>
        <v>115</v>
      </c>
      <c r="P524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9">
        <f t="shared" si="68"/>
        <v>42449.790798611109</v>
      </c>
      <c r="T524" s="9">
        <f t="shared" si="69"/>
        <v>42429.832465277774</v>
      </c>
      <c r="U524" t="str">
        <f t="shared" si="70"/>
        <v>February</v>
      </c>
      <c r="V524" t="str">
        <f t="shared" si="71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4"/>
        <v>121</v>
      </c>
      <c r="P525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9">
        <f t="shared" si="68"/>
        <v>42267.924490740734</v>
      </c>
      <c r="T525" s="9">
        <f t="shared" si="69"/>
        <v>42237.924490740734</v>
      </c>
      <c r="U525" t="str">
        <f t="shared" si="70"/>
        <v>August</v>
      </c>
      <c r="V525" t="str">
        <f t="shared" si="71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4"/>
        <v>109</v>
      </c>
      <c r="P52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9">
        <f t="shared" si="68"/>
        <v>42522.508900462963</v>
      </c>
      <c r="T526" s="9">
        <f t="shared" si="69"/>
        <v>42492.508900462963</v>
      </c>
      <c r="U526" t="str">
        <f t="shared" si="70"/>
        <v>May</v>
      </c>
      <c r="V526" t="str">
        <f t="shared" si="71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4"/>
        <v>100</v>
      </c>
      <c r="P527">
        <f t="shared" si="65"/>
        <v>1000</v>
      </c>
      <c r="Q527" t="str">
        <f t="shared" si="66"/>
        <v>theater</v>
      </c>
      <c r="R527" t="str">
        <f t="shared" si="67"/>
        <v>plays</v>
      </c>
      <c r="S527" s="9">
        <f t="shared" si="68"/>
        <v>41895.192604166667</v>
      </c>
      <c r="T527" s="9">
        <f t="shared" si="69"/>
        <v>41850.192604166667</v>
      </c>
      <c r="U527" t="str">
        <f t="shared" si="70"/>
        <v>July</v>
      </c>
      <c r="V527" t="str">
        <f t="shared" si="71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4"/>
        <v>114</v>
      </c>
      <c r="P528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9">
        <f t="shared" si="68"/>
        <v>42223.499999999993</v>
      </c>
      <c r="T528" s="9">
        <f t="shared" si="69"/>
        <v>42192.383611111109</v>
      </c>
      <c r="U528" t="str">
        <f t="shared" si="70"/>
        <v>July</v>
      </c>
      <c r="V528" t="str">
        <f t="shared" si="71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4"/>
        <v>101</v>
      </c>
      <c r="P529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9">
        <f t="shared" si="68"/>
        <v>42783.461805555555</v>
      </c>
      <c r="T529" s="9">
        <f t="shared" si="69"/>
        <v>42752.997291666667</v>
      </c>
      <c r="U529" t="str">
        <f t="shared" si="70"/>
        <v>January</v>
      </c>
      <c r="V529" t="str">
        <f t="shared" si="71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4"/>
        <v>116</v>
      </c>
      <c r="P530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9">
        <f t="shared" si="68"/>
        <v>42176.680555555555</v>
      </c>
      <c r="T530" s="9">
        <f t="shared" si="69"/>
        <v>42155.71188657407</v>
      </c>
      <c r="U530" t="str">
        <f t="shared" si="70"/>
        <v>May</v>
      </c>
      <c r="V530" t="str">
        <f t="shared" si="71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4"/>
        <v>130</v>
      </c>
      <c r="P531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9">
        <f t="shared" si="68"/>
        <v>42745.999999999993</v>
      </c>
      <c r="T531" s="9">
        <f t="shared" si="69"/>
        <v>42724.822847222218</v>
      </c>
      <c r="U531" t="str">
        <f t="shared" si="70"/>
        <v>December</v>
      </c>
      <c r="V531" t="str">
        <f t="shared" si="71"/>
        <v>2016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4"/>
        <v>108</v>
      </c>
      <c r="P532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9">
        <f t="shared" si="68"/>
        <v>42178.874999999993</v>
      </c>
      <c r="T532" s="9">
        <f t="shared" si="69"/>
        <v>42157.382731481477</v>
      </c>
      <c r="U532" t="str">
        <f t="shared" si="70"/>
        <v>June</v>
      </c>
      <c r="V532" t="str">
        <f t="shared" si="71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4"/>
        <v>100</v>
      </c>
      <c r="P533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9">
        <f t="shared" si="68"/>
        <v>42721.082638888889</v>
      </c>
      <c r="T533" s="9">
        <f t="shared" si="69"/>
        <v>42675.856817129628</v>
      </c>
      <c r="U533" t="str">
        <f t="shared" si="70"/>
        <v>November</v>
      </c>
      <c r="V533" t="str">
        <f t="shared" si="71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4"/>
        <v>123</v>
      </c>
      <c r="P534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9">
        <f t="shared" si="68"/>
        <v>42502.798703703702</v>
      </c>
      <c r="T534" s="9">
        <f t="shared" si="69"/>
        <v>42472.798703703702</v>
      </c>
      <c r="U534" t="str">
        <f t="shared" si="70"/>
        <v>April</v>
      </c>
      <c r="V534" t="str">
        <f t="shared" si="71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4"/>
        <v>100</v>
      </c>
      <c r="P535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9">
        <f t="shared" si="68"/>
        <v>42506.226446759254</v>
      </c>
      <c r="T535" s="9">
        <f t="shared" si="69"/>
        <v>42482.226446759254</v>
      </c>
      <c r="U535" t="str">
        <f t="shared" si="70"/>
        <v>April</v>
      </c>
      <c r="V535" t="str">
        <f t="shared" si="71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4"/>
        <v>105</v>
      </c>
      <c r="P53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9">
        <f t="shared" si="68"/>
        <v>42309.749999999993</v>
      </c>
      <c r="T536" s="9">
        <f t="shared" si="69"/>
        <v>42270.602662037032</v>
      </c>
      <c r="U536" t="str">
        <f t="shared" si="70"/>
        <v>September</v>
      </c>
      <c r="V536" t="str">
        <f t="shared" si="71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4"/>
        <v>103</v>
      </c>
      <c r="P53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9">
        <f t="shared" si="68"/>
        <v>42741.336863425917</v>
      </c>
      <c r="T537" s="9">
        <f t="shared" si="69"/>
        <v>42711.336863425917</v>
      </c>
      <c r="U537" t="str">
        <f t="shared" si="70"/>
        <v>December</v>
      </c>
      <c r="V537" t="str">
        <f t="shared" si="71"/>
        <v>2016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4"/>
        <v>118</v>
      </c>
      <c r="P538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9">
        <f t="shared" si="68"/>
        <v>42219.541666666664</v>
      </c>
      <c r="T538" s="9">
        <f t="shared" si="69"/>
        <v>42179.136655092596</v>
      </c>
      <c r="U538" t="str">
        <f t="shared" si="70"/>
        <v>June</v>
      </c>
      <c r="V538" t="str">
        <f t="shared" si="71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4"/>
        <v>121</v>
      </c>
      <c r="P539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9">
        <f t="shared" si="68"/>
        <v>42312.601747685178</v>
      </c>
      <c r="T539" s="9">
        <f t="shared" si="69"/>
        <v>42282.560081018521</v>
      </c>
      <c r="U539" t="str">
        <f t="shared" si="70"/>
        <v>October</v>
      </c>
      <c r="V539" t="str">
        <f t="shared" si="71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4"/>
        <v>302</v>
      </c>
      <c r="P540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9">
        <f t="shared" si="68"/>
        <v>42503.586377314808</v>
      </c>
      <c r="T540" s="9">
        <f t="shared" si="69"/>
        <v>42473.586377314808</v>
      </c>
      <c r="U540" t="str">
        <f t="shared" si="70"/>
        <v>April</v>
      </c>
      <c r="V540" t="str">
        <f t="shared" si="71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4"/>
        <v>101</v>
      </c>
      <c r="P541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9">
        <f t="shared" si="68"/>
        <v>42555.841516203705</v>
      </c>
      <c r="T541" s="9">
        <f t="shared" si="69"/>
        <v>42534.841516203705</v>
      </c>
      <c r="U541" t="str">
        <f t="shared" si="70"/>
        <v>June</v>
      </c>
      <c r="V541" t="str">
        <f t="shared" si="71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4"/>
        <v>0</v>
      </c>
      <c r="P542">
        <f t="shared" si="65"/>
        <v>1</v>
      </c>
      <c r="Q542" t="str">
        <f t="shared" si="66"/>
        <v>technology</v>
      </c>
      <c r="R542" t="str">
        <f t="shared" si="67"/>
        <v>web</v>
      </c>
      <c r="S542" s="9">
        <f t="shared" si="68"/>
        <v>42039.608865740738</v>
      </c>
      <c r="T542" s="9">
        <f t="shared" si="69"/>
        <v>42009.608865740738</v>
      </c>
      <c r="U542" t="str">
        <f t="shared" si="70"/>
        <v>January</v>
      </c>
      <c r="V542" t="str">
        <f t="shared" si="71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4"/>
        <v>1</v>
      </c>
      <c r="P543">
        <f t="shared" si="65"/>
        <v>25</v>
      </c>
      <c r="Q543" t="str">
        <f t="shared" si="66"/>
        <v>technology</v>
      </c>
      <c r="R543" t="str">
        <f t="shared" si="67"/>
        <v>web</v>
      </c>
      <c r="S543" s="9">
        <f t="shared" si="68"/>
        <v>42305.838356481479</v>
      </c>
      <c r="T543" s="9">
        <f t="shared" si="69"/>
        <v>42275.838356481479</v>
      </c>
      <c r="U543" t="str">
        <f t="shared" si="70"/>
        <v>September</v>
      </c>
      <c r="V543" t="str">
        <f t="shared" si="71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4"/>
        <v>0</v>
      </c>
      <c r="P544">
        <f t="shared" si="65"/>
        <v>1</v>
      </c>
      <c r="Q544" t="str">
        <f t="shared" si="66"/>
        <v>technology</v>
      </c>
      <c r="R544" t="str">
        <f t="shared" si="67"/>
        <v>web</v>
      </c>
      <c r="S544" s="9">
        <f t="shared" si="68"/>
        <v>42493.487453703703</v>
      </c>
      <c r="T544" s="9">
        <f t="shared" si="69"/>
        <v>42433.529120370367</v>
      </c>
      <c r="U544" t="str">
        <f t="shared" si="70"/>
        <v>March</v>
      </c>
      <c r="V544" t="str">
        <f t="shared" si="71"/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4"/>
        <v>0</v>
      </c>
      <c r="P545">
        <f t="shared" si="65"/>
        <v>35</v>
      </c>
      <c r="Q545" t="str">
        <f t="shared" si="66"/>
        <v>technology</v>
      </c>
      <c r="R545" t="str">
        <f t="shared" si="67"/>
        <v>web</v>
      </c>
      <c r="S545" s="9">
        <f t="shared" si="68"/>
        <v>41943.88381944444</v>
      </c>
      <c r="T545" s="9">
        <f t="shared" si="69"/>
        <v>41913.88381944444</v>
      </c>
      <c r="U545" t="str">
        <f t="shared" si="70"/>
        <v>October</v>
      </c>
      <c r="V545" t="str">
        <f t="shared" si="71"/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4"/>
        <v>1</v>
      </c>
      <c r="P546">
        <f t="shared" si="65"/>
        <v>3</v>
      </c>
      <c r="Q546" t="str">
        <f t="shared" si="66"/>
        <v>technology</v>
      </c>
      <c r="R546" t="str">
        <f t="shared" si="67"/>
        <v>web</v>
      </c>
      <c r="S546" s="9">
        <f t="shared" si="68"/>
        <v>42555.448611111111</v>
      </c>
      <c r="T546" s="9">
        <f t="shared" si="69"/>
        <v>42525.448611111111</v>
      </c>
      <c r="U546" t="str">
        <f t="shared" si="70"/>
        <v>June</v>
      </c>
      <c r="V546" t="str">
        <f t="shared" si="71"/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4"/>
        <v>27</v>
      </c>
      <c r="P54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9">
        <f t="shared" si="68"/>
        <v>42323.425798611112</v>
      </c>
      <c r="T547" s="9">
        <f t="shared" si="69"/>
        <v>42283.38413194444</v>
      </c>
      <c r="U547" t="str">
        <f t="shared" si="70"/>
        <v>October</v>
      </c>
      <c r="V547" t="str">
        <f t="shared" si="71"/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4"/>
        <v>0</v>
      </c>
      <c r="P548">
        <f t="shared" si="65"/>
        <v>26</v>
      </c>
      <c r="Q548" t="str">
        <f t="shared" si="66"/>
        <v>technology</v>
      </c>
      <c r="R548" t="str">
        <f t="shared" si="67"/>
        <v>web</v>
      </c>
      <c r="S548" s="9">
        <f t="shared" si="68"/>
        <v>42294.459664351853</v>
      </c>
      <c r="T548" s="9">
        <f t="shared" si="69"/>
        <v>42249.459664351853</v>
      </c>
      <c r="U548" t="str">
        <f t="shared" si="70"/>
        <v>September</v>
      </c>
      <c r="V548" t="str">
        <f t="shared" si="71"/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4"/>
        <v>0</v>
      </c>
      <c r="P549">
        <f t="shared" si="65"/>
        <v>0</v>
      </c>
      <c r="Q549" t="str">
        <f t="shared" si="66"/>
        <v>technology</v>
      </c>
      <c r="R549" t="str">
        <f t="shared" si="67"/>
        <v>web</v>
      </c>
      <c r="S549" s="9">
        <f t="shared" si="68"/>
        <v>42410.488009259258</v>
      </c>
      <c r="T549" s="9">
        <f t="shared" si="69"/>
        <v>42380.488009259258</v>
      </c>
      <c r="U549" t="str">
        <f t="shared" si="70"/>
        <v>January</v>
      </c>
      <c r="V549" t="str">
        <f t="shared" si="71"/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4"/>
        <v>0</v>
      </c>
      <c r="P550">
        <f t="shared" si="65"/>
        <v>9</v>
      </c>
      <c r="Q550" t="str">
        <f t="shared" si="66"/>
        <v>technology</v>
      </c>
      <c r="R550" t="str">
        <f t="shared" si="67"/>
        <v>web</v>
      </c>
      <c r="S550" s="9">
        <f t="shared" si="68"/>
        <v>42306.695</v>
      </c>
      <c r="T550" s="9">
        <f t="shared" si="69"/>
        <v>42276.695</v>
      </c>
      <c r="U550" t="str">
        <f t="shared" si="70"/>
        <v>September</v>
      </c>
      <c r="V550" t="str">
        <f t="shared" si="71"/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4"/>
        <v>3</v>
      </c>
      <c r="P551">
        <f t="shared" si="65"/>
        <v>8.5</v>
      </c>
      <c r="Q551" t="str">
        <f t="shared" si="66"/>
        <v>technology</v>
      </c>
      <c r="R551" t="str">
        <f t="shared" si="67"/>
        <v>web</v>
      </c>
      <c r="S551" s="9">
        <f t="shared" si="68"/>
        <v>42193.428495370368</v>
      </c>
      <c r="T551" s="9">
        <f t="shared" si="69"/>
        <v>42163.428495370368</v>
      </c>
      <c r="U551" t="str">
        <f t="shared" si="70"/>
        <v>June</v>
      </c>
      <c r="V551" t="str">
        <f t="shared" si="71"/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4"/>
        <v>1</v>
      </c>
      <c r="P552">
        <f t="shared" si="65"/>
        <v>8.75</v>
      </c>
      <c r="Q552" t="str">
        <f t="shared" si="66"/>
        <v>technology</v>
      </c>
      <c r="R552" t="str">
        <f t="shared" si="67"/>
        <v>web</v>
      </c>
      <c r="S552" s="9">
        <f t="shared" si="68"/>
        <v>42765.999999999993</v>
      </c>
      <c r="T552" s="9">
        <f t="shared" si="69"/>
        <v>42753.47042824074</v>
      </c>
      <c r="U552" t="str">
        <f t="shared" si="70"/>
        <v>January</v>
      </c>
      <c r="V552" t="str">
        <f t="shared" si="71"/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4"/>
        <v>5</v>
      </c>
      <c r="P553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9">
        <f t="shared" si="68"/>
        <v>42217.536805555552</v>
      </c>
      <c r="T553" s="9">
        <f t="shared" si="69"/>
        <v>42173.067407407405</v>
      </c>
      <c r="U553" t="str">
        <f t="shared" si="70"/>
        <v>June</v>
      </c>
      <c r="V553" t="str">
        <f t="shared" si="71"/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4"/>
        <v>0</v>
      </c>
      <c r="P554">
        <f t="shared" si="65"/>
        <v>0</v>
      </c>
      <c r="Q554" t="str">
        <f t="shared" si="66"/>
        <v>technology</v>
      </c>
      <c r="R554" t="str">
        <f t="shared" si="67"/>
        <v>web</v>
      </c>
      <c r="S554" s="9">
        <f t="shared" si="68"/>
        <v>42378.408518518518</v>
      </c>
      <c r="T554" s="9">
        <f t="shared" si="69"/>
        <v>42318.408518518518</v>
      </c>
      <c r="U554" t="str">
        <f t="shared" si="70"/>
        <v>November</v>
      </c>
      <c r="V554" t="str">
        <f t="shared" si="71"/>
        <v>2015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4"/>
        <v>0</v>
      </c>
      <c r="P555">
        <f t="shared" si="65"/>
        <v>20.5</v>
      </c>
      <c r="Q555" t="str">
        <f t="shared" si="66"/>
        <v>technology</v>
      </c>
      <c r="R555" t="str">
        <f t="shared" si="67"/>
        <v>web</v>
      </c>
      <c r="S555" s="9">
        <f t="shared" si="68"/>
        <v>41957.553136574068</v>
      </c>
      <c r="T555" s="9">
        <f t="shared" si="69"/>
        <v>41927.511469907404</v>
      </c>
      <c r="U555" t="str">
        <f t="shared" si="70"/>
        <v>October</v>
      </c>
      <c r="V555" t="str">
        <f t="shared" si="71"/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4"/>
        <v>37</v>
      </c>
      <c r="P55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9">
        <f t="shared" si="68"/>
        <v>41931.476527777777</v>
      </c>
      <c r="T556" s="9">
        <f t="shared" si="69"/>
        <v>41901.476527777777</v>
      </c>
      <c r="U556" t="str">
        <f t="shared" si="70"/>
        <v>September</v>
      </c>
      <c r="V556" t="str">
        <f t="shared" si="71"/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4"/>
        <v>0</v>
      </c>
      <c r="P557">
        <f t="shared" si="65"/>
        <v>0</v>
      </c>
      <c r="Q557" t="str">
        <f t="shared" si="66"/>
        <v>technology</v>
      </c>
      <c r="R557" t="str">
        <f t="shared" si="67"/>
        <v>web</v>
      </c>
      <c r="S557" s="9">
        <f t="shared" si="68"/>
        <v>42533.145173611112</v>
      </c>
      <c r="T557" s="9">
        <f t="shared" si="69"/>
        <v>42503.145173611112</v>
      </c>
      <c r="U557" t="str">
        <f t="shared" si="70"/>
        <v>May</v>
      </c>
      <c r="V557" t="str">
        <f t="shared" si="71"/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4"/>
        <v>3</v>
      </c>
      <c r="P558">
        <f t="shared" si="65"/>
        <v>200</v>
      </c>
      <c r="Q558" t="str">
        <f t="shared" si="66"/>
        <v>technology</v>
      </c>
      <c r="R558" t="str">
        <f t="shared" si="67"/>
        <v>web</v>
      </c>
      <c r="S558" s="9">
        <f t="shared" si="68"/>
        <v>42375.651817129627</v>
      </c>
      <c r="T558" s="9">
        <f t="shared" si="69"/>
        <v>42345.651817129627</v>
      </c>
      <c r="U558" t="str">
        <f t="shared" si="70"/>
        <v>December</v>
      </c>
      <c r="V558" t="str">
        <f t="shared" si="71"/>
        <v>2015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4"/>
        <v>1</v>
      </c>
      <c r="P559">
        <f t="shared" si="65"/>
        <v>68.3</v>
      </c>
      <c r="Q559" t="str">
        <f t="shared" si="66"/>
        <v>technology</v>
      </c>
      <c r="R559" t="str">
        <f t="shared" si="67"/>
        <v>web</v>
      </c>
      <c r="S559" s="9">
        <f t="shared" si="68"/>
        <v>42706.775497685179</v>
      </c>
      <c r="T559" s="9">
        <f t="shared" si="69"/>
        <v>42676.733831018515</v>
      </c>
      <c r="U559" t="str">
        <f t="shared" si="70"/>
        <v>November</v>
      </c>
      <c r="V559" t="str">
        <f t="shared" si="71"/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4"/>
        <v>0</v>
      </c>
      <c r="P560">
        <f t="shared" si="65"/>
        <v>0</v>
      </c>
      <c r="Q560" t="str">
        <f t="shared" si="66"/>
        <v>technology</v>
      </c>
      <c r="R560" t="str">
        <f t="shared" si="67"/>
        <v>web</v>
      </c>
      <c r="S560" s="9">
        <f t="shared" si="68"/>
        <v>42087.633159722223</v>
      </c>
      <c r="T560" s="9">
        <f t="shared" si="69"/>
        <v>42057.674826388888</v>
      </c>
      <c r="U560" t="str">
        <f t="shared" si="70"/>
        <v>February</v>
      </c>
      <c r="V560" t="str">
        <f t="shared" si="71"/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4"/>
        <v>0</v>
      </c>
      <c r="P561">
        <f t="shared" si="65"/>
        <v>50</v>
      </c>
      <c r="Q561" t="str">
        <f t="shared" si="66"/>
        <v>technology</v>
      </c>
      <c r="R561" t="str">
        <f t="shared" si="67"/>
        <v>web</v>
      </c>
      <c r="S561" s="9">
        <f t="shared" si="68"/>
        <v>42351.074768518512</v>
      </c>
      <c r="T561" s="9">
        <f t="shared" si="69"/>
        <v>42321.074768518512</v>
      </c>
      <c r="U561" t="str">
        <f t="shared" si="70"/>
        <v>November</v>
      </c>
      <c r="V561" t="str">
        <f t="shared" si="71"/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4"/>
        <v>0</v>
      </c>
      <c r="P562">
        <f t="shared" si="65"/>
        <v>4</v>
      </c>
      <c r="Q562" t="str">
        <f t="shared" si="66"/>
        <v>technology</v>
      </c>
      <c r="R562" t="str">
        <f t="shared" si="67"/>
        <v>web</v>
      </c>
      <c r="S562" s="9">
        <f t="shared" si="68"/>
        <v>41990.563020833331</v>
      </c>
      <c r="T562" s="9">
        <f t="shared" si="69"/>
        <v>41960.563020833331</v>
      </c>
      <c r="U562" t="str">
        <f t="shared" si="70"/>
        <v>November</v>
      </c>
      <c r="V562" t="str">
        <f t="shared" si="71"/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4"/>
        <v>0</v>
      </c>
      <c r="P563">
        <f t="shared" si="65"/>
        <v>27.5</v>
      </c>
      <c r="Q563" t="str">
        <f t="shared" si="66"/>
        <v>technology</v>
      </c>
      <c r="R563" t="str">
        <f t="shared" si="67"/>
        <v>web</v>
      </c>
      <c r="S563" s="9">
        <f t="shared" si="68"/>
        <v>42303.450381944444</v>
      </c>
      <c r="T563" s="9">
        <f t="shared" si="69"/>
        <v>42268.450381944444</v>
      </c>
      <c r="U563" t="str">
        <f t="shared" si="70"/>
        <v>September</v>
      </c>
      <c r="V563" t="str">
        <f t="shared" si="71"/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4"/>
        <v>0</v>
      </c>
      <c r="P564">
        <f t="shared" si="65"/>
        <v>0</v>
      </c>
      <c r="Q564" t="str">
        <f t="shared" si="66"/>
        <v>technology</v>
      </c>
      <c r="R564" t="str">
        <f t="shared" si="67"/>
        <v>web</v>
      </c>
      <c r="S564" s="9">
        <f t="shared" si="68"/>
        <v>42722.18072916667</v>
      </c>
      <c r="T564" s="9">
        <f t="shared" si="69"/>
        <v>42692.18072916667</v>
      </c>
      <c r="U564" t="str">
        <f t="shared" si="70"/>
        <v>November</v>
      </c>
      <c r="V564" t="str">
        <f t="shared" si="71"/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4"/>
        <v>0</v>
      </c>
      <c r="P565">
        <f t="shared" si="65"/>
        <v>34</v>
      </c>
      <c r="Q565" t="str">
        <f t="shared" si="66"/>
        <v>technology</v>
      </c>
      <c r="R565" t="str">
        <f t="shared" si="67"/>
        <v>web</v>
      </c>
      <c r="S565" s="9">
        <f t="shared" si="68"/>
        <v>42051.861655092587</v>
      </c>
      <c r="T565" s="9">
        <f t="shared" si="69"/>
        <v>42021.861655092587</v>
      </c>
      <c r="U565" t="str">
        <f t="shared" si="70"/>
        <v>January</v>
      </c>
      <c r="V565" t="str">
        <f t="shared" si="71"/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4"/>
        <v>0</v>
      </c>
      <c r="P566">
        <f t="shared" si="65"/>
        <v>1</v>
      </c>
      <c r="Q566" t="str">
        <f t="shared" si="66"/>
        <v>technology</v>
      </c>
      <c r="R566" t="str">
        <f t="shared" si="67"/>
        <v>web</v>
      </c>
      <c r="S566" s="9">
        <f t="shared" si="68"/>
        <v>42441.734664351847</v>
      </c>
      <c r="T566" s="9">
        <f t="shared" si="69"/>
        <v>42411.734664351847</v>
      </c>
      <c r="U566" t="str">
        <f t="shared" si="70"/>
        <v>February</v>
      </c>
      <c r="V566" t="str">
        <f t="shared" si="71"/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4"/>
        <v>0</v>
      </c>
      <c r="P567">
        <f t="shared" si="65"/>
        <v>0</v>
      </c>
      <c r="Q567" t="str">
        <f t="shared" si="66"/>
        <v>technology</v>
      </c>
      <c r="R567" t="str">
        <f t="shared" si="67"/>
        <v>web</v>
      </c>
      <c r="S567" s="9">
        <f t="shared" si="68"/>
        <v>42195.576956018522</v>
      </c>
      <c r="T567" s="9">
        <f t="shared" si="69"/>
        <v>42165.576956018522</v>
      </c>
      <c r="U567" t="str">
        <f t="shared" si="70"/>
        <v>June</v>
      </c>
      <c r="V567" t="str">
        <f t="shared" si="71"/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4"/>
        <v>0</v>
      </c>
      <c r="P568">
        <f t="shared" si="65"/>
        <v>1</v>
      </c>
      <c r="Q568" t="str">
        <f t="shared" si="66"/>
        <v>technology</v>
      </c>
      <c r="R568" t="str">
        <f t="shared" si="67"/>
        <v>web</v>
      </c>
      <c r="S568" s="9">
        <f t="shared" si="68"/>
        <v>42565.476076388884</v>
      </c>
      <c r="T568" s="9">
        <f t="shared" si="69"/>
        <v>42535.476076388884</v>
      </c>
      <c r="U568" t="str">
        <f t="shared" si="70"/>
        <v>June</v>
      </c>
      <c r="V568" t="str">
        <f t="shared" si="71"/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4"/>
        <v>0</v>
      </c>
      <c r="P569">
        <f t="shared" si="65"/>
        <v>0</v>
      </c>
      <c r="Q569" t="str">
        <f t="shared" si="66"/>
        <v>technology</v>
      </c>
      <c r="R569" t="str">
        <f t="shared" si="67"/>
        <v>web</v>
      </c>
      <c r="S569" s="9">
        <f t="shared" si="68"/>
        <v>42005.634189814817</v>
      </c>
      <c r="T569" s="9">
        <f t="shared" si="69"/>
        <v>41975.634189814817</v>
      </c>
      <c r="U569" t="str">
        <f t="shared" si="70"/>
        <v>December</v>
      </c>
      <c r="V569" t="str">
        <f t="shared" si="71"/>
        <v>2014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4"/>
        <v>1</v>
      </c>
      <c r="P570">
        <f t="shared" si="65"/>
        <v>49</v>
      </c>
      <c r="Q570" t="str">
        <f t="shared" si="66"/>
        <v>technology</v>
      </c>
      <c r="R570" t="str">
        <f t="shared" si="67"/>
        <v>web</v>
      </c>
      <c r="S570" s="9">
        <f t="shared" si="68"/>
        <v>42385.249999999993</v>
      </c>
      <c r="T570" s="9">
        <f t="shared" si="69"/>
        <v>42348.713229166664</v>
      </c>
      <c r="U570" t="str">
        <f t="shared" si="70"/>
        <v>December</v>
      </c>
      <c r="V570" t="str">
        <f t="shared" si="71"/>
        <v>2015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4"/>
        <v>1</v>
      </c>
      <c r="P571">
        <f t="shared" si="65"/>
        <v>20</v>
      </c>
      <c r="Q571" t="str">
        <f t="shared" si="66"/>
        <v>technology</v>
      </c>
      <c r="R571" t="str">
        <f t="shared" si="67"/>
        <v>web</v>
      </c>
      <c r="S571" s="9">
        <f t="shared" si="68"/>
        <v>42370.639027777775</v>
      </c>
      <c r="T571" s="9">
        <f t="shared" si="69"/>
        <v>42340.639027777775</v>
      </c>
      <c r="U571" t="str">
        <f t="shared" si="70"/>
        <v>December</v>
      </c>
      <c r="V571" t="str">
        <f t="shared" si="71"/>
        <v>2015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4"/>
        <v>0</v>
      </c>
      <c r="P572">
        <f t="shared" si="65"/>
        <v>142</v>
      </c>
      <c r="Q572" t="str">
        <f t="shared" si="66"/>
        <v>technology</v>
      </c>
      <c r="R572" t="str">
        <f t="shared" si="67"/>
        <v>web</v>
      </c>
      <c r="S572" s="9">
        <f t="shared" si="68"/>
        <v>42418.589918981481</v>
      </c>
      <c r="T572" s="9">
        <f t="shared" si="69"/>
        <v>42388.589918981481</v>
      </c>
      <c r="U572" t="str">
        <f t="shared" si="70"/>
        <v>January</v>
      </c>
      <c r="V572" t="str">
        <f t="shared" si="71"/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4"/>
        <v>0</v>
      </c>
      <c r="P573">
        <f t="shared" si="65"/>
        <v>53</v>
      </c>
      <c r="Q573" t="str">
        <f t="shared" si="66"/>
        <v>technology</v>
      </c>
      <c r="R573" t="str">
        <f t="shared" si="67"/>
        <v>web</v>
      </c>
      <c r="S573" s="9">
        <f t="shared" si="68"/>
        <v>42211.957638888889</v>
      </c>
      <c r="T573" s="9">
        <f t="shared" si="69"/>
        <v>42192.607905092591</v>
      </c>
      <c r="U573" t="str">
        <f t="shared" si="70"/>
        <v>July</v>
      </c>
      <c r="V573" t="str">
        <f t="shared" si="71"/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4"/>
        <v>0</v>
      </c>
      <c r="P574">
        <f t="shared" si="65"/>
        <v>0</v>
      </c>
      <c r="Q574" t="str">
        <f t="shared" si="66"/>
        <v>technology</v>
      </c>
      <c r="R574" t="str">
        <f t="shared" si="67"/>
        <v>web</v>
      </c>
      <c r="S574" s="9">
        <f t="shared" si="68"/>
        <v>42312.549629629626</v>
      </c>
      <c r="T574" s="9">
        <f t="shared" si="69"/>
        <v>42282.507962962954</v>
      </c>
      <c r="U574" t="str">
        <f t="shared" si="70"/>
        <v>October</v>
      </c>
      <c r="V574" t="str">
        <f t="shared" si="71"/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4"/>
        <v>0</v>
      </c>
      <c r="P575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9">
        <f t="shared" si="68"/>
        <v>42021.841666666667</v>
      </c>
      <c r="T575" s="9">
        <f t="shared" si="69"/>
        <v>41962.841793981475</v>
      </c>
      <c r="U575" t="str">
        <f t="shared" si="70"/>
        <v>November</v>
      </c>
      <c r="V575" t="str">
        <f t="shared" si="71"/>
        <v>2014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4"/>
        <v>1</v>
      </c>
      <c r="P576">
        <f t="shared" si="65"/>
        <v>20</v>
      </c>
      <c r="Q576" t="str">
        <f t="shared" si="66"/>
        <v>technology</v>
      </c>
      <c r="R576" t="str">
        <f t="shared" si="67"/>
        <v>web</v>
      </c>
      <c r="S576" s="9">
        <f t="shared" si="68"/>
        <v>42662.235034722216</v>
      </c>
      <c r="T576" s="9">
        <f t="shared" si="69"/>
        <v>42632.235034722216</v>
      </c>
      <c r="U576" t="str">
        <f t="shared" si="70"/>
        <v>September</v>
      </c>
      <c r="V576" t="str">
        <f t="shared" si="71"/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4"/>
        <v>0</v>
      </c>
      <c r="P577">
        <f t="shared" si="65"/>
        <v>64.75</v>
      </c>
      <c r="Q577" t="str">
        <f t="shared" si="66"/>
        <v>technology</v>
      </c>
      <c r="R577" t="str">
        <f t="shared" si="67"/>
        <v>web</v>
      </c>
      <c r="S577" s="9">
        <f t="shared" si="68"/>
        <v>42168.484293981477</v>
      </c>
      <c r="T577" s="9">
        <f t="shared" si="69"/>
        <v>42138.484293981477</v>
      </c>
      <c r="U577" t="str">
        <f t="shared" si="70"/>
        <v>May</v>
      </c>
      <c r="V577" t="str">
        <f t="shared" si="71"/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64"/>
        <v>0</v>
      </c>
      <c r="P578">
        <f t="shared" si="65"/>
        <v>1</v>
      </c>
      <c r="Q578" t="str">
        <f t="shared" si="66"/>
        <v>technology</v>
      </c>
      <c r="R578" t="str">
        <f t="shared" si="67"/>
        <v>web</v>
      </c>
      <c r="S578" s="9">
        <f t="shared" si="68"/>
        <v>42091.221666666665</v>
      </c>
      <c r="T578" s="9">
        <f t="shared" si="69"/>
        <v>42031.263333333329</v>
      </c>
      <c r="U578" t="str">
        <f t="shared" si="70"/>
        <v>January</v>
      </c>
      <c r="V578" t="str">
        <f t="shared" si="71"/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72">ROUND(E579/D579*100,0)</f>
        <v>0</v>
      </c>
      <c r="P579">
        <f t="shared" ref="P579:P642" si="73">IFERROR(E579/L579,0)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9">
        <f t="shared" ref="S579:S642" si="76">(((I579/60)/60)/24)+DATE(1970,1,1)+(-5/24)</f>
        <v>42510.380810185183</v>
      </c>
      <c r="T579" s="9">
        <f t="shared" ref="T579:T642" si="77">(((J579/60)/60)/24)+DATE(1970,1,1)+(-5/24)</f>
        <v>42450.380810185183</v>
      </c>
      <c r="U579" t="str">
        <f t="shared" ref="U579:U642" si="78">TEXT(T579,"mmmm")</f>
        <v>March</v>
      </c>
      <c r="V579" t="str">
        <f t="shared" ref="V579:V642" si="79">TEXT(T579,"yyyy")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2"/>
        <v>0</v>
      </c>
      <c r="P580">
        <f t="shared" si="73"/>
        <v>2</v>
      </c>
      <c r="Q580" t="str">
        <f t="shared" si="74"/>
        <v>technology</v>
      </c>
      <c r="R580" t="str">
        <f t="shared" si="75"/>
        <v>web</v>
      </c>
      <c r="S580" s="9">
        <f t="shared" si="76"/>
        <v>42254.370289351849</v>
      </c>
      <c r="T580" s="9">
        <f t="shared" si="77"/>
        <v>42230.370289351849</v>
      </c>
      <c r="U580" t="str">
        <f t="shared" si="78"/>
        <v>August</v>
      </c>
      <c r="V580" t="str">
        <f t="shared" si="79"/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2"/>
        <v>1</v>
      </c>
      <c r="P581">
        <f t="shared" si="73"/>
        <v>35</v>
      </c>
      <c r="Q581" t="str">
        <f t="shared" si="74"/>
        <v>technology</v>
      </c>
      <c r="R581" t="str">
        <f t="shared" si="75"/>
        <v>web</v>
      </c>
      <c r="S581" s="9">
        <f t="shared" si="76"/>
        <v>41998.643784722219</v>
      </c>
      <c r="T581" s="9">
        <f t="shared" si="77"/>
        <v>41968.643784722219</v>
      </c>
      <c r="U581" t="str">
        <f t="shared" si="78"/>
        <v>November</v>
      </c>
      <c r="V581" t="str">
        <f t="shared" si="79"/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2"/>
        <v>0</v>
      </c>
      <c r="P582">
        <f t="shared" si="73"/>
        <v>1</v>
      </c>
      <c r="Q582" t="str">
        <f t="shared" si="74"/>
        <v>technology</v>
      </c>
      <c r="R582" t="str">
        <f t="shared" si="75"/>
        <v>web</v>
      </c>
      <c r="S582" s="9">
        <f t="shared" si="76"/>
        <v>42635.699849537035</v>
      </c>
      <c r="T582" s="9">
        <f t="shared" si="77"/>
        <v>42605.699849537035</v>
      </c>
      <c r="U582" t="str">
        <f t="shared" si="78"/>
        <v>August</v>
      </c>
      <c r="V582" t="str">
        <f t="shared" si="79"/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2"/>
        <v>0</v>
      </c>
      <c r="P583">
        <f t="shared" si="73"/>
        <v>0</v>
      </c>
      <c r="Q583" t="str">
        <f t="shared" si="74"/>
        <v>technology</v>
      </c>
      <c r="R583" t="str">
        <f t="shared" si="75"/>
        <v>web</v>
      </c>
      <c r="S583" s="9">
        <f t="shared" si="76"/>
        <v>42217.804444444446</v>
      </c>
      <c r="T583" s="9">
        <f t="shared" si="77"/>
        <v>42187.804444444446</v>
      </c>
      <c r="U583" t="str">
        <f t="shared" si="78"/>
        <v>July</v>
      </c>
      <c r="V583" t="str">
        <f t="shared" si="79"/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2"/>
        <v>0</v>
      </c>
      <c r="P584">
        <f t="shared" si="73"/>
        <v>0</v>
      </c>
      <c r="Q584" t="str">
        <f t="shared" si="74"/>
        <v>technology</v>
      </c>
      <c r="R584" t="str">
        <f t="shared" si="75"/>
        <v>web</v>
      </c>
      <c r="S584" s="9">
        <f t="shared" si="76"/>
        <v>42078.541666666664</v>
      </c>
      <c r="T584" s="9">
        <f t="shared" si="77"/>
        <v>42055.531469907401</v>
      </c>
      <c r="U584" t="str">
        <f t="shared" si="78"/>
        <v>February</v>
      </c>
      <c r="V584" t="str">
        <f t="shared" si="79"/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2"/>
        <v>0</v>
      </c>
      <c r="P585">
        <f t="shared" si="73"/>
        <v>1</v>
      </c>
      <c r="Q585" t="str">
        <f t="shared" si="74"/>
        <v>technology</v>
      </c>
      <c r="R585" t="str">
        <f t="shared" si="75"/>
        <v>web</v>
      </c>
      <c r="S585" s="9">
        <f t="shared" si="76"/>
        <v>42082.688506944447</v>
      </c>
      <c r="T585" s="9">
        <f t="shared" si="77"/>
        <v>42052.730173611104</v>
      </c>
      <c r="U585" t="str">
        <f t="shared" si="78"/>
        <v>February</v>
      </c>
      <c r="V585" t="str">
        <f t="shared" si="79"/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2"/>
        <v>1</v>
      </c>
      <c r="P586">
        <f t="shared" si="73"/>
        <v>5</v>
      </c>
      <c r="Q586" t="str">
        <f t="shared" si="74"/>
        <v>technology</v>
      </c>
      <c r="R586" t="str">
        <f t="shared" si="75"/>
        <v>web</v>
      </c>
      <c r="S586" s="9">
        <f t="shared" si="76"/>
        <v>42079.466620370367</v>
      </c>
      <c r="T586" s="9">
        <f t="shared" si="77"/>
        <v>42049.508287037032</v>
      </c>
      <c r="U586" t="str">
        <f t="shared" si="78"/>
        <v>February</v>
      </c>
      <c r="V586" t="str">
        <f t="shared" si="79"/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2"/>
        <v>0</v>
      </c>
      <c r="P587">
        <f t="shared" si="73"/>
        <v>0</v>
      </c>
      <c r="Q587" t="str">
        <f t="shared" si="74"/>
        <v>technology</v>
      </c>
      <c r="R587" t="str">
        <f t="shared" si="75"/>
        <v>web</v>
      </c>
      <c r="S587" s="9">
        <f t="shared" si="76"/>
        <v>42338.791666666664</v>
      </c>
      <c r="T587" s="9">
        <f t="shared" si="77"/>
        <v>42283.182604166665</v>
      </c>
      <c r="U587" t="str">
        <f t="shared" si="78"/>
        <v>October</v>
      </c>
      <c r="V587" t="str">
        <f t="shared" si="79"/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2"/>
        <v>1</v>
      </c>
      <c r="P588">
        <f t="shared" si="73"/>
        <v>14</v>
      </c>
      <c r="Q588" t="str">
        <f t="shared" si="74"/>
        <v>technology</v>
      </c>
      <c r="R588" t="str">
        <f t="shared" si="75"/>
        <v>web</v>
      </c>
      <c r="S588" s="9">
        <f t="shared" si="76"/>
        <v>42050.645914351851</v>
      </c>
      <c r="T588" s="9">
        <f t="shared" si="77"/>
        <v>42020.645914351851</v>
      </c>
      <c r="U588" t="str">
        <f t="shared" si="78"/>
        <v>January</v>
      </c>
      <c r="V588" t="str">
        <f t="shared" si="79"/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2"/>
        <v>9</v>
      </c>
      <c r="P589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9">
        <f t="shared" si="76"/>
        <v>42110.548993055556</v>
      </c>
      <c r="T589" s="9">
        <f t="shared" si="77"/>
        <v>42080.548993055556</v>
      </c>
      <c r="U589" t="str">
        <f t="shared" si="78"/>
        <v>March</v>
      </c>
      <c r="V589" t="str">
        <f t="shared" si="79"/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2"/>
        <v>3</v>
      </c>
      <c r="P590">
        <f t="shared" si="73"/>
        <v>150.5</v>
      </c>
      <c r="Q590" t="str">
        <f t="shared" si="74"/>
        <v>technology</v>
      </c>
      <c r="R590" t="str">
        <f t="shared" si="75"/>
        <v>web</v>
      </c>
      <c r="S590" s="9">
        <f t="shared" si="76"/>
        <v>42691.602847222217</v>
      </c>
      <c r="T590" s="9">
        <f t="shared" si="77"/>
        <v>42631.56118055556</v>
      </c>
      <c r="U590" t="str">
        <f t="shared" si="78"/>
        <v>September</v>
      </c>
      <c r="V590" t="str">
        <f t="shared" si="79"/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2"/>
        <v>0</v>
      </c>
      <c r="P591">
        <f t="shared" si="73"/>
        <v>1</v>
      </c>
      <c r="Q591" t="str">
        <f t="shared" si="74"/>
        <v>technology</v>
      </c>
      <c r="R591" t="str">
        <f t="shared" si="75"/>
        <v>web</v>
      </c>
      <c r="S591" s="9">
        <f t="shared" si="76"/>
        <v>42193.406238425923</v>
      </c>
      <c r="T591" s="9">
        <f t="shared" si="77"/>
        <v>42178.406238425923</v>
      </c>
      <c r="U591" t="str">
        <f t="shared" si="78"/>
        <v>June</v>
      </c>
      <c r="V591" t="str">
        <f t="shared" si="79"/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2"/>
        <v>4</v>
      </c>
      <c r="P592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9">
        <f t="shared" si="76"/>
        <v>42408.334027777775</v>
      </c>
      <c r="T592" s="9">
        <f t="shared" si="77"/>
        <v>42377.34642361111</v>
      </c>
      <c r="U592" t="str">
        <f t="shared" si="78"/>
        <v>January</v>
      </c>
      <c r="V592" t="str">
        <f t="shared" si="79"/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2"/>
        <v>0</v>
      </c>
      <c r="P593">
        <f t="shared" si="73"/>
        <v>30.5</v>
      </c>
      <c r="Q593" t="str">
        <f t="shared" si="74"/>
        <v>technology</v>
      </c>
      <c r="R593" t="str">
        <f t="shared" si="75"/>
        <v>web</v>
      </c>
      <c r="S593" s="9">
        <f t="shared" si="76"/>
        <v>42207.334837962961</v>
      </c>
      <c r="T593" s="9">
        <f t="shared" si="77"/>
        <v>42177.334837962961</v>
      </c>
      <c r="U593" t="str">
        <f t="shared" si="78"/>
        <v>June</v>
      </c>
      <c r="V593" t="str">
        <f t="shared" si="79"/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2"/>
        <v>3</v>
      </c>
      <c r="P594">
        <f t="shared" si="73"/>
        <v>250</v>
      </c>
      <c r="Q594" t="str">
        <f t="shared" si="74"/>
        <v>technology</v>
      </c>
      <c r="R594" t="str">
        <f t="shared" si="75"/>
        <v>web</v>
      </c>
      <c r="S594" s="9">
        <f t="shared" si="76"/>
        <v>41976.023842592585</v>
      </c>
      <c r="T594" s="9">
        <f t="shared" si="77"/>
        <v>41946.023842592593</v>
      </c>
      <c r="U594" t="str">
        <f t="shared" si="78"/>
        <v>November</v>
      </c>
      <c r="V594" t="str">
        <f t="shared" si="79"/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2"/>
        <v>23</v>
      </c>
      <c r="P595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9">
        <f t="shared" si="76"/>
        <v>42100.427604166667</v>
      </c>
      <c r="T595" s="9">
        <f t="shared" si="77"/>
        <v>42070.469270833331</v>
      </c>
      <c r="U595" t="str">
        <f t="shared" si="78"/>
        <v>March</v>
      </c>
      <c r="V595" t="str">
        <f t="shared" si="79"/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2"/>
        <v>0</v>
      </c>
      <c r="P596">
        <f t="shared" si="73"/>
        <v>13</v>
      </c>
      <c r="Q596" t="str">
        <f t="shared" si="74"/>
        <v>technology</v>
      </c>
      <c r="R596" t="str">
        <f t="shared" si="75"/>
        <v>web</v>
      </c>
      <c r="S596" s="9">
        <f t="shared" si="76"/>
        <v>42476.571828703702</v>
      </c>
      <c r="T596" s="9">
        <f t="shared" si="77"/>
        <v>42446.571828703702</v>
      </c>
      <c r="U596" t="str">
        <f t="shared" si="78"/>
        <v>March</v>
      </c>
      <c r="V596" t="str">
        <f t="shared" si="79"/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2"/>
        <v>0</v>
      </c>
      <c r="P597">
        <f t="shared" si="73"/>
        <v>53.25</v>
      </c>
      <c r="Q597" t="str">
        <f t="shared" si="74"/>
        <v>technology</v>
      </c>
      <c r="R597" t="str">
        <f t="shared" si="75"/>
        <v>web</v>
      </c>
      <c r="S597" s="9">
        <f t="shared" si="76"/>
        <v>42127.861550925918</v>
      </c>
      <c r="T597" s="9">
        <f t="shared" si="77"/>
        <v>42082.861550925918</v>
      </c>
      <c r="U597" t="str">
        <f t="shared" si="78"/>
        <v>March</v>
      </c>
      <c r="V597" t="str">
        <f t="shared" si="79"/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2"/>
        <v>0</v>
      </c>
      <c r="P598">
        <f t="shared" si="73"/>
        <v>3</v>
      </c>
      <c r="Q598" t="str">
        <f t="shared" si="74"/>
        <v>technology</v>
      </c>
      <c r="R598" t="str">
        <f t="shared" si="75"/>
        <v>web</v>
      </c>
      <c r="S598" s="9">
        <f t="shared" si="76"/>
        <v>42676.688564814809</v>
      </c>
      <c r="T598" s="9">
        <f t="shared" si="77"/>
        <v>42646.688564814809</v>
      </c>
      <c r="U598" t="str">
        <f t="shared" si="78"/>
        <v>October</v>
      </c>
      <c r="V598" t="str">
        <f t="shared" si="79"/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2"/>
        <v>0</v>
      </c>
      <c r="P599">
        <f t="shared" si="73"/>
        <v>10</v>
      </c>
      <c r="Q599" t="str">
        <f t="shared" si="74"/>
        <v>technology</v>
      </c>
      <c r="R599" t="str">
        <f t="shared" si="75"/>
        <v>web</v>
      </c>
      <c r="S599" s="9">
        <f t="shared" si="76"/>
        <v>42582.458333333336</v>
      </c>
      <c r="T599" s="9">
        <f t="shared" si="77"/>
        <v>42545.496932870366</v>
      </c>
      <c r="U599" t="str">
        <f t="shared" si="78"/>
        <v>June</v>
      </c>
      <c r="V599" t="str">
        <f t="shared" si="79"/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2"/>
        <v>34</v>
      </c>
      <c r="P600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9">
        <f t="shared" si="76"/>
        <v>41977.793761574074</v>
      </c>
      <c r="T600" s="9">
        <f t="shared" si="77"/>
        <v>41947.793761574074</v>
      </c>
      <c r="U600" t="str">
        <f t="shared" si="78"/>
        <v>November</v>
      </c>
      <c r="V600" t="str">
        <f t="shared" si="79"/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2"/>
        <v>0</v>
      </c>
      <c r="P601">
        <f t="shared" si="73"/>
        <v>15.5</v>
      </c>
      <c r="Q601" t="str">
        <f t="shared" si="74"/>
        <v>technology</v>
      </c>
      <c r="R601" t="str">
        <f t="shared" si="75"/>
        <v>web</v>
      </c>
      <c r="S601" s="9">
        <f t="shared" si="76"/>
        <v>42071.427777777775</v>
      </c>
      <c r="T601" s="9">
        <f t="shared" si="77"/>
        <v>42047.604189814818</v>
      </c>
      <c r="U601" t="str">
        <f t="shared" si="78"/>
        <v>February</v>
      </c>
      <c r="V601" t="str">
        <f t="shared" si="79"/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2"/>
        <v>2</v>
      </c>
      <c r="P602">
        <f t="shared" si="73"/>
        <v>100</v>
      </c>
      <c r="Q602" t="str">
        <f t="shared" si="74"/>
        <v>technology</v>
      </c>
      <c r="R602" t="str">
        <f t="shared" si="75"/>
        <v>web</v>
      </c>
      <c r="S602" s="9">
        <f t="shared" si="76"/>
        <v>42133.589837962958</v>
      </c>
      <c r="T602" s="9">
        <f t="shared" si="77"/>
        <v>42073.589837962958</v>
      </c>
      <c r="U602" t="str">
        <f t="shared" si="78"/>
        <v>March</v>
      </c>
      <c r="V602" t="str">
        <f t="shared" si="79"/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2"/>
        <v>1</v>
      </c>
      <c r="P603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9">
        <f t="shared" si="76"/>
        <v>41999.64975694444</v>
      </c>
      <c r="T603" s="9">
        <f t="shared" si="77"/>
        <v>41969.64975694444</v>
      </c>
      <c r="U603" t="str">
        <f t="shared" si="78"/>
        <v>November</v>
      </c>
      <c r="V603" t="str">
        <f t="shared" si="79"/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2"/>
        <v>0</v>
      </c>
      <c r="P604">
        <f t="shared" si="73"/>
        <v>0</v>
      </c>
      <c r="Q604" t="str">
        <f t="shared" si="74"/>
        <v>technology</v>
      </c>
      <c r="R604" t="str">
        <f t="shared" si="75"/>
        <v>web</v>
      </c>
      <c r="S604" s="9">
        <f t="shared" si="76"/>
        <v>42173.585821759254</v>
      </c>
      <c r="T604" s="9">
        <f t="shared" si="77"/>
        <v>42143.585821759254</v>
      </c>
      <c r="U604" t="str">
        <f t="shared" si="78"/>
        <v>May</v>
      </c>
      <c r="V604" t="str">
        <f t="shared" si="79"/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2"/>
        <v>4</v>
      </c>
      <c r="P605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9">
        <f t="shared" si="76"/>
        <v>41865.430821759255</v>
      </c>
      <c r="T605" s="9">
        <f t="shared" si="77"/>
        <v>41835.430821759255</v>
      </c>
      <c r="U605" t="str">
        <f t="shared" si="78"/>
        <v>July</v>
      </c>
      <c r="V605" t="str">
        <f t="shared" si="79"/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2"/>
        <v>0</v>
      </c>
      <c r="P606">
        <f t="shared" si="73"/>
        <v>0</v>
      </c>
      <c r="Q606" t="str">
        <f t="shared" si="74"/>
        <v>technology</v>
      </c>
      <c r="R606" t="str">
        <f t="shared" si="75"/>
        <v>web</v>
      </c>
      <c r="S606" s="9">
        <f t="shared" si="76"/>
        <v>41878.827037037037</v>
      </c>
      <c r="T606" s="9">
        <f t="shared" si="77"/>
        <v>41848.827037037037</v>
      </c>
      <c r="U606" t="str">
        <f t="shared" si="78"/>
        <v>July</v>
      </c>
      <c r="V606" t="str">
        <f t="shared" si="79"/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2"/>
        <v>3</v>
      </c>
      <c r="P607">
        <f t="shared" si="73"/>
        <v>16.375</v>
      </c>
      <c r="Q607" t="str">
        <f t="shared" si="74"/>
        <v>technology</v>
      </c>
      <c r="R607" t="str">
        <f t="shared" si="75"/>
        <v>web</v>
      </c>
      <c r="S607" s="9">
        <f t="shared" si="76"/>
        <v>42239.14939814814</v>
      </c>
      <c r="T607" s="9">
        <f t="shared" si="77"/>
        <v>42194.14939814814</v>
      </c>
      <c r="U607" t="str">
        <f t="shared" si="78"/>
        <v>July</v>
      </c>
      <c r="V607" t="str">
        <f t="shared" si="79"/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2"/>
        <v>0</v>
      </c>
      <c r="P608">
        <f t="shared" si="73"/>
        <v>10</v>
      </c>
      <c r="Q608" t="str">
        <f t="shared" si="74"/>
        <v>technology</v>
      </c>
      <c r="R608" t="str">
        <f t="shared" si="75"/>
        <v>web</v>
      </c>
      <c r="S608" s="9">
        <f t="shared" si="76"/>
        <v>42148.416666666664</v>
      </c>
      <c r="T608" s="9">
        <f t="shared" si="77"/>
        <v>42102.442233796297</v>
      </c>
      <c r="U608" t="str">
        <f t="shared" si="78"/>
        <v>April</v>
      </c>
      <c r="V608" t="str">
        <f t="shared" si="79"/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2"/>
        <v>0</v>
      </c>
      <c r="P609">
        <f t="shared" si="73"/>
        <v>0</v>
      </c>
      <c r="Q609" t="str">
        <f t="shared" si="74"/>
        <v>technology</v>
      </c>
      <c r="R609" t="str">
        <f t="shared" si="75"/>
        <v>web</v>
      </c>
      <c r="S609" s="9">
        <f t="shared" si="76"/>
        <v>42330.65898148148</v>
      </c>
      <c r="T609" s="9">
        <f t="shared" si="77"/>
        <v>42300.617314814815</v>
      </c>
      <c r="U609" t="str">
        <f t="shared" si="78"/>
        <v>October</v>
      </c>
      <c r="V609" t="str">
        <f t="shared" si="79"/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2"/>
        <v>1</v>
      </c>
      <c r="P610">
        <f t="shared" si="73"/>
        <v>292.2</v>
      </c>
      <c r="Q610" t="str">
        <f t="shared" si="74"/>
        <v>technology</v>
      </c>
      <c r="R610" t="str">
        <f t="shared" si="75"/>
        <v>web</v>
      </c>
      <c r="S610" s="9">
        <f t="shared" si="76"/>
        <v>42170.712731481479</v>
      </c>
      <c r="T610" s="9">
        <f t="shared" si="77"/>
        <v>42140.712731481479</v>
      </c>
      <c r="U610" t="str">
        <f t="shared" si="78"/>
        <v>May</v>
      </c>
      <c r="V610" t="str">
        <f t="shared" si="79"/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2"/>
        <v>1</v>
      </c>
      <c r="P611">
        <f t="shared" si="73"/>
        <v>5</v>
      </c>
      <c r="Q611" t="str">
        <f t="shared" si="74"/>
        <v>technology</v>
      </c>
      <c r="R611" t="str">
        <f t="shared" si="75"/>
        <v>web</v>
      </c>
      <c r="S611" s="9">
        <f t="shared" si="76"/>
        <v>42336.867407407401</v>
      </c>
      <c r="T611" s="9">
        <f t="shared" si="77"/>
        <v>42306.825740740744</v>
      </c>
      <c r="U611" t="str">
        <f t="shared" si="78"/>
        <v>October</v>
      </c>
      <c r="V611" t="str">
        <f t="shared" si="79"/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2"/>
        <v>0</v>
      </c>
      <c r="P612">
        <f t="shared" si="73"/>
        <v>0</v>
      </c>
      <c r="Q612" t="str">
        <f t="shared" si="74"/>
        <v>technology</v>
      </c>
      <c r="R612" t="str">
        <f t="shared" si="75"/>
        <v>web</v>
      </c>
      <c r="S612" s="9">
        <f t="shared" si="76"/>
        <v>42116.622523148144</v>
      </c>
      <c r="T612" s="9">
        <f t="shared" si="77"/>
        <v>42086.622523148144</v>
      </c>
      <c r="U612" t="str">
        <f t="shared" si="78"/>
        <v>March</v>
      </c>
      <c r="V612" t="str">
        <f t="shared" si="79"/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2"/>
        <v>0</v>
      </c>
      <c r="P613">
        <f t="shared" si="73"/>
        <v>0</v>
      </c>
      <c r="Q613" t="str">
        <f t="shared" si="74"/>
        <v>technology</v>
      </c>
      <c r="R613" t="str">
        <f t="shared" si="75"/>
        <v>web</v>
      </c>
      <c r="S613" s="9">
        <f t="shared" si="76"/>
        <v>42388.352280092593</v>
      </c>
      <c r="T613" s="9">
        <f t="shared" si="77"/>
        <v>42328.352280092593</v>
      </c>
      <c r="U613" t="str">
        <f t="shared" si="78"/>
        <v>November</v>
      </c>
      <c r="V613" t="str">
        <f t="shared" si="79"/>
        <v>2015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2"/>
        <v>0</v>
      </c>
      <c r="P614">
        <f t="shared" si="73"/>
        <v>0</v>
      </c>
      <c r="Q614" t="str">
        <f t="shared" si="74"/>
        <v>technology</v>
      </c>
      <c r="R614" t="str">
        <f t="shared" si="75"/>
        <v>web</v>
      </c>
      <c r="S614" s="9">
        <f t="shared" si="76"/>
        <v>42614.823449074065</v>
      </c>
      <c r="T614" s="9">
        <f t="shared" si="77"/>
        <v>42584.823449074065</v>
      </c>
      <c r="U614" t="str">
        <f t="shared" si="78"/>
        <v>August</v>
      </c>
      <c r="V614" t="str">
        <f t="shared" si="79"/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2"/>
        <v>21</v>
      </c>
      <c r="P615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9">
        <f t="shared" si="76"/>
        <v>42277.999305555553</v>
      </c>
      <c r="T615" s="9">
        <f t="shared" si="77"/>
        <v>42247.288425925923</v>
      </c>
      <c r="U615" t="str">
        <f t="shared" si="78"/>
        <v>August</v>
      </c>
      <c r="V615" t="str">
        <f t="shared" si="79"/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2"/>
        <v>0</v>
      </c>
      <c r="P616">
        <f t="shared" si="73"/>
        <v>0</v>
      </c>
      <c r="Q616" t="str">
        <f t="shared" si="74"/>
        <v>technology</v>
      </c>
      <c r="R616" t="str">
        <f t="shared" si="75"/>
        <v>web</v>
      </c>
      <c r="S616" s="9">
        <f t="shared" si="76"/>
        <v>42544.853472222218</v>
      </c>
      <c r="T616" s="9">
        <f t="shared" si="77"/>
        <v>42514.853472222218</v>
      </c>
      <c r="U616" t="str">
        <f t="shared" si="78"/>
        <v>May</v>
      </c>
      <c r="V616" t="str">
        <f t="shared" si="79"/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2"/>
        <v>0</v>
      </c>
      <c r="P617">
        <f t="shared" si="73"/>
        <v>0</v>
      </c>
      <c r="Q617" t="str">
        <f t="shared" si="74"/>
        <v>technology</v>
      </c>
      <c r="R617" t="str">
        <f t="shared" si="75"/>
        <v>web</v>
      </c>
      <c r="S617" s="9">
        <f t="shared" si="76"/>
        <v>42271.913877314808</v>
      </c>
      <c r="T617" s="9">
        <f t="shared" si="77"/>
        <v>42241.913877314808</v>
      </c>
      <c r="U617" t="str">
        <f t="shared" si="78"/>
        <v>August</v>
      </c>
      <c r="V617" t="str">
        <f t="shared" si="79"/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2"/>
        <v>0</v>
      </c>
      <c r="P618">
        <f t="shared" si="73"/>
        <v>0</v>
      </c>
      <c r="Q618" t="str">
        <f t="shared" si="74"/>
        <v>technology</v>
      </c>
      <c r="R618" t="str">
        <f t="shared" si="75"/>
        <v>web</v>
      </c>
      <c r="S618" s="9">
        <f t="shared" si="76"/>
        <v>42791.167905092596</v>
      </c>
      <c r="T618" s="9">
        <f t="shared" si="77"/>
        <v>42761.167905092596</v>
      </c>
      <c r="U618" t="str">
        <f t="shared" si="78"/>
        <v>January</v>
      </c>
      <c r="V618" t="str">
        <f t="shared" si="79"/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2"/>
        <v>3</v>
      </c>
      <c r="P619">
        <f t="shared" si="73"/>
        <v>20</v>
      </c>
      <c r="Q619" t="str">
        <f t="shared" si="74"/>
        <v>technology</v>
      </c>
      <c r="R619" t="str">
        <f t="shared" si="75"/>
        <v>web</v>
      </c>
      <c r="S619" s="9">
        <f t="shared" si="76"/>
        <v>42132.134756944441</v>
      </c>
      <c r="T619" s="9">
        <f t="shared" si="77"/>
        <v>42087.134756944441</v>
      </c>
      <c r="U619" t="str">
        <f t="shared" si="78"/>
        <v>March</v>
      </c>
      <c r="V619" t="str">
        <f t="shared" si="79"/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2"/>
        <v>0</v>
      </c>
      <c r="P620">
        <f t="shared" si="73"/>
        <v>0</v>
      </c>
      <c r="Q620" t="str">
        <f t="shared" si="74"/>
        <v>technology</v>
      </c>
      <c r="R620" t="str">
        <f t="shared" si="75"/>
        <v>web</v>
      </c>
      <c r="S620" s="9">
        <f t="shared" si="76"/>
        <v>42347.60188657407</v>
      </c>
      <c r="T620" s="9">
        <f t="shared" si="77"/>
        <v>42317.60188657407</v>
      </c>
      <c r="U620" t="str">
        <f t="shared" si="78"/>
        <v>November</v>
      </c>
      <c r="V620" t="str">
        <f t="shared" si="79"/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2"/>
        <v>0</v>
      </c>
      <c r="P621">
        <f t="shared" si="73"/>
        <v>1</v>
      </c>
      <c r="Q621" t="str">
        <f t="shared" si="74"/>
        <v>technology</v>
      </c>
      <c r="R621" t="str">
        <f t="shared" si="75"/>
        <v>web</v>
      </c>
      <c r="S621" s="9">
        <f t="shared" si="76"/>
        <v>41968.483680555553</v>
      </c>
      <c r="T621" s="9">
        <f t="shared" si="77"/>
        <v>41908.442013888889</v>
      </c>
      <c r="U621" t="str">
        <f t="shared" si="78"/>
        <v>September</v>
      </c>
      <c r="V621" t="str">
        <f t="shared" si="79"/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2"/>
        <v>1</v>
      </c>
      <c r="P622">
        <f t="shared" si="73"/>
        <v>300</v>
      </c>
      <c r="Q622" t="str">
        <f t="shared" si="74"/>
        <v>technology</v>
      </c>
      <c r="R622" t="str">
        <f t="shared" si="75"/>
        <v>web</v>
      </c>
      <c r="S622" s="9">
        <f t="shared" si="76"/>
        <v>41876.508541666662</v>
      </c>
      <c r="T622" s="9">
        <f t="shared" si="77"/>
        <v>41831.508541666662</v>
      </c>
      <c r="U622" t="str">
        <f t="shared" si="78"/>
        <v>July</v>
      </c>
      <c r="V622" t="str">
        <f t="shared" si="79"/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2"/>
        <v>1</v>
      </c>
      <c r="P623">
        <f t="shared" si="73"/>
        <v>87</v>
      </c>
      <c r="Q623" t="str">
        <f t="shared" si="74"/>
        <v>technology</v>
      </c>
      <c r="R623" t="str">
        <f t="shared" si="75"/>
        <v>web</v>
      </c>
      <c r="S623" s="9">
        <f t="shared" si="76"/>
        <v>42558.779363425921</v>
      </c>
      <c r="T623" s="9">
        <f t="shared" si="77"/>
        <v>42528.779363425921</v>
      </c>
      <c r="U623" t="str">
        <f t="shared" si="78"/>
        <v>June</v>
      </c>
      <c r="V623" t="str">
        <f t="shared" si="79"/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2"/>
        <v>6</v>
      </c>
      <c r="P624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9">
        <f t="shared" si="76"/>
        <v>42552.566412037035</v>
      </c>
      <c r="T624" s="9">
        <f t="shared" si="77"/>
        <v>42532.566412037035</v>
      </c>
      <c r="U624" t="str">
        <f t="shared" si="78"/>
        <v>June</v>
      </c>
      <c r="V624" t="str">
        <f t="shared" si="79"/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2"/>
        <v>0</v>
      </c>
      <c r="P625">
        <f t="shared" si="73"/>
        <v>0</v>
      </c>
      <c r="Q625" t="str">
        <f t="shared" si="74"/>
        <v>technology</v>
      </c>
      <c r="R625" t="str">
        <f t="shared" si="75"/>
        <v>web</v>
      </c>
      <c r="S625" s="9">
        <f t="shared" si="76"/>
        <v>42151.800891203697</v>
      </c>
      <c r="T625" s="9">
        <f t="shared" si="77"/>
        <v>42121.800891203697</v>
      </c>
      <c r="U625" t="str">
        <f t="shared" si="78"/>
        <v>April</v>
      </c>
      <c r="V625" t="str">
        <f t="shared" si="79"/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2"/>
        <v>0</v>
      </c>
      <c r="P626">
        <f t="shared" si="73"/>
        <v>0</v>
      </c>
      <c r="Q626" t="str">
        <f t="shared" si="74"/>
        <v>technology</v>
      </c>
      <c r="R626" t="str">
        <f t="shared" si="75"/>
        <v>web</v>
      </c>
      <c r="S626" s="9">
        <f t="shared" si="76"/>
        <v>42138.78056712963</v>
      </c>
      <c r="T626" s="9">
        <f t="shared" si="77"/>
        <v>42108.78056712963</v>
      </c>
      <c r="U626" t="str">
        <f t="shared" si="78"/>
        <v>April</v>
      </c>
      <c r="V626" t="str">
        <f t="shared" si="79"/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2"/>
        <v>0</v>
      </c>
      <c r="P627">
        <f t="shared" si="73"/>
        <v>0</v>
      </c>
      <c r="Q627" t="str">
        <f t="shared" si="74"/>
        <v>technology</v>
      </c>
      <c r="R627" t="str">
        <f t="shared" si="75"/>
        <v>web</v>
      </c>
      <c r="S627" s="9">
        <f t="shared" si="76"/>
        <v>42820.645567129628</v>
      </c>
      <c r="T627" s="9">
        <f t="shared" si="77"/>
        <v>42790.687233796292</v>
      </c>
      <c r="U627" t="str">
        <f t="shared" si="78"/>
        <v>February</v>
      </c>
      <c r="V627" t="str">
        <f t="shared" si="79"/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2"/>
        <v>17</v>
      </c>
      <c r="P628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9">
        <f t="shared" si="76"/>
        <v>42231.348611111105</v>
      </c>
      <c r="T628" s="9">
        <f t="shared" si="77"/>
        <v>42198.351145833331</v>
      </c>
      <c r="U628" t="str">
        <f t="shared" si="78"/>
        <v>July</v>
      </c>
      <c r="V628" t="str">
        <f t="shared" si="79"/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2"/>
        <v>0</v>
      </c>
      <c r="P629">
        <f t="shared" si="73"/>
        <v>90</v>
      </c>
      <c r="Q629" t="str">
        <f t="shared" si="74"/>
        <v>technology</v>
      </c>
      <c r="R629" t="str">
        <f t="shared" si="75"/>
        <v>web</v>
      </c>
      <c r="S629" s="9">
        <f t="shared" si="76"/>
        <v>42443.749999999993</v>
      </c>
      <c r="T629" s="9">
        <f t="shared" si="77"/>
        <v>42384.098506944443</v>
      </c>
      <c r="U629" t="str">
        <f t="shared" si="78"/>
        <v>January</v>
      </c>
      <c r="V629" t="str">
        <f t="shared" si="79"/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2"/>
        <v>0</v>
      </c>
      <c r="P630">
        <f t="shared" si="73"/>
        <v>0</v>
      </c>
      <c r="Q630" t="str">
        <f t="shared" si="74"/>
        <v>technology</v>
      </c>
      <c r="R630" t="str">
        <f t="shared" si="75"/>
        <v>web</v>
      </c>
      <c r="S630" s="9">
        <f t="shared" si="76"/>
        <v>41833.484456018516</v>
      </c>
      <c r="T630" s="9">
        <f t="shared" si="77"/>
        <v>41803.484456018516</v>
      </c>
      <c r="U630" t="str">
        <f t="shared" si="78"/>
        <v>June</v>
      </c>
      <c r="V630" t="str">
        <f t="shared" si="79"/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2"/>
        <v>0</v>
      </c>
      <c r="P631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9">
        <f t="shared" si="76"/>
        <v>42504.429490740738</v>
      </c>
      <c r="T631" s="9">
        <f t="shared" si="77"/>
        <v>42474.429490740738</v>
      </c>
      <c r="U631" t="str">
        <f t="shared" si="78"/>
        <v>April</v>
      </c>
      <c r="V631" t="str">
        <f t="shared" si="79"/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2"/>
        <v>0</v>
      </c>
      <c r="P632">
        <f t="shared" si="73"/>
        <v>10</v>
      </c>
      <c r="Q632" t="str">
        <f t="shared" si="74"/>
        <v>technology</v>
      </c>
      <c r="R632" t="str">
        <f t="shared" si="75"/>
        <v>web</v>
      </c>
      <c r="S632" s="9">
        <f t="shared" si="76"/>
        <v>42253.006944444445</v>
      </c>
      <c r="T632" s="9">
        <f t="shared" si="77"/>
        <v>42223.411122685182</v>
      </c>
      <c r="U632" t="str">
        <f t="shared" si="78"/>
        <v>August</v>
      </c>
      <c r="V632" t="str">
        <f t="shared" si="79"/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2"/>
        <v>1</v>
      </c>
      <c r="P633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9">
        <f t="shared" si="76"/>
        <v>42518.563993055555</v>
      </c>
      <c r="T633" s="9">
        <f t="shared" si="77"/>
        <v>42489.563993055555</v>
      </c>
      <c r="U633" t="str">
        <f t="shared" si="78"/>
        <v>April</v>
      </c>
      <c r="V633" t="str">
        <f t="shared" si="79"/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2"/>
        <v>0</v>
      </c>
      <c r="P634">
        <f t="shared" si="73"/>
        <v>0</v>
      </c>
      <c r="Q634" t="str">
        <f t="shared" si="74"/>
        <v>technology</v>
      </c>
      <c r="R634" t="str">
        <f t="shared" si="75"/>
        <v>web</v>
      </c>
      <c r="S634" s="9">
        <f t="shared" si="76"/>
        <v>42333.492650462962</v>
      </c>
      <c r="T634" s="9">
        <f t="shared" si="77"/>
        <v>42303.450983796291</v>
      </c>
      <c r="U634" t="str">
        <f t="shared" si="78"/>
        <v>October</v>
      </c>
      <c r="V634" t="str">
        <f t="shared" si="79"/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2"/>
        <v>12</v>
      </c>
      <c r="P635">
        <f t="shared" si="73"/>
        <v>49.8</v>
      </c>
      <c r="Q635" t="str">
        <f t="shared" si="74"/>
        <v>technology</v>
      </c>
      <c r="R635" t="str">
        <f t="shared" si="75"/>
        <v>web</v>
      </c>
      <c r="S635" s="9">
        <f t="shared" si="76"/>
        <v>42538.749999999993</v>
      </c>
      <c r="T635" s="9">
        <f t="shared" si="77"/>
        <v>42507.090995370374</v>
      </c>
      <c r="U635" t="str">
        <f t="shared" si="78"/>
        <v>May</v>
      </c>
      <c r="V635" t="str">
        <f t="shared" si="79"/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2"/>
        <v>0</v>
      </c>
      <c r="P636">
        <f t="shared" si="73"/>
        <v>1</v>
      </c>
      <c r="Q636" t="str">
        <f t="shared" si="74"/>
        <v>technology</v>
      </c>
      <c r="R636" t="str">
        <f t="shared" si="75"/>
        <v>web</v>
      </c>
      <c r="S636" s="9">
        <f t="shared" si="76"/>
        <v>42061.720243055555</v>
      </c>
      <c r="T636" s="9">
        <f t="shared" si="77"/>
        <v>42031.720243055555</v>
      </c>
      <c r="U636" t="str">
        <f t="shared" si="78"/>
        <v>January</v>
      </c>
      <c r="V636" t="str">
        <f t="shared" si="79"/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2"/>
        <v>0</v>
      </c>
      <c r="P637">
        <f t="shared" si="73"/>
        <v>2</v>
      </c>
      <c r="Q637" t="str">
        <f t="shared" si="74"/>
        <v>technology</v>
      </c>
      <c r="R637" t="str">
        <f t="shared" si="75"/>
        <v>web</v>
      </c>
      <c r="S637" s="9">
        <f t="shared" si="76"/>
        <v>42105.883819444447</v>
      </c>
      <c r="T637" s="9">
        <f t="shared" si="77"/>
        <v>42075.883819444447</v>
      </c>
      <c r="U637" t="str">
        <f t="shared" si="78"/>
        <v>March</v>
      </c>
      <c r="V637" t="str">
        <f t="shared" si="79"/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2"/>
        <v>0</v>
      </c>
      <c r="P638">
        <f t="shared" si="73"/>
        <v>4</v>
      </c>
      <c r="Q638" t="str">
        <f t="shared" si="74"/>
        <v>technology</v>
      </c>
      <c r="R638" t="str">
        <f t="shared" si="75"/>
        <v>web</v>
      </c>
      <c r="S638" s="9">
        <f t="shared" si="76"/>
        <v>42161.240972222215</v>
      </c>
      <c r="T638" s="9">
        <f t="shared" si="77"/>
        <v>42131.247106481482</v>
      </c>
      <c r="U638" t="str">
        <f t="shared" si="78"/>
        <v>May</v>
      </c>
      <c r="V638" t="str">
        <f t="shared" si="79"/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2"/>
        <v>0</v>
      </c>
      <c r="P639">
        <f t="shared" si="73"/>
        <v>0</v>
      </c>
      <c r="Q639" t="str">
        <f t="shared" si="74"/>
        <v>technology</v>
      </c>
      <c r="R639" t="str">
        <f t="shared" si="75"/>
        <v>web</v>
      </c>
      <c r="S639" s="9">
        <f t="shared" si="76"/>
        <v>42791.75277777778</v>
      </c>
      <c r="T639" s="9">
        <f t="shared" si="77"/>
        <v>42762.75368055555</v>
      </c>
      <c r="U639" t="str">
        <f t="shared" si="78"/>
        <v>January</v>
      </c>
      <c r="V639" t="str">
        <f t="shared" si="79"/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2"/>
        <v>0</v>
      </c>
      <c r="P640">
        <f t="shared" si="73"/>
        <v>3</v>
      </c>
      <c r="Q640" t="str">
        <f t="shared" si="74"/>
        <v>technology</v>
      </c>
      <c r="R640" t="str">
        <f t="shared" si="75"/>
        <v>web</v>
      </c>
      <c r="S640" s="9">
        <f t="shared" si="76"/>
        <v>42819.343310185184</v>
      </c>
      <c r="T640" s="9">
        <f t="shared" si="77"/>
        <v>42759.384976851848</v>
      </c>
      <c r="U640" t="str">
        <f t="shared" si="78"/>
        <v>January</v>
      </c>
      <c r="V640" t="str">
        <f t="shared" si="79"/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2"/>
        <v>0</v>
      </c>
      <c r="P641">
        <f t="shared" si="73"/>
        <v>1</v>
      </c>
      <c r="Q641" t="str">
        <f t="shared" si="74"/>
        <v>technology</v>
      </c>
      <c r="R641" t="str">
        <f t="shared" si="75"/>
        <v>web</v>
      </c>
      <c r="S641" s="9">
        <f t="shared" si="76"/>
        <v>41925.374942129631</v>
      </c>
      <c r="T641" s="9">
        <f t="shared" si="77"/>
        <v>41865.374942129631</v>
      </c>
      <c r="U641" t="str">
        <f t="shared" si="78"/>
        <v>August</v>
      </c>
      <c r="V641" t="str">
        <f t="shared" si="79"/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72"/>
        <v>144</v>
      </c>
      <c r="P642">
        <f t="shared" si="73"/>
        <v>50.5</v>
      </c>
      <c r="Q642" t="str">
        <f t="shared" si="74"/>
        <v>technology</v>
      </c>
      <c r="R642" t="str">
        <f t="shared" si="75"/>
        <v>wearables</v>
      </c>
      <c r="S642" s="9">
        <f t="shared" si="76"/>
        <v>42698.749999999993</v>
      </c>
      <c r="T642" s="9">
        <f t="shared" si="77"/>
        <v>42683.21197916667</v>
      </c>
      <c r="U642" t="str">
        <f t="shared" si="78"/>
        <v>November</v>
      </c>
      <c r="V642" t="str">
        <f t="shared" si="79"/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80">ROUND(E643/D643*100,0)</f>
        <v>119</v>
      </c>
      <c r="P643">
        <f t="shared" ref="P643:P706" si="81">IFERROR(E643/L643,0)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9">
        <f t="shared" ref="S643:S706" si="84">(((I643/60)/60)/24)+DATE(1970,1,1)+(-5/24)</f>
        <v>42229.361666666664</v>
      </c>
      <c r="T643" s="9">
        <f t="shared" ref="T643:T706" si="85">(((J643/60)/60)/24)+DATE(1970,1,1)+(-5/24)</f>
        <v>42199.361666666664</v>
      </c>
      <c r="U643" t="str">
        <f t="shared" ref="U643:U706" si="86">TEXT(T643,"mmmm")</f>
        <v>July</v>
      </c>
      <c r="V643" t="str">
        <f t="shared" ref="V643:V706" si="87">TEXT(T643,"yyyy")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0"/>
        <v>1460</v>
      </c>
      <c r="P644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9">
        <f t="shared" si="84"/>
        <v>42235.442986111106</v>
      </c>
      <c r="T644" s="9">
        <f t="shared" si="85"/>
        <v>42199.442986111106</v>
      </c>
      <c r="U644" t="str">
        <f t="shared" si="86"/>
        <v>July</v>
      </c>
      <c r="V644" t="str">
        <f t="shared" si="87"/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0"/>
        <v>106</v>
      </c>
      <c r="P645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9">
        <f t="shared" si="84"/>
        <v>42155.43373842592</v>
      </c>
      <c r="T645" s="9">
        <f t="shared" si="85"/>
        <v>42100.43373842592</v>
      </c>
      <c r="U645" t="str">
        <f t="shared" si="86"/>
        <v>April</v>
      </c>
      <c r="V645" t="str">
        <f t="shared" si="87"/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0"/>
        <v>300</v>
      </c>
      <c r="P64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9">
        <f t="shared" si="84"/>
        <v>41940.833333333328</v>
      </c>
      <c r="T646" s="9">
        <f t="shared" si="85"/>
        <v>41898.457627314812</v>
      </c>
      <c r="U646" t="str">
        <f t="shared" si="86"/>
        <v>September</v>
      </c>
      <c r="V646" t="str">
        <f t="shared" si="87"/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0"/>
        <v>279</v>
      </c>
      <c r="P64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9">
        <f t="shared" si="84"/>
        <v>42593.817986111106</v>
      </c>
      <c r="T647" s="9">
        <f t="shared" si="85"/>
        <v>42563.817986111106</v>
      </c>
      <c r="U647" t="str">
        <f t="shared" si="86"/>
        <v>July</v>
      </c>
      <c r="V647" t="str">
        <f t="shared" si="87"/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0"/>
        <v>132</v>
      </c>
      <c r="P648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9">
        <f t="shared" si="84"/>
        <v>41862.644293981481</v>
      </c>
      <c r="T648" s="9">
        <f t="shared" si="85"/>
        <v>41832.644293981481</v>
      </c>
      <c r="U648" t="str">
        <f t="shared" si="86"/>
        <v>July</v>
      </c>
      <c r="V648" t="str">
        <f t="shared" si="87"/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0"/>
        <v>107</v>
      </c>
      <c r="P649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9">
        <f t="shared" si="84"/>
        <v>42446.517928240741</v>
      </c>
      <c r="T649" s="9">
        <f t="shared" si="85"/>
        <v>42416.559594907405</v>
      </c>
      <c r="U649" t="str">
        <f t="shared" si="86"/>
        <v>February</v>
      </c>
      <c r="V649" t="str">
        <f t="shared" si="87"/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0"/>
        <v>127</v>
      </c>
      <c r="P650">
        <f t="shared" si="81"/>
        <v>1644</v>
      </c>
      <c r="Q650" t="str">
        <f t="shared" si="82"/>
        <v>technology</v>
      </c>
      <c r="R650" t="str">
        <f t="shared" si="83"/>
        <v>wearables</v>
      </c>
      <c r="S650" s="9">
        <f t="shared" si="84"/>
        <v>41926.485046296293</v>
      </c>
      <c r="T650" s="9">
        <f t="shared" si="85"/>
        <v>41891.485046296293</v>
      </c>
      <c r="U650" t="str">
        <f t="shared" si="86"/>
        <v>September</v>
      </c>
      <c r="V650" t="str">
        <f t="shared" si="87"/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0"/>
        <v>140</v>
      </c>
      <c r="P651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9">
        <f t="shared" si="84"/>
        <v>41898.703854166662</v>
      </c>
      <c r="T651" s="9">
        <f t="shared" si="85"/>
        <v>41877.703854166662</v>
      </c>
      <c r="U651" t="str">
        <f t="shared" si="86"/>
        <v>August</v>
      </c>
      <c r="V651" t="str">
        <f t="shared" si="87"/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0"/>
        <v>112</v>
      </c>
      <c r="P652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9">
        <f t="shared" si="84"/>
        <v>41991.870185185187</v>
      </c>
      <c r="T652" s="9">
        <f t="shared" si="85"/>
        <v>41931.828518518516</v>
      </c>
      <c r="U652" t="str">
        <f t="shared" si="86"/>
        <v>October</v>
      </c>
      <c r="V652" t="str">
        <f t="shared" si="87"/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0"/>
        <v>101</v>
      </c>
      <c r="P653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9">
        <f t="shared" si="84"/>
        <v>41985.809155092589</v>
      </c>
      <c r="T653" s="9">
        <f t="shared" si="85"/>
        <v>41955.809155092589</v>
      </c>
      <c r="U653" t="str">
        <f t="shared" si="86"/>
        <v>November</v>
      </c>
      <c r="V653" t="str">
        <f t="shared" si="87"/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0"/>
        <v>100</v>
      </c>
      <c r="P654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9">
        <f t="shared" si="84"/>
        <v>42705.523726851847</v>
      </c>
      <c r="T654" s="9">
        <f t="shared" si="85"/>
        <v>42675.482060185182</v>
      </c>
      <c r="U654" t="str">
        <f t="shared" si="86"/>
        <v>November</v>
      </c>
      <c r="V654" t="str">
        <f t="shared" si="87"/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0"/>
        <v>141</v>
      </c>
      <c r="P655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9">
        <f t="shared" si="84"/>
        <v>42236.410185185181</v>
      </c>
      <c r="T655" s="9">
        <f t="shared" si="85"/>
        <v>42199.410185185181</v>
      </c>
      <c r="U655" t="str">
        <f t="shared" si="86"/>
        <v>July</v>
      </c>
      <c r="V655" t="str">
        <f t="shared" si="87"/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0"/>
        <v>267</v>
      </c>
      <c r="P65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9">
        <f t="shared" si="84"/>
        <v>42193.748993055553</v>
      </c>
      <c r="T656" s="9">
        <f t="shared" si="85"/>
        <v>42163.748993055553</v>
      </c>
      <c r="U656" t="str">
        <f t="shared" si="86"/>
        <v>June</v>
      </c>
      <c r="V656" t="str">
        <f t="shared" si="87"/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0"/>
        <v>147</v>
      </c>
      <c r="P65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9">
        <f t="shared" si="84"/>
        <v>42075.707314814812</v>
      </c>
      <c r="T657" s="9">
        <f t="shared" si="85"/>
        <v>42045.748981481483</v>
      </c>
      <c r="U657" t="str">
        <f t="shared" si="86"/>
        <v>February</v>
      </c>
      <c r="V657" t="str">
        <f t="shared" si="87"/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0"/>
        <v>214</v>
      </c>
      <c r="P658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9">
        <f t="shared" si="84"/>
        <v>42477.554618055547</v>
      </c>
      <c r="T658" s="9">
        <f t="shared" si="85"/>
        <v>42417.596284722218</v>
      </c>
      <c r="U658" t="str">
        <f t="shared" si="86"/>
        <v>February</v>
      </c>
      <c r="V658" t="str">
        <f t="shared" si="87"/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0"/>
        <v>126</v>
      </c>
      <c r="P659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9">
        <f t="shared" si="84"/>
        <v>42361.637407407405</v>
      </c>
      <c r="T659" s="9">
        <f t="shared" si="85"/>
        <v>42331.637407407405</v>
      </c>
      <c r="U659" t="str">
        <f t="shared" si="86"/>
        <v>November</v>
      </c>
      <c r="V659" t="str">
        <f t="shared" si="87"/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0"/>
        <v>104</v>
      </c>
      <c r="P660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9">
        <f t="shared" si="84"/>
        <v>42211.541666666664</v>
      </c>
      <c r="T660" s="9">
        <f t="shared" si="85"/>
        <v>42178.952418981477</v>
      </c>
      <c r="U660" t="str">
        <f t="shared" si="86"/>
        <v>June</v>
      </c>
      <c r="V660" t="str">
        <f t="shared" si="87"/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0"/>
        <v>101</v>
      </c>
      <c r="P661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9">
        <f t="shared" si="84"/>
        <v>42239.385358796295</v>
      </c>
      <c r="T661" s="9">
        <f t="shared" si="85"/>
        <v>42209.385358796295</v>
      </c>
      <c r="U661" t="str">
        <f t="shared" si="86"/>
        <v>July</v>
      </c>
      <c r="V661" t="str">
        <f t="shared" si="87"/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0"/>
        <v>3</v>
      </c>
      <c r="P662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9">
        <f t="shared" si="84"/>
        <v>41952.574988425928</v>
      </c>
      <c r="T662" s="9">
        <f t="shared" si="85"/>
        <v>41922.533321759256</v>
      </c>
      <c r="U662" t="str">
        <f t="shared" si="86"/>
        <v>October</v>
      </c>
      <c r="V662" t="str">
        <f t="shared" si="87"/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0"/>
        <v>1</v>
      </c>
      <c r="P663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9">
        <f t="shared" si="84"/>
        <v>42666.437025462961</v>
      </c>
      <c r="T663" s="9">
        <f t="shared" si="85"/>
        <v>42636.437025462961</v>
      </c>
      <c r="U663" t="str">
        <f t="shared" si="86"/>
        <v>September</v>
      </c>
      <c r="V663" t="str">
        <f t="shared" si="87"/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0"/>
        <v>0</v>
      </c>
      <c r="P664">
        <f t="shared" si="81"/>
        <v>39</v>
      </c>
      <c r="Q664" t="str">
        <f t="shared" si="82"/>
        <v>technology</v>
      </c>
      <c r="R664" t="str">
        <f t="shared" si="83"/>
        <v>wearables</v>
      </c>
      <c r="S664" s="9">
        <f t="shared" si="84"/>
        <v>42020.229710648149</v>
      </c>
      <c r="T664" s="9">
        <f t="shared" si="85"/>
        <v>41990.229710648149</v>
      </c>
      <c r="U664" t="str">
        <f t="shared" si="86"/>
        <v>December</v>
      </c>
      <c r="V664" t="str">
        <f t="shared" si="87"/>
        <v>2014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0"/>
        <v>0</v>
      </c>
      <c r="P665">
        <f t="shared" si="81"/>
        <v>100</v>
      </c>
      <c r="Q665" t="str">
        <f t="shared" si="82"/>
        <v>technology</v>
      </c>
      <c r="R665" t="str">
        <f t="shared" si="83"/>
        <v>wearables</v>
      </c>
      <c r="S665" s="9">
        <f t="shared" si="84"/>
        <v>42203.634907407402</v>
      </c>
      <c r="T665" s="9">
        <f t="shared" si="85"/>
        <v>42173.634907407402</v>
      </c>
      <c r="U665" t="str">
        <f t="shared" si="86"/>
        <v>June</v>
      </c>
      <c r="V665" t="str">
        <f t="shared" si="87"/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0"/>
        <v>8</v>
      </c>
      <c r="P66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9">
        <f t="shared" si="84"/>
        <v>42107.458043981482</v>
      </c>
      <c r="T666" s="9">
        <f t="shared" si="85"/>
        <v>42077.458043981482</v>
      </c>
      <c r="U666" t="str">
        <f t="shared" si="86"/>
        <v>March</v>
      </c>
      <c r="V666" t="str">
        <f t="shared" si="87"/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0"/>
        <v>19</v>
      </c>
      <c r="P66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9">
        <f t="shared" si="84"/>
        <v>42748.503020833326</v>
      </c>
      <c r="T667" s="9">
        <f t="shared" si="85"/>
        <v>42688.503020833326</v>
      </c>
      <c r="U667" t="str">
        <f t="shared" si="86"/>
        <v>November</v>
      </c>
      <c r="V667" t="str">
        <f t="shared" si="87"/>
        <v>2016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0"/>
        <v>0</v>
      </c>
      <c r="P668">
        <f t="shared" si="81"/>
        <v>2</v>
      </c>
      <c r="Q668" t="str">
        <f t="shared" si="82"/>
        <v>technology</v>
      </c>
      <c r="R668" t="str">
        <f t="shared" si="83"/>
        <v>wearables</v>
      </c>
      <c r="S668" s="9">
        <f t="shared" si="84"/>
        <v>41868.623819444445</v>
      </c>
      <c r="T668" s="9">
        <f t="shared" si="85"/>
        <v>41838.623819444445</v>
      </c>
      <c r="U668" t="str">
        <f t="shared" si="86"/>
        <v>July</v>
      </c>
      <c r="V668" t="str">
        <f t="shared" si="87"/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0"/>
        <v>10</v>
      </c>
      <c r="P669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9">
        <f t="shared" si="84"/>
        <v>42672.165081018517</v>
      </c>
      <c r="T669" s="9">
        <f t="shared" si="85"/>
        <v>42632.165081018517</v>
      </c>
      <c r="U669" t="str">
        <f t="shared" si="86"/>
        <v>September</v>
      </c>
      <c r="V669" t="str">
        <f t="shared" si="87"/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0"/>
        <v>5</v>
      </c>
      <c r="P670">
        <f t="shared" si="81"/>
        <v>27.36</v>
      </c>
      <c r="Q670" t="str">
        <f t="shared" si="82"/>
        <v>technology</v>
      </c>
      <c r="R670" t="str">
        <f t="shared" si="83"/>
        <v>wearables</v>
      </c>
      <c r="S670" s="9">
        <f t="shared" si="84"/>
        <v>42135.622939814813</v>
      </c>
      <c r="T670" s="9">
        <f t="shared" si="85"/>
        <v>42090.622939814813</v>
      </c>
      <c r="U670" t="str">
        <f t="shared" si="86"/>
        <v>March</v>
      </c>
      <c r="V670" t="str">
        <f t="shared" si="87"/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0"/>
        <v>22</v>
      </c>
      <c r="P671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9">
        <f t="shared" si="84"/>
        <v>42557.417337962957</v>
      </c>
      <c r="T671" s="9">
        <f t="shared" si="85"/>
        <v>42527.417337962957</v>
      </c>
      <c r="U671" t="str">
        <f t="shared" si="86"/>
        <v>June</v>
      </c>
      <c r="V671" t="str">
        <f t="shared" si="87"/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0"/>
        <v>29</v>
      </c>
      <c r="P672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9">
        <f t="shared" si="84"/>
        <v>42540.131944444445</v>
      </c>
      <c r="T672" s="9">
        <f t="shared" si="85"/>
        <v>42506.501388888886</v>
      </c>
      <c r="U672" t="str">
        <f t="shared" si="86"/>
        <v>May</v>
      </c>
      <c r="V672" t="str">
        <f t="shared" si="87"/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0"/>
        <v>39</v>
      </c>
      <c r="P673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9">
        <f t="shared" si="84"/>
        <v>42017.958333333336</v>
      </c>
      <c r="T673" s="9">
        <f t="shared" si="85"/>
        <v>41984.484398148146</v>
      </c>
      <c r="U673" t="str">
        <f t="shared" si="86"/>
        <v>December</v>
      </c>
      <c r="V673" t="str">
        <f t="shared" si="87"/>
        <v>2014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0"/>
        <v>22</v>
      </c>
      <c r="P674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9">
        <f t="shared" si="84"/>
        <v>42004.999305555553</v>
      </c>
      <c r="T674" s="9">
        <f t="shared" si="85"/>
        <v>41974.011157407404</v>
      </c>
      <c r="U674" t="str">
        <f t="shared" si="86"/>
        <v>December</v>
      </c>
      <c r="V674" t="str">
        <f t="shared" si="87"/>
        <v>2014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0"/>
        <v>0</v>
      </c>
      <c r="P675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9">
        <f t="shared" si="84"/>
        <v>41883.6321412037</v>
      </c>
      <c r="T675" s="9">
        <f t="shared" si="85"/>
        <v>41838.6321412037</v>
      </c>
      <c r="U675" t="str">
        <f t="shared" si="86"/>
        <v>July</v>
      </c>
      <c r="V675" t="str">
        <f t="shared" si="87"/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0"/>
        <v>0</v>
      </c>
      <c r="P676">
        <f t="shared" si="81"/>
        <v>7.5</v>
      </c>
      <c r="Q676" t="str">
        <f t="shared" si="82"/>
        <v>technology</v>
      </c>
      <c r="R676" t="str">
        <f t="shared" si="83"/>
        <v>wearables</v>
      </c>
      <c r="S676" s="9">
        <f t="shared" si="84"/>
        <v>41862.907719907402</v>
      </c>
      <c r="T676" s="9">
        <f t="shared" si="85"/>
        <v>41802.907719907402</v>
      </c>
      <c r="U676" t="str">
        <f t="shared" si="86"/>
        <v>June</v>
      </c>
      <c r="V676" t="str">
        <f t="shared" si="87"/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0"/>
        <v>15</v>
      </c>
      <c r="P67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9">
        <f t="shared" si="84"/>
        <v>42005.082638888889</v>
      </c>
      <c r="T677" s="9">
        <f t="shared" si="85"/>
        <v>41975.722268518519</v>
      </c>
      <c r="U677" t="str">
        <f t="shared" si="86"/>
        <v>December</v>
      </c>
      <c r="V677" t="str">
        <f t="shared" si="87"/>
        <v>2014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0"/>
        <v>1</v>
      </c>
      <c r="P678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9">
        <f t="shared" si="84"/>
        <v>42042.559965277782</v>
      </c>
      <c r="T678" s="9">
        <f t="shared" si="85"/>
        <v>42012.559965277782</v>
      </c>
      <c r="U678" t="str">
        <f t="shared" si="86"/>
        <v>January</v>
      </c>
      <c r="V678" t="str">
        <f t="shared" si="87"/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0"/>
        <v>26</v>
      </c>
      <c r="P67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9">
        <f t="shared" si="84"/>
        <v>42549.195543981477</v>
      </c>
      <c r="T679" s="9">
        <f t="shared" si="85"/>
        <v>42504.195543981477</v>
      </c>
      <c r="U679" t="str">
        <f t="shared" si="86"/>
        <v>May</v>
      </c>
      <c r="V679" t="str">
        <f t="shared" si="87"/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0"/>
        <v>4</v>
      </c>
      <c r="P680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9">
        <f t="shared" si="84"/>
        <v>42511.168263888881</v>
      </c>
      <c r="T680" s="9">
        <f t="shared" si="85"/>
        <v>42481.168263888881</v>
      </c>
      <c r="U680" t="str">
        <f t="shared" si="86"/>
        <v>April</v>
      </c>
      <c r="V680" t="str">
        <f t="shared" si="87"/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0"/>
        <v>15</v>
      </c>
      <c r="P681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9">
        <f t="shared" si="84"/>
        <v>42616.487372685187</v>
      </c>
      <c r="T681" s="9">
        <f t="shared" si="85"/>
        <v>42556.487372685187</v>
      </c>
      <c r="U681" t="str">
        <f t="shared" si="86"/>
        <v>July</v>
      </c>
      <c r="V681" t="str">
        <f t="shared" si="87"/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0"/>
        <v>26</v>
      </c>
      <c r="P682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9">
        <f t="shared" si="84"/>
        <v>41899.293182870366</v>
      </c>
      <c r="T682" s="9">
        <f t="shared" si="85"/>
        <v>41864.293182870366</v>
      </c>
      <c r="U682" t="str">
        <f t="shared" si="86"/>
        <v>August</v>
      </c>
      <c r="V682" t="str">
        <f t="shared" si="87"/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0"/>
        <v>0</v>
      </c>
      <c r="P683">
        <f t="shared" si="81"/>
        <v>1</v>
      </c>
      <c r="Q683" t="str">
        <f t="shared" si="82"/>
        <v>technology</v>
      </c>
      <c r="R683" t="str">
        <f t="shared" si="83"/>
        <v>wearables</v>
      </c>
      <c r="S683" s="9">
        <f t="shared" si="84"/>
        <v>42669.597268518519</v>
      </c>
      <c r="T683" s="9">
        <f t="shared" si="85"/>
        <v>42639.597268518519</v>
      </c>
      <c r="U683" t="str">
        <f t="shared" si="86"/>
        <v>September</v>
      </c>
      <c r="V683" t="str">
        <f t="shared" si="87"/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0"/>
        <v>0</v>
      </c>
      <c r="P68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9">
        <f t="shared" si="84"/>
        <v>42808.51530092593</v>
      </c>
      <c r="T684" s="9">
        <f t="shared" si="85"/>
        <v>42778.556967592587</v>
      </c>
      <c r="U684" t="str">
        <f t="shared" si="86"/>
        <v>February</v>
      </c>
      <c r="V684" t="str">
        <f t="shared" si="87"/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0"/>
        <v>1</v>
      </c>
      <c r="P685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9">
        <f t="shared" si="84"/>
        <v>42674.691712962966</v>
      </c>
      <c r="T685" s="9">
        <f t="shared" si="85"/>
        <v>42634.691712962966</v>
      </c>
      <c r="U685" t="str">
        <f t="shared" si="86"/>
        <v>September</v>
      </c>
      <c r="V685" t="str">
        <f t="shared" si="87"/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0"/>
        <v>7</v>
      </c>
      <c r="P68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9">
        <f t="shared" si="84"/>
        <v>41844.916666666664</v>
      </c>
      <c r="T686" s="9">
        <f t="shared" si="85"/>
        <v>41809.26494212963</v>
      </c>
      <c r="U686" t="str">
        <f t="shared" si="86"/>
        <v>June</v>
      </c>
      <c r="V686" t="str">
        <f t="shared" si="87"/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0"/>
        <v>28</v>
      </c>
      <c r="P687">
        <f t="shared" si="81"/>
        <v>55.3</v>
      </c>
      <c r="Q687" t="str">
        <f t="shared" si="82"/>
        <v>technology</v>
      </c>
      <c r="R687" t="str">
        <f t="shared" si="83"/>
        <v>wearables</v>
      </c>
      <c r="S687" s="9">
        <f t="shared" si="84"/>
        <v>42016.658240740733</v>
      </c>
      <c r="T687" s="9">
        <f t="shared" si="85"/>
        <v>41971.658240740733</v>
      </c>
      <c r="U687" t="str">
        <f t="shared" si="86"/>
        <v>November</v>
      </c>
      <c r="V687" t="str">
        <f t="shared" si="87"/>
        <v>2014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0"/>
        <v>0</v>
      </c>
      <c r="P688">
        <f t="shared" si="81"/>
        <v>0</v>
      </c>
      <c r="Q688" t="str">
        <f t="shared" si="82"/>
        <v>technology</v>
      </c>
      <c r="R688" t="str">
        <f t="shared" si="83"/>
        <v>wearables</v>
      </c>
      <c r="S688" s="9">
        <f t="shared" si="84"/>
        <v>42219.464930555558</v>
      </c>
      <c r="T688" s="9">
        <f t="shared" si="85"/>
        <v>42189.464930555558</v>
      </c>
      <c r="U688" t="str">
        <f t="shared" si="86"/>
        <v>July</v>
      </c>
      <c r="V688" t="str">
        <f t="shared" si="87"/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0"/>
        <v>4</v>
      </c>
      <c r="P689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9">
        <f t="shared" si="84"/>
        <v>42771.542280092595</v>
      </c>
      <c r="T689" s="9">
        <f t="shared" si="85"/>
        <v>42711.542280092595</v>
      </c>
      <c r="U689" t="str">
        <f t="shared" si="86"/>
        <v>December</v>
      </c>
      <c r="V689" t="str">
        <f t="shared" si="87"/>
        <v>2016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0"/>
        <v>73</v>
      </c>
      <c r="P690">
        <f t="shared" si="81"/>
        <v>405.5</v>
      </c>
      <c r="Q690" t="str">
        <f t="shared" si="82"/>
        <v>technology</v>
      </c>
      <c r="R690" t="str">
        <f t="shared" si="83"/>
        <v>wearables</v>
      </c>
      <c r="S690" s="9">
        <f t="shared" si="84"/>
        <v>42291.896446759252</v>
      </c>
      <c r="T690" s="9">
        <f t="shared" si="85"/>
        <v>42261.896446759252</v>
      </c>
      <c r="U690" t="str">
        <f t="shared" si="86"/>
        <v>September</v>
      </c>
      <c r="V690" t="str">
        <f t="shared" si="87"/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0"/>
        <v>58</v>
      </c>
      <c r="P691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9">
        <f t="shared" si="84"/>
        <v>42711.999305555553</v>
      </c>
      <c r="T691" s="9">
        <f t="shared" si="85"/>
        <v>42675.459456018514</v>
      </c>
      <c r="U691" t="str">
        <f t="shared" si="86"/>
        <v>November</v>
      </c>
      <c r="V691" t="str">
        <f t="shared" si="87"/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0"/>
        <v>12</v>
      </c>
      <c r="P692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9">
        <f t="shared" si="84"/>
        <v>42622.041666666664</v>
      </c>
      <c r="T692" s="9">
        <f t="shared" si="85"/>
        <v>42579.426400462959</v>
      </c>
      <c r="U692" t="str">
        <f t="shared" si="86"/>
        <v>July</v>
      </c>
      <c r="V692" t="str">
        <f t="shared" si="87"/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0"/>
        <v>1</v>
      </c>
      <c r="P693">
        <f t="shared" si="81"/>
        <v>26</v>
      </c>
      <c r="Q693" t="str">
        <f t="shared" si="82"/>
        <v>technology</v>
      </c>
      <c r="R693" t="str">
        <f t="shared" si="83"/>
        <v>wearables</v>
      </c>
      <c r="S693" s="9">
        <f t="shared" si="84"/>
        <v>42185.819976851846</v>
      </c>
      <c r="T693" s="9">
        <f t="shared" si="85"/>
        <v>42157.819976851846</v>
      </c>
      <c r="U693" t="str">
        <f t="shared" si="86"/>
        <v>June</v>
      </c>
      <c r="V693" t="str">
        <f t="shared" si="87"/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0"/>
        <v>7</v>
      </c>
      <c r="P694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9">
        <f t="shared" si="84"/>
        <v>42726.167395833334</v>
      </c>
      <c r="T694" s="9">
        <f t="shared" si="85"/>
        <v>42696.167395833334</v>
      </c>
      <c r="U694" t="str">
        <f t="shared" si="86"/>
        <v>November</v>
      </c>
      <c r="V694" t="str">
        <f t="shared" si="87"/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0"/>
        <v>35</v>
      </c>
      <c r="P695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9">
        <f t="shared" si="84"/>
        <v>42124.599849537037</v>
      </c>
      <c r="T695" s="9">
        <f t="shared" si="85"/>
        <v>42094.599849537037</v>
      </c>
      <c r="U695" t="str">
        <f t="shared" si="86"/>
        <v>March</v>
      </c>
      <c r="V695" t="str">
        <f t="shared" si="87"/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0"/>
        <v>0</v>
      </c>
      <c r="P69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9">
        <f t="shared" si="84"/>
        <v>42767.455543981479</v>
      </c>
      <c r="T696" s="9">
        <f t="shared" si="85"/>
        <v>42737.455543981479</v>
      </c>
      <c r="U696" t="str">
        <f t="shared" si="86"/>
        <v>January</v>
      </c>
      <c r="V696" t="str">
        <f t="shared" si="87"/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0"/>
        <v>1</v>
      </c>
      <c r="P69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9">
        <f t="shared" si="84"/>
        <v>41943.312731481477</v>
      </c>
      <c r="T697" s="9">
        <f t="shared" si="85"/>
        <v>41913.312731481477</v>
      </c>
      <c r="U697" t="str">
        <f t="shared" si="86"/>
        <v>October</v>
      </c>
      <c r="V697" t="str">
        <f t="shared" si="87"/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0"/>
        <v>0</v>
      </c>
      <c r="P698">
        <f t="shared" si="81"/>
        <v>1</v>
      </c>
      <c r="Q698" t="str">
        <f t="shared" si="82"/>
        <v>technology</v>
      </c>
      <c r="R698" t="str">
        <f t="shared" si="83"/>
        <v>wearables</v>
      </c>
      <c r="S698" s="9">
        <f t="shared" si="84"/>
        <v>41845.718773148146</v>
      </c>
      <c r="T698" s="9">
        <f t="shared" si="85"/>
        <v>41815.718773148146</v>
      </c>
      <c r="U698" t="str">
        <f t="shared" si="86"/>
        <v>June</v>
      </c>
      <c r="V698" t="str">
        <f t="shared" si="87"/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0"/>
        <v>46</v>
      </c>
      <c r="P699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9">
        <f t="shared" si="84"/>
        <v>42403.314687500002</v>
      </c>
      <c r="T699" s="9">
        <f t="shared" si="85"/>
        <v>42388.314687500002</v>
      </c>
      <c r="U699" t="str">
        <f t="shared" si="86"/>
        <v>January</v>
      </c>
      <c r="V699" t="str">
        <f t="shared" si="87"/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0"/>
        <v>15</v>
      </c>
      <c r="P700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9">
        <f t="shared" si="84"/>
        <v>41899.875</v>
      </c>
      <c r="T700" s="9">
        <f t="shared" si="85"/>
        <v>41866.72274305555</v>
      </c>
      <c r="U700" t="str">
        <f t="shared" si="86"/>
        <v>August</v>
      </c>
      <c r="V700" t="str">
        <f t="shared" si="87"/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0"/>
        <v>82</v>
      </c>
      <c r="P701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9">
        <f t="shared" si="84"/>
        <v>41600.458333333328</v>
      </c>
      <c r="T701" s="9">
        <f t="shared" si="85"/>
        <v>41563.277175925927</v>
      </c>
      <c r="U701" t="str">
        <f t="shared" si="86"/>
        <v>October</v>
      </c>
      <c r="V701" t="str">
        <f t="shared" si="87"/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0"/>
        <v>3</v>
      </c>
      <c r="P702">
        <f t="shared" si="81"/>
        <v>13</v>
      </c>
      <c r="Q702" t="str">
        <f t="shared" si="82"/>
        <v>technology</v>
      </c>
      <c r="R702" t="str">
        <f t="shared" si="83"/>
        <v>wearables</v>
      </c>
      <c r="S702" s="9">
        <f t="shared" si="84"/>
        <v>42745.480104166665</v>
      </c>
      <c r="T702" s="9">
        <f t="shared" si="85"/>
        <v>42715.480104166665</v>
      </c>
      <c r="U702" t="str">
        <f t="shared" si="86"/>
        <v>December</v>
      </c>
      <c r="V702" t="str">
        <f t="shared" si="87"/>
        <v>2016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0"/>
        <v>27</v>
      </c>
      <c r="P703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9">
        <f t="shared" si="84"/>
        <v>41843.454629629625</v>
      </c>
      <c r="T703" s="9">
        <f t="shared" si="85"/>
        <v>41813.454629629625</v>
      </c>
      <c r="U703" t="str">
        <f t="shared" si="86"/>
        <v>June</v>
      </c>
      <c r="V703" t="str">
        <f t="shared" si="87"/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0"/>
        <v>31</v>
      </c>
      <c r="P704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9">
        <f t="shared" si="84"/>
        <v>42698.560034722213</v>
      </c>
      <c r="T704" s="9">
        <f t="shared" si="85"/>
        <v>42668.518368055556</v>
      </c>
      <c r="U704" t="str">
        <f t="shared" si="86"/>
        <v>October</v>
      </c>
      <c r="V704" t="str">
        <f t="shared" si="87"/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0"/>
        <v>6</v>
      </c>
      <c r="P705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9">
        <f t="shared" si="84"/>
        <v>42766.772222222215</v>
      </c>
      <c r="T705" s="9">
        <f t="shared" si="85"/>
        <v>42711.742465277777</v>
      </c>
      <c r="U705" t="str">
        <f t="shared" si="86"/>
        <v>December</v>
      </c>
      <c r="V705" t="str">
        <f t="shared" si="87"/>
        <v>2016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80"/>
        <v>1</v>
      </c>
      <c r="P70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9">
        <f t="shared" si="84"/>
        <v>42785.984583333331</v>
      </c>
      <c r="T706" s="9">
        <f t="shared" si="85"/>
        <v>42725.984583333331</v>
      </c>
      <c r="U706" t="str">
        <f t="shared" si="86"/>
        <v>December</v>
      </c>
      <c r="V706" t="str">
        <f t="shared" si="87"/>
        <v>2016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88">ROUND(E707/D707*100,0)</f>
        <v>1</v>
      </c>
      <c r="P707">
        <f t="shared" ref="P707:P770" si="89">IFERROR(E707/L707,0)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9">
        <f t="shared" ref="S707:S770" si="92">(((I707/60)/60)/24)+DATE(1970,1,1)+(-5/24)</f>
        <v>42756.283310185179</v>
      </c>
      <c r="T707" s="9">
        <f t="shared" ref="T707:T770" si="93">(((J707/60)/60)/24)+DATE(1970,1,1)+(-5/24)</f>
        <v>42726.283310185179</v>
      </c>
      <c r="U707" t="str">
        <f t="shared" ref="U707:U770" si="94">TEXT(T707,"mmmm")</f>
        <v>December</v>
      </c>
      <c r="V707" t="str">
        <f t="shared" ref="V707:V770" si="95">TEXT(T707,"yyyy")</f>
        <v>2016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88"/>
        <v>0</v>
      </c>
      <c r="P708">
        <f t="shared" si="89"/>
        <v>0</v>
      </c>
      <c r="Q708" t="str">
        <f t="shared" si="90"/>
        <v>technology</v>
      </c>
      <c r="R708" t="str">
        <f t="shared" si="91"/>
        <v>wearables</v>
      </c>
      <c r="S708" s="9">
        <f t="shared" si="92"/>
        <v>42718.568749999999</v>
      </c>
      <c r="T708" s="9">
        <f t="shared" si="93"/>
        <v>42676.786840277775</v>
      </c>
      <c r="U708" t="str">
        <f t="shared" si="94"/>
        <v>November</v>
      </c>
      <c r="V708" t="str">
        <f t="shared" si="95"/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88"/>
        <v>79</v>
      </c>
      <c r="P709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9">
        <f t="shared" si="92"/>
        <v>42736.45517361111</v>
      </c>
      <c r="T709" s="9">
        <f t="shared" si="93"/>
        <v>42696.45517361111</v>
      </c>
      <c r="U709" t="str">
        <f t="shared" si="94"/>
        <v>November</v>
      </c>
      <c r="V709" t="str">
        <f t="shared" si="95"/>
        <v>2016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88"/>
        <v>22</v>
      </c>
      <c r="P710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9">
        <f t="shared" si="92"/>
        <v>41895.372685185182</v>
      </c>
      <c r="T710" s="9">
        <f t="shared" si="93"/>
        <v>41835.372685185182</v>
      </c>
      <c r="U710" t="str">
        <f t="shared" si="94"/>
        <v>July</v>
      </c>
      <c r="V710" t="str">
        <f t="shared" si="95"/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88"/>
        <v>0</v>
      </c>
      <c r="P711">
        <f t="shared" si="89"/>
        <v>30.5</v>
      </c>
      <c r="Q711" t="str">
        <f t="shared" si="90"/>
        <v>technology</v>
      </c>
      <c r="R711" t="str">
        <f t="shared" si="91"/>
        <v>wearables</v>
      </c>
      <c r="S711" s="9">
        <f t="shared" si="92"/>
        <v>41977.832858796297</v>
      </c>
      <c r="T711" s="9">
        <f t="shared" si="93"/>
        <v>41947.832858796297</v>
      </c>
      <c r="U711" t="str">
        <f t="shared" si="94"/>
        <v>November</v>
      </c>
      <c r="V711" t="str">
        <f t="shared" si="95"/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88"/>
        <v>0</v>
      </c>
      <c r="P712">
        <f t="shared" si="89"/>
        <v>0</v>
      </c>
      <c r="Q712" t="str">
        <f t="shared" si="90"/>
        <v>technology</v>
      </c>
      <c r="R712" t="str">
        <f t="shared" si="91"/>
        <v>wearables</v>
      </c>
      <c r="S712" s="9">
        <f t="shared" si="92"/>
        <v>41870.822222222218</v>
      </c>
      <c r="T712" s="9">
        <f t="shared" si="93"/>
        <v>41837.776643518519</v>
      </c>
      <c r="U712" t="str">
        <f t="shared" si="94"/>
        <v>July</v>
      </c>
      <c r="V712" t="str">
        <f t="shared" si="95"/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88"/>
        <v>34</v>
      </c>
      <c r="P713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9">
        <f t="shared" si="92"/>
        <v>42718.292453703696</v>
      </c>
      <c r="T713" s="9">
        <f t="shared" si="93"/>
        <v>42678.250787037039</v>
      </c>
      <c r="U713" t="str">
        <f t="shared" si="94"/>
        <v>November</v>
      </c>
      <c r="V713" t="str">
        <f t="shared" si="95"/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88"/>
        <v>0</v>
      </c>
      <c r="P71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9">
        <f t="shared" si="92"/>
        <v>42414.472592592596</v>
      </c>
      <c r="T714" s="9">
        <f t="shared" si="93"/>
        <v>42384.472592592596</v>
      </c>
      <c r="U714" t="str">
        <f t="shared" si="94"/>
        <v>January</v>
      </c>
      <c r="V714" t="str">
        <f t="shared" si="95"/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88"/>
        <v>1</v>
      </c>
      <c r="P715">
        <f t="shared" si="89"/>
        <v>199</v>
      </c>
      <c r="Q715" t="str">
        <f t="shared" si="90"/>
        <v>technology</v>
      </c>
      <c r="R715" t="str">
        <f t="shared" si="91"/>
        <v>wearables</v>
      </c>
      <c r="S715" s="9">
        <f t="shared" si="92"/>
        <v>42526.320972222216</v>
      </c>
      <c r="T715" s="9">
        <f t="shared" si="93"/>
        <v>42496.320972222216</v>
      </c>
      <c r="U715" t="str">
        <f t="shared" si="94"/>
        <v>May</v>
      </c>
      <c r="V715" t="str">
        <f t="shared" si="95"/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88"/>
        <v>15</v>
      </c>
      <c r="P71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9">
        <f t="shared" si="92"/>
        <v>42794.579652777778</v>
      </c>
      <c r="T716" s="9">
        <f t="shared" si="93"/>
        <v>42734.579652777778</v>
      </c>
      <c r="U716" t="str">
        <f t="shared" si="94"/>
        <v>December</v>
      </c>
      <c r="V716" t="str">
        <f t="shared" si="95"/>
        <v>2016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88"/>
        <v>5</v>
      </c>
      <c r="P71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9">
        <f t="shared" si="92"/>
        <v>42312.924074074072</v>
      </c>
      <c r="T717" s="9">
        <f t="shared" si="93"/>
        <v>42272.8824074074</v>
      </c>
      <c r="U717" t="str">
        <f t="shared" si="94"/>
        <v>September</v>
      </c>
      <c r="V717" t="str">
        <f t="shared" si="95"/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88"/>
        <v>10</v>
      </c>
      <c r="P718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9">
        <f t="shared" si="92"/>
        <v>41973.791666666664</v>
      </c>
      <c r="T718" s="9">
        <f t="shared" si="93"/>
        <v>41940.450312499997</v>
      </c>
      <c r="U718" t="str">
        <f t="shared" si="94"/>
        <v>October</v>
      </c>
      <c r="V718" t="str">
        <f t="shared" si="95"/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88"/>
        <v>0</v>
      </c>
      <c r="P71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9">
        <f t="shared" si="92"/>
        <v>41887.645856481482</v>
      </c>
      <c r="T719" s="9">
        <f t="shared" si="93"/>
        <v>41857.645856481482</v>
      </c>
      <c r="U719" t="str">
        <f t="shared" si="94"/>
        <v>August</v>
      </c>
      <c r="V719" t="str">
        <f t="shared" si="95"/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88"/>
        <v>1</v>
      </c>
      <c r="P720">
        <f t="shared" si="89"/>
        <v>22.5</v>
      </c>
      <c r="Q720" t="str">
        <f t="shared" si="90"/>
        <v>technology</v>
      </c>
      <c r="R720" t="str">
        <f t="shared" si="91"/>
        <v>wearables</v>
      </c>
      <c r="S720" s="9">
        <f t="shared" si="92"/>
        <v>42784.040972222218</v>
      </c>
      <c r="T720" s="9">
        <f t="shared" si="93"/>
        <v>42752.637118055551</v>
      </c>
      <c r="U720" t="str">
        <f t="shared" si="94"/>
        <v>January</v>
      </c>
      <c r="V720" t="str">
        <f t="shared" si="95"/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88"/>
        <v>1</v>
      </c>
      <c r="P721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9">
        <f t="shared" si="92"/>
        <v>42422.83189814815</v>
      </c>
      <c r="T721" s="9">
        <f t="shared" si="93"/>
        <v>42408.83189814815</v>
      </c>
      <c r="U721" t="str">
        <f t="shared" si="94"/>
        <v>February</v>
      </c>
      <c r="V721" t="str">
        <f t="shared" si="95"/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88"/>
        <v>144</v>
      </c>
      <c r="P722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9">
        <f t="shared" si="92"/>
        <v>40937.440868055557</v>
      </c>
      <c r="T722" s="9">
        <f t="shared" si="93"/>
        <v>40909.440868055557</v>
      </c>
      <c r="U722" t="str">
        <f t="shared" si="94"/>
        <v>January</v>
      </c>
      <c r="V722" t="str">
        <f t="shared" si="95"/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88"/>
        <v>122</v>
      </c>
      <c r="P723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9">
        <f t="shared" si="92"/>
        <v>41852.363506944443</v>
      </c>
      <c r="T723" s="9">
        <f t="shared" si="93"/>
        <v>41807.363506944443</v>
      </c>
      <c r="U723" t="str">
        <f t="shared" si="94"/>
        <v>June</v>
      </c>
      <c r="V723" t="str">
        <f t="shared" si="95"/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88"/>
        <v>132</v>
      </c>
      <c r="P724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9">
        <f t="shared" si="92"/>
        <v>41007.555300925924</v>
      </c>
      <c r="T724" s="9">
        <f t="shared" si="93"/>
        <v>40977.596967592588</v>
      </c>
      <c r="U724" t="str">
        <f t="shared" si="94"/>
        <v>March</v>
      </c>
      <c r="V724" t="str">
        <f t="shared" si="95"/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88"/>
        <v>109</v>
      </c>
      <c r="P725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9">
        <f t="shared" si="92"/>
        <v>42214.957638888889</v>
      </c>
      <c r="T725" s="9">
        <f t="shared" si="93"/>
        <v>42184.608206018522</v>
      </c>
      <c r="U725" t="str">
        <f t="shared" si="94"/>
        <v>June</v>
      </c>
      <c r="V725" t="str">
        <f t="shared" si="95"/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88"/>
        <v>105</v>
      </c>
      <c r="P72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9">
        <f t="shared" si="92"/>
        <v>40724.430127314808</v>
      </c>
      <c r="T726" s="9">
        <f t="shared" si="93"/>
        <v>40694.430127314808</v>
      </c>
      <c r="U726" t="str">
        <f t="shared" si="94"/>
        <v>May</v>
      </c>
      <c r="V726" t="str">
        <f t="shared" si="95"/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88"/>
        <v>100</v>
      </c>
      <c r="P727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9">
        <f t="shared" si="92"/>
        <v>42351.417962962958</v>
      </c>
      <c r="T727" s="9">
        <f t="shared" si="93"/>
        <v>42321.417962962958</v>
      </c>
      <c r="U727" t="str">
        <f t="shared" si="94"/>
        <v>November</v>
      </c>
      <c r="V727" t="str">
        <f t="shared" si="95"/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88"/>
        <v>101</v>
      </c>
      <c r="P728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9">
        <f t="shared" si="92"/>
        <v>41375.834340277775</v>
      </c>
      <c r="T728" s="9">
        <f t="shared" si="93"/>
        <v>41345.834340277775</v>
      </c>
      <c r="U728" t="str">
        <f t="shared" si="94"/>
        <v>March</v>
      </c>
      <c r="V728" t="str">
        <f t="shared" si="95"/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88"/>
        <v>156</v>
      </c>
      <c r="P729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9">
        <f t="shared" si="92"/>
        <v>41288.680555555555</v>
      </c>
      <c r="T729" s="9">
        <f t="shared" si="93"/>
        <v>41246.811909722215</v>
      </c>
      <c r="U729" t="str">
        <f t="shared" si="94"/>
        <v>December</v>
      </c>
      <c r="V729" t="str">
        <f t="shared" si="95"/>
        <v>2012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88"/>
        <v>106</v>
      </c>
      <c r="P730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9">
        <f t="shared" si="92"/>
        <v>40776.629131944443</v>
      </c>
      <c r="T730" s="9">
        <f t="shared" si="93"/>
        <v>40731.629131944443</v>
      </c>
      <c r="U730" t="str">
        <f t="shared" si="94"/>
        <v>July</v>
      </c>
      <c r="V730" t="str">
        <f t="shared" si="95"/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88"/>
        <v>131</v>
      </c>
      <c r="P731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9">
        <f t="shared" si="92"/>
        <v>41170.97755787037</v>
      </c>
      <c r="T731" s="9">
        <f t="shared" si="93"/>
        <v>41110.97755787037</v>
      </c>
      <c r="U731" t="str">
        <f t="shared" si="94"/>
        <v>July</v>
      </c>
      <c r="V731" t="str">
        <f t="shared" si="95"/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88"/>
        <v>132</v>
      </c>
      <c r="P732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9">
        <f t="shared" si="92"/>
        <v>40884.536932870367</v>
      </c>
      <c r="T732" s="9">
        <f t="shared" si="93"/>
        <v>40854.536932870367</v>
      </c>
      <c r="U732" t="str">
        <f t="shared" si="94"/>
        <v>November</v>
      </c>
      <c r="V732" t="str">
        <f t="shared" si="95"/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88"/>
        <v>126</v>
      </c>
      <c r="P733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9">
        <f t="shared" si="92"/>
        <v>40930.041666666664</v>
      </c>
      <c r="T733" s="9">
        <f t="shared" si="93"/>
        <v>40879.587349537032</v>
      </c>
      <c r="U733" t="str">
        <f t="shared" si="94"/>
        <v>December</v>
      </c>
      <c r="V733" t="str">
        <f t="shared" si="95"/>
        <v>2011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88"/>
        <v>160</v>
      </c>
      <c r="P734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9">
        <f t="shared" si="92"/>
        <v>41546.21598379629</v>
      </c>
      <c r="T734" s="9">
        <f t="shared" si="93"/>
        <v>41486.21598379629</v>
      </c>
      <c r="U734" t="str">
        <f t="shared" si="94"/>
        <v>July</v>
      </c>
      <c r="V734" t="str">
        <f t="shared" si="95"/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88"/>
        <v>120</v>
      </c>
      <c r="P735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9">
        <f t="shared" si="92"/>
        <v>41628.211712962962</v>
      </c>
      <c r="T735" s="9">
        <f t="shared" si="93"/>
        <v>41598.211712962962</v>
      </c>
      <c r="U735" t="str">
        <f t="shared" si="94"/>
        <v>November</v>
      </c>
      <c r="V735" t="str">
        <f t="shared" si="95"/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88"/>
        <v>126</v>
      </c>
      <c r="P73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9">
        <f t="shared" si="92"/>
        <v>42132.999999999993</v>
      </c>
      <c r="T736" s="9">
        <f t="shared" si="93"/>
        <v>42101.956249999996</v>
      </c>
      <c r="U736" t="str">
        <f t="shared" si="94"/>
        <v>April</v>
      </c>
      <c r="V736" t="str">
        <f t="shared" si="95"/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88"/>
        <v>114</v>
      </c>
      <c r="P737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9">
        <f t="shared" si="92"/>
        <v>41976.818749999999</v>
      </c>
      <c r="T737" s="9">
        <f t="shared" si="93"/>
        <v>41945.821134259255</v>
      </c>
      <c r="U737" t="str">
        <f t="shared" si="94"/>
        <v>November</v>
      </c>
      <c r="V737" t="str">
        <f t="shared" si="95"/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88"/>
        <v>315</v>
      </c>
      <c r="P738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9">
        <f t="shared" si="92"/>
        <v>41598.999305555553</v>
      </c>
      <c r="T738" s="9">
        <f t="shared" si="93"/>
        <v>41579.525925925926</v>
      </c>
      <c r="U738" t="str">
        <f t="shared" si="94"/>
        <v>November</v>
      </c>
      <c r="V738" t="str">
        <f t="shared" si="95"/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88"/>
        <v>122</v>
      </c>
      <c r="P739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9">
        <f t="shared" si="92"/>
        <v>41684.625</v>
      </c>
      <c r="T739" s="9">
        <f t="shared" si="93"/>
        <v>41667.066979166666</v>
      </c>
      <c r="U739" t="str">
        <f t="shared" si="94"/>
        <v>January</v>
      </c>
      <c r="V739" t="str">
        <f t="shared" si="95"/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88"/>
        <v>107</v>
      </c>
      <c r="P740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9">
        <f t="shared" si="92"/>
        <v>41973.999305555553</v>
      </c>
      <c r="T740" s="9">
        <f t="shared" si="93"/>
        <v>41943.395763888882</v>
      </c>
      <c r="U740" t="str">
        <f t="shared" si="94"/>
        <v>October</v>
      </c>
      <c r="V740" t="str">
        <f t="shared" si="95"/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88"/>
        <v>158</v>
      </c>
      <c r="P741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9">
        <f t="shared" si="92"/>
        <v>41862.294317129628</v>
      </c>
      <c r="T741" s="9">
        <f t="shared" si="93"/>
        <v>41829.294317129628</v>
      </c>
      <c r="U741" t="str">
        <f t="shared" si="94"/>
        <v>July</v>
      </c>
      <c r="V741" t="str">
        <f t="shared" si="95"/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88"/>
        <v>107</v>
      </c>
      <c r="P742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9">
        <f t="shared" si="92"/>
        <v>42175.93844907407</v>
      </c>
      <c r="T742" s="9">
        <f t="shared" si="93"/>
        <v>42161.93844907407</v>
      </c>
      <c r="U742" t="str">
        <f t="shared" si="94"/>
        <v>June</v>
      </c>
      <c r="V742" t="str">
        <f t="shared" si="95"/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88"/>
        <v>102</v>
      </c>
      <c r="P743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9">
        <f t="shared" si="92"/>
        <v>41436.439884259256</v>
      </c>
      <c r="T743" s="9">
        <f t="shared" si="93"/>
        <v>41401.439884259256</v>
      </c>
      <c r="U743" t="str">
        <f t="shared" si="94"/>
        <v>May</v>
      </c>
      <c r="V743" t="str">
        <f t="shared" si="95"/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88"/>
        <v>111</v>
      </c>
      <c r="P744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9">
        <f t="shared" si="92"/>
        <v>41719.667962962958</v>
      </c>
      <c r="T744" s="9">
        <f t="shared" si="93"/>
        <v>41689.709629629629</v>
      </c>
      <c r="U744" t="str">
        <f t="shared" si="94"/>
        <v>February</v>
      </c>
      <c r="V744" t="str">
        <f t="shared" si="95"/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88"/>
        <v>148</v>
      </c>
      <c r="P745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9">
        <f t="shared" si="92"/>
        <v>41015.666666666664</v>
      </c>
      <c r="T745" s="9">
        <f t="shared" si="93"/>
        <v>40990.500983796293</v>
      </c>
      <c r="U745" t="str">
        <f t="shared" si="94"/>
        <v>March</v>
      </c>
      <c r="V745" t="str">
        <f t="shared" si="95"/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88"/>
        <v>102</v>
      </c>
      <c r="P74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9">
        <f t="shared" si="92"/>
        <v>41256.748877314814</v>
      </c>
      <c r="T746" s="9">
        <f t="shared" si="93"/>
        <v>41226.748877314814</v>
      </c>
      <c r="U746" t="str">
        <f t="shared" si="94"/>
        <v>November</v>
      </c>
      <c r="V746" t="str">
        <f t="shared" si="95"/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88"/>
        <v>179</v>
      </c>
      <c r="P747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9">
        <f t="shared" si="92"/>
        <v>41397.363946759258</v>
      </c>
      <c r="T747" s="9">
        <f t="shared" si="93"/>
        <v>41367.363946759258</v>
      </c>
      <c r="U747" t="str">
        <f t="shared" si="94"/>
        <v>April</v>
      </c>
      <c r="V747" t="str">
        <f t="shared" si="95"/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88"/>
        <v>111</v>
      </c>
      <c r="P748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9">
        <f t="shared" si="92"/>
        <v>41174.957638888889</v>
      </c>
      <c r="T748" s="9">
        <f t="shared" si="93"/>
        <v>41156.834594907406</v>
      </c>
      <c r="U748" t="str">
        <f t="shared" si="94"/>
        <v>September</v>
      </c>
      <c r="V748" t="str">
        <f t="shared" si="95"/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88"/>
        <v>100</v>
      </c>
      <c r="P749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9">
        <f t="shared" si="92"/>
        <v>42019.245833333327</v>
      </c>
      <c r="T749" s="9">
        <f t="shared" si="93"/>
        <v>41988.340497685182</v>
      </c>
      <c r="U749" t="str">
        <f t="shared" si="94"/>
        <v>December</v>
      </c>
      <c r="V749" t="str">
        <f t="shared" si="95"/>
        <v>2014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88"/>
        <v>100</v>
      </c>
      <c r="P750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9">
        <f t="shared" si="92"/>
        <v>41861.638495370367</v>
      </c>
      <c r="T750" s="9">
        <f t="shared" si="93"/>
        <v>41831.638495370367</v>
      </c>
      <c r="U750" t="str">
        <f t="shared" si="94"/>
        <v>July</v>
      </c>
      <c r="V750" t="str">
        <f t="shared" si="95"/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88"/>
        <v>106</v>
      </c>
      <c r="P751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9">
        <f t="shared" si="92"/>
        <v>42763.732986111114</v>
      </c>
      <c r="T751" s="9">
        <f t="shared" si="93"/>
        <v>42733.732986111114</v>
      </c>
      <c r="U751" t="str">
        <f t="shared" si="94"/>
        <v>December</v>
      </c>
      <c r="V751" t="str">
        <f t="shared" si="95"/>
        <v>2016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88"/>
        <v>103</v>
      </c>
      <c r="P752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9">
        <f t="shared" si="92"/>
        <v>41329.669814814813</v>
      </c>
      <c r="T752" s="9">
        <f t="shared" si="93"/>
        <v>41299.669814814813</v>
      </c>
      <c r="U752" t="str">
        <f t="shared" si="94"/>
        <v>January</v>
      </c>
      <c r="V752" t="str">
        <f t="shared" si="95"/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88"/>
        <v>119</v>
      </c>
      <c r="P753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9">
        <f t="shared" si="92"/>
        <v>40759.422164351847</v>
      </c>
      <c r="T753" s="9">
        <f t="shared" si="93"/>
        <v>40713.422164351847</v>
      </c>
      <c r="U753" t="str">
        <f t="shared" si="94"/>
        <v>June</v>
      </c>
      <c r="V753" t="str">
        <f t="shared" si="95"/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88"/>
        <v>112</v>
      </c>
      <c r="P754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9">
        <f t="shared" si="92"/>
        <v>42659.249999999993</v>
      </c>
      <c r="T754" s="9">
        <f t="shared" si="93"/>
        <v>42639.213159722225</v>
      </c>
      <c r="U754" t="str">
        <f t="shared" si="94"/>
        <v>September</v>
      </c>
      <c r="V754" t="str">
        <f t="shared" si="95"/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88"/>
        <v>128</v>
      </c>
      <c r="P755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9">
        <f t="shared" si="92"/>
        <v>42049.381840277776</v>
      </c>
      <c r="T755" s="9">
        <f t="shared" si="93"/>
        <v>42019.381840277776</v>
      </c>
      <c r="U755" t="str">
        <f t="shared" si="94"/>
        <v>January</v>
      </c>
      <c r="V755" t="str">
        <f t="shared" si="95"/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88"/>
        <v>104</v>
      </c>
      <c r="P75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9">
        <f t="shared" si="92"/>
        <v>41279.54075231481</v>
      </c>
      <c r="T756" s="9">
        <f t="shared" si="93"/>
        <v>41249.54075231481</v>
      </c>
      <c r="U756" t="str">
        <f t="shared" si="94"/>
        <v>December</v>
      </c>
      <c r="V756" t="str">
        <f t="shared" si="95"/>
        <v>2012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88"/>
        <v>102</v>
      </c>
      <c r="P757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9">
        <f t="shared" si="92"/>
        <v>41413.820138888885</v>
      </c>
      <c r="T757" s="9">
        <f t="shared" si="93"/>
        <v>41383.396724537037</v>
      </c>
      <c r="U757" t="str">
        <f t="shared" si="94"/>
        <v>April</v>
      </c>
      <c r="V757" t="str">
        <f t="shared" si="95"/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88"/>
        <v>118</v>
      </c>
      <c r="P758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9">
        <f t="shared" si="92"/>
        <v>40651.516886574071</v>
      </c>
      <c r="T758" s="9">
        <f t="shared" si="93"/>
        <v>40590.558553240735</v>
      </c>
      <c r="U758" t="str">
        <f t="shared" si="94"/>
        <v>February</v>
      </c>
      <c r="V758" t="str">
        <f t="shared" si="95"/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88"/>
        <v>238</v>
      </c>
      <c r="P759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9">
        <f t="shared" si="92"/>
        <v>41248.846226851849</v>
      </c>
      <c r="T759" s="9">
        <f t="shared" si="93"/>
        <v>41234.846226851849</v>
      </c>
      <c r="U759" t="str">
        <f t="shared" si="94"/>
        <v>November</v>
      </c>
      <c r="V759" t="str">
        <f t="shared" si="95"/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88"/>
        <v>102</v>
      </c>
      <c r="P760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9">
        <f t="shared" si="92"/>
        <v>40459.628101851849</v>
      </c>
      <c r="T760" s="9">
        <f t="shared" si="93"/>
        <v>40429.628101851849</v>
      </c>
      <c r="U760" t="str">
        <f t="shared" si="94"/>
        <v>September</v>
      </c>
      <c r="V760" t="str">
        <f t="shared" si="95"/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88"/>
        <v>102</v>
      </c>
      <c r="P761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9">
        <f t="shared" si="92"/>
        <v>41829.121979166666</v>
      </c>
      <c r="T761" s="9">
        <f t="shared" si="93"/>
        <v>41789.121979166666</v>
      </c>
      <c r="U761" t="str">
        <f t="shared" si="94"/>
        <v>May</v>
      </c>
      <c r="V761" t="str">
        <f t="shared" si="95"/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88"/>
        <v>0</v>
      </c>
      <c r="P762">
        <f t="shared" si="89"/>
        <v>0</v>
      </c>
      <c r="Q762" t="str">
        <f t="shared" si="90"/>
        <v>publishing</v>
      </c>
      <c r="R762" t="str">
        <f t="shared" si="91"/>
        <v>fiction</v>
      </c>
      <c r="S762" s="9">
        <f t="shared" si="92"/>
        <v>42700.597372685181</v>
      </c>
      <c r="T762" s="9">
        <f t="shared" si="93"/>
        <v>42670.555706018517</v>
      </c>
      <c r="U762" t="str">
        <f t="shared" si="94"/>
        <v>October</v>
      </c>
      <c r="V762" t="str">
        <f t="shared" si="95"/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88"/>
        <v>5</v>
      </c>
      <c r="P763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9">
        <f t="shared" si="92"/>
        <v>41672.543124999997</v>
      </c>
      <c r="T763" s="9">
        <f t="shared" si="93"/>
        <v>41642.543124999997</v>
      </c>
      <c r="U763" t="str">
        <f t="shared" si="94"/>
        <v>January</v>
      </c>
      <c r="V763" t="str">
        <f t="shared" si="95"/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88"/>
        <v>0</v>
      </c>
      <c r="P764">
        <f t="shared" si="89"/>
        <v>0</v>
      </c>
      <c r="Q764" t="str">
        <f t="shared" si="90"/>
        <v>publishing</v>
      </c>
      <c r="R764" t="str">
        <f t="shared" si="91"/>
        <v>fiction</v>
      </c>
      <c r="S764" s="9">
        <f t="shared" si="92"/>
        <v>42708.041666666664</v>
      </c>
      <c r="T764" s="9">
        <f t="shared" si="93"/>
        <v>42690.65011574074</v>
      </c>
      <c r="U764" t="str">
        <f t="shared" si="94"/>
        <v>November</v>
      </c>
      <c r="V764" t="str">
        <f t="shared" si="95"/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88"/>
        <v>0</v>
      </c>
      <c r="P765">
        <f t="shared" si="89"/>
        <v>5</v>
      </c>
      <c r="Q765" t="str">
        <f t="shared" si="90"/>
        <v>publishing</v>
      </c>
      <c r="R765" t="str">
        <f t="shared" si="91"/>
        <v>fiction</v>
      </c>
      <c r="S765" s="9">
        <f t="shared" si="92"/>
        <v>41501.238518518512</v>
      </c>
      <c r="T765" s="9">
        <f t="shared" si="93"/>
        <v>41471.238518518512</v>
      </c>
      <c r="U765" t="str">
        <f t="shared" si="94"/>
        <v>July</v>
      </c>
      <c r="V765" t="str">
        <f t="shared" si="95"/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88"/>
        <v>0</v>
      </c>
      <c r="P766">
        <f t="shared" si="89"/>
        <v>0</v>
      </c>
      <c r="Q766" t="str">
        <f t="shared" si="90"/>
        <v>publishing</v>
      </c>
      <c r="R766" t="str">
        <f t="shared" si="91"/>
        <v>fiction</v>
      </c>
      <c r="S766" s="9">
        <f t="shared" si="92"/>
        <v>42256.964826388888</v>
      </c>
      <c r="T766" s="9">
        <f t="shared" si="93"/>
        <v>42226.964826388888</v>
      </c>
      <c r="U766" t="str">
        <f t="shared" si="94"/>
        <v>August</v>
      </c>
      <c r="V766" t="str">
        <f t="shared" si="95"/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88"/>
        <v>36</v>
      </c>
      <c r="P767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9">
        <f t="shared" si="92"/>
        <v>41931.334305555552</v>
      </c>
      <c r="T767" s="9">
        <f t="shared" si="93"/>
        <v>41901.334305555552</v>
      </c>
      <c r="U767" t="str">
        <f t="shared" si="94"/>
        <v>September</v>
      </c>
      <c r="V767" t="str">
        <f t="shared" si="95"/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88"/>
        <v>0</v>
      </c>
      <c r="P768">
        <f t="shared" si="89"/>
        <v>0</v>
      </c>
      <c r="Q768" t="str">
        <f t="shared" si="90"/>
        <v>publishing</v>
      </c>
      <c r="R768" t="str">
        <f t="shared" si="91"/>
        <v>fiction</v>
      </c>
      <c r="S768" s="9">
        <f t="shared" si="92"/>
        <v>42051.57503472222</v>
      </c>
      <c r="T768" s="9">
        <f t="shared" si="93"/>
        <v>42021.57503472222</v>
      </c>
      <c r="U768" t="str">
        <f t="shared" si="94"/>
        <v>January</v>
      </c>
      <c r="V768" t="str">
        <f t="shared" si="95"/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88"/>
        <v>4</v>
      </c>
      <c r="P769">
        <f t="shared" si="89"/>
        <v>59</v>
      </c>
      <c r="Q769" t="str">
        <f t="shared" si="90"/>
        <v>publishing</v>
      </c>
      <c r="R769" t="str">
        <f t="shared" si="91"/>
        <v>fiction</v>
      </c>
      <c r="S769" s="9">
        <f t="shared" si="92"/>
        <v>42144.935300925928</v>
      </c>
      <c r="T769" s="9">
        <f t="shared" si="93"/>
        <v>42114.935300925928</v>
      </c>
      <c r="U769" t="str">
        <f t="shared" si="94"/>
        <v>April</v>
      </c>
      <c r="V769" t="str">
        <f t="shared" si="95"/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88"/>
        <v>0</v>
      </c>
      <c r="P770">
        <f t="shared" si="89"/>
        <v>0</v>
      </c>
      <c r="Q770" t="str">
        <f t="shared" si="90"/>
        <v>publishing</v>
      </c>
      <c r="R770" t="str">
        <f t="shared" si="91"/>
        <v>fiction</v>
      </c>
      <c r="S770" s="9">
        <f t="shared" si="92"/>
        <v>41623.998726851853</v>
      </c>
      <c r="T770" s="9">
        <f t="shared" si="93"/>
        <v>41593.998726851853</v>
      </c>
      <c r="U770" t="str">
        <f t="shared" si="94"/>
        <v>November</v>
      </c>
      <c r="V770" t="str">
        <f t="shared" si="95"/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96">ROUND(E771/D771*100,0)</f>
        <v>41</v>
      </c>
      <c r="P771">
        <f t="shared" ref="P771:P834" si="97">IFERROR(E771/L771,0)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9">
        <f t="shared" ref="S771:S834" si="100">(((I771/60)/60)/24)+DATE(1970,1,1)+(-5/24)</f>
        <v>41634.788124999999</v>
      </c>
      <c r="T771" s="9">
        <f t="shared" ref="T771:T834" si="101">(((J771/60)/60)/24)+DATE(1970,1,1)+(-5/24)</f>
        <v>41604.788124999999</v>
      </c>
      <c r="U771" t="str">
        <f t="shared" ref="U771:U834" si="102">TEXT(T771,"mmmm")</f>
        <v>November</v>
      </c>
      <c r="V771" t="str">
        <f t="shared" ref="V771:V834" si="103">TEXT(T771,"yyyy")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6"/>
        <v>0</v>
      </c>
      <c r="P772">
        <f t="shared" si="97"/>
        <v>0</v>
      </c>
      <c r="Q772" t="str">
        <f t="shared" si="98"/>
        <v>publishing</v>
      </c>
      <c r="R772" t="str">
        <f t="shared" si="99"/>
        <v>fiction</v>
      </c>
      <c r="S772" s="9">
        <f t="shared" si="100"/>
        <v>41329.791307870371</v>
      </c>
      <c r="T772" s="9">
        <f t="shared" si="101"/>
        <v>41289.791307870371</v>
      </c>
      <c r="U772" t="str">
        <f t="shared" si="102"/>
        <v>January</v>
      </c>
      <c r="V772" t="str">
        <f t="shared" si="103"/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6"/>
        <v>0</v>
      </c>
      <c r="P773">
        <f t="shared" si="97"/>
        <v>10</v>
      </c>
      <c r="Q773" t="str">
        <f t="shared" si="98"/>
        <v>publishing</v>
      </c>
      <c r="R773" t="str">
        <f t="shared" si="99"/>
        <v>fiction</v>
      </c>
      <c r="S773" s="9">
        <f t="shared" si="100"/>
        <v>42399.615763888891</v>
      </c>
      <c r="T773" s="9">
        <f t="shared" si="101"/>
        <v>42349.615763888891</v>
      </c>
      <c r="U773" t="str">
        <f t="shared" si="102"/>
        <v>December</v>
      </c>
      <c r="V773" t="str">
        <f t="shared" si="103"/>
        <v>2015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6"/>
        <v>3</v>
      </c>
      <c r="P774">
        <f t="shared" si="97"/>
        <v>50</v>
      </c>
      <c r="Q774" t="str">
        <f t="shared" si="98"/>
        <v>publishing</v>
      </c>
      <c r="R774" t="str">
        <f t="shared" si="99"/>
        <v>fiction</v>
      </c>
      <c r="S774" s="9">
        <f t="shared" si="100"/>
        <v>40117.957638888889</v>
      </c>
      <c r="T774" s="9">
        <f t="shared" si="101"/>
        <v>40067.848599537036</v>
      </c>
      <c r="U774" t="str">
        <f t="shared" si="102"/>
        <v>September</v>
      </c>
      <c r="V774" t="str">
        <f t="shared" si="103"/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6"/>
        <v>1</v>
      </c>
      <c r="P775">
        <f t="shared" si="97"/>
        <v>16</v>
      </c>
      <c r="Q775" t="str">
        <f t="shared" si="98"/>
        <v>publishing</v>
      </c>
      <c r="R775" t="str">
        <f t="shared" si="99"/>
        <v>fiction</v>
      </c>
      <c r="S775" s="9">
        <f t="shared" si="100"/>
        <v>42134.750694444439</v>
      </c>
      <c r="T775" s="9">
        <f t="shared" si="101"/>
        <v>42100.527604166658</v>
      </c>
      <c r="U775" t="str">
        <f t="shared" si="102"/>
        <v>April</v>
      </c>
      <c r="V775" t="str">
        <f t="shared" si="103"/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6"/>
        <v>70</v>
      </c>
      <c r="P776">
        <f t="shared" si="97"/>
        <v>39</v>
      </c>
      <c r="Q776" t="str">
        <f t="shared" si="98"/>
        <v>publishing</v>
      </c>
      <c r="R776" t="str">
        <f t="shared" si="99"/>
        <v>fiction</v>
      </c>
      <c r="S776" s="9">
        <f t="shared" si="100"/>
        <v>41693.571967592587</v>
      </c>
      <c r="T776" s="9">
        <f t="shared" si="101"/>
        <v>41663.571967592587</v>
      </c>
      <c r="U776" t="str">
        <f t="shared" si="102"/>
        <v>January</v>
      </c>
      <c r="V776" t="str">
        <f t="shared" si="103"/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6"/>
        <v>2</v>
      </c>
      <c r="P777">
        <f t="shared" si="97"/>
        <v>34</v>
      </c>
      <c r="Q777" t="str">
        <f t="shared" si="98"/>
        <v>publishing</v>
      </c>
      <c r="R777" t="str">
        <f t="shared" si="99"/>
        <v>fiction</v>
      </c>
      <c r="S777" s="9">
        <f t="shared" si="100"/>
        <v>40892.851793981477</v>
      </c>
      <c r="T777" s="9">
        <f t="shared" si="101"/>
        <v>40862.851793981477</v>
      </c>
      <c r="U777" t="str">
        <f t="shared" si="102"/>
        <v>November</v>
      </c>
      <c r="V777" t="str">
        <f t="shared" si="103"/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6"/>
        <v>51</v>
      </c>
      <c r="P778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9">
        <f t="shared" si="100"/>
        <v>42287.999999999993</v>
      </c>
      <c r="T778" s="9">
        <f t="shared" si="101"/>
        <v>42250.477372685178</v>
      </c>
      <c r="U778" t="str">
        <f t="shared" si="102"/>
        <v>September</v>
      </c>
      <c r="V778" t="str">
        <f t="shared" si="103"/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6"/>
        <v>1</v>
      </c>
      <c r="P779">
        <f t="shared" si="97"/>
        <v>7</v>
      </c>
      <c r="Q779" t="str">
        <f t="shared" si="98"/>
        <v>publishing</v>
      </c>
      <c r="R779" t="str">
        <f t="shared" si="99"/>
        <v>fiction</v>
      </c>
      <c r="S779" s="9">
        <f t="shared" si="100"/>
        <v>41486.772881944438</v>
      </c>
      <c r="T779" s="9">
        <f t="shared" si="101"/>
        <v>41456.772881944438</v>
      </c>
      <c r="U779" t="str">
        <f t="shared" si="102"/>
        <v>July</v>
      </c>
      <c r="V779" t="str">
        <f t="shared" si="103"/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6"/>
        <v>0</v>
      </c>
      <c r="P780">
        <f t="shared" si="97"/>
        <v>2</v>
      </c>
      <c r="Q780" t="str">
        <f t="shared" si="98"/>
        <v>publishing</v>
      </c>
      <c r="R780" t="str">
        <f t="shared" si="99"/>
        <v>fiction</v>
      </c>
      <c r="S780" s="9">
        <f t="shared" si="100"/>
        <v>41759.493981481479</v>
      </c>
      <c r="T780" s="9">
        <f t="shared" si="101"/>
        <v>41729.493981481479</v>
      </c>
      <c r="U780" t="str">
        <f t="shared" si="102"/>
        <v>March</v>
      </c>
      <c r="V780" t="str">
        <f t="shared" si="103"/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6"/>
        <v>3</v>
      </c>
      <c r="P781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9">
        <f t="shared" si="100"/>
        <v>40465.958333333328</v>
      </c>
      <c r="T781" s="9">
        <f t="shared" si="101"/>
        <v>40436.475752314815</v>
      </c>
      <c r="U781" t="str">
        <f t="shared" si="102"/>
        <v>September</v>
      </c>
      <c r="V781" t="str">
        <f t="shared" si="103"/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6"/>
        <v>104</v>
      </c>
      <c r="P782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9">
        <f t="shared" si="100"/>
        <v>40666.465567129628</v>
      </c>
      <c r="T782" s="9">
        <f t="shared" si="101"/>
        <v>40636.465567129628</v>
      </c>
      <c r="U782" t="str">
        <f t="shared" si="102"/>
        <v>April</v>
      </c>
      <c r="V782" t="str">
        <f t="shared" si="103"/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6"/>
        <v>133</v>
      </c>
      <c r="P783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9">
        <f t="shared" si="100"/>
        <v>41432.792523148149</v>
      </c>
      <c r="T783" s="9">
        <f t="shared" si="101"/>
        <v>41402.792523148149</v>
      </c>
      <c r="U783" t="str">
        <f t="shared" si="102"/>
        <v>May</v>
      </c>
      <c r="V783" t="str">
        <f t="shared" si="103"/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6"/>
        <v>100</v>
      </c>
      <c r="P784">
        <f t="shared" si="97"/>
        <v>50</v>
      </c>
      <c r="Q784" t="str">
        <f t="shared" si="98"/>
        <v>music</v>
      </c>
      <c r="R784" t="str">
        <f t="shared" si="99"/>
        <v>rock</v>
      </c>
      <c r="S784" s="9">
        <f t="shared" si="100"/>
        <v>41146.549791666665</v>
      </c>
      <c r="T784" s="9">
        <f t="shared" si="101"/>
        <v>41116.549791666665</v>
      </c>
      <c r="U784" t="str">
        <f t="shared" si="102"/>
        <v>July</v>
      </c>
      <c r="V784" t="str">
        <f t="shared" si="103"/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6"/>
        <v>148</v>
      </c>
      <c r="P785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9">
        <f t="shared" si="100"/>
        <v>41026.708333333328</v>
      </c>
      <c r="T785" s="9">
        <f t="shared" si="101"/>
        <v>40987.565381944441</v>
      </c>
      <c r="U785" t="str">
        <f t="shared" si="102"/>
        <v>March</v>
      </c>
      <c r="V785" t="str">
        <f t="shared" si="103"/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6"/>
        <v>103</v>
      </c>
      <c r="P786">
        <f t="shared" si="97"/>
        <v>102.5</v>
      </c>
      <c r="Q786" t="str">
        <f t="shared" si="98"/>
        <v>music</v>
      </c>
      <c r="R786" t="str">
        <f t="shared" si="99"/>
        <v>rock</v>
      </c>
      <c r="S786" s="9">
        <f t="shared" si="100"/>
        <v>41714.899525462963</v>
      </c>
      <c r="T786" s="9">
        <f t="shared" si="101"/>
        <v>41674.941192129627</v>
      </c>
      <c r="U786" t="str">
        <f t="shared" si="102"/>
        <v>February</v>
      </c>
      <c r="V786" t="str">
        <f t="shared" si="103"/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6"/>
        <v>181</v>
      </c>
      <c r="P787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9">
        <f t="shared" si="100"/>
        <v>41333.385590277772</v>
      </c>
      <c r="T787" s="9">
        <f t="shared" si="101"/>
        <v>41303.385590277772</v>
      </c>
      <c r="U787" t="str">
        <f t="shared" si="102"/>
        <v>January</v>
      </c>
      <c r="V787" t="str">
        <f t="shared" si="103"/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6"/>
        <v>143</v>
      </c>
      <c r="P788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9">
        <f t="shared" si="100"/>
        <v>41040.44930555555</v>
      </c>
      <c r="T788" s="9">
        <f t="shared" si="101"/>
        <v>40982.847615740735</v>
      </c>
      <c r="U788" t="str">
        <f t="shared" si="102"/>
        <v>March</v>
      </c>
      <c r="V788" t="str">
        <f t="shared" si="103"/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6"/>
        <v>114</v>
      </c>
      <c r="P789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9">
        <f t="shared" si="100"/>
        <v>41579.419282407405</v>
      </c>
      <c r="T789" s="9">
        <f t="shared" si="101"/>
        <v>41549.419282407405</v>
      </c>
      <c r="U789" t="str">
        <f t="shared" si="102"/>
        <v>October</v>
      </c>
      <c r="V789" t="str">
        <f t="shared" si="103"/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6"/>
        <v>204</v>
      </c>
      <c r="P790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9">
        <f t="shared" si="100"/>
        <v>41096.957638888889</v>
      </c>
      <c r="T790" s="9">
        <f t="shared" si="101"/>
        <v>41058.798472222217</v>
      </c>
      <c r="U790" t="str">
        <f t="shared" si="102"/>
        <v>May</v>
      </c>
      <c r="V790" t="str">
        <f t="shared" si="103"/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6"/>
        <v>109</v>
      </c>
      <c r="P791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9">
        <f t="shared" si="100"/>
        <v>41295.124305555553</v>
      </c>
      <c r="T791" s="9">
        <f t="shared" si="101"/>
        <v>41276.977777777778</v>
      </c>
      <c r="U791" t="str">
        <f t="shared" si="102"/>
        <v>January</v>
      </c>
      <c r="V791" t="str">
        <f t="shared" si="103"/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6"/>
        <v>144</v>
      </c>
      <c r="P792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9">
        <f t="shared" si="100"/>
        <v>41305.839571759258</v>
      </c>
      <c r="T792" s="9">
        <f t="shared" si="101"/>
        <v>41275.839571759258</v>
      </c>
      <c r="U792" t="str">
        <f t="shared" si="102"/>
        <v>January</v>
      </c>
      <c r="V792" t="str">
        <f t="shared" si="103"/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6"/>
        <v>104</v>
      </c>
      <c r="P793">
        <f t="shared" si="97"/>
        <v>60.859375</v>
      </c>
      <c r="Q793" t="str">
        <f t="shared" si="98"/>
        <v>music</v>
      </c>
      <c r="R793" t="str">
        <f t="shared" si="99"/>
        <v>rock</v>
      </c>
      <c r="S793" s="9">
        <f t="shared" si="100"/>
        <v>41591.040972222218</v>
      </c>
      <c r="T793" s="9">
        <f t="shared" si="101"/>
        <v>41557.572291666664</v>
      </c>
      <c r="U793" t="str">
        <f t="shared" si="102"/>
        <v>October</v>
      </c>
      <c r="V793" t="str">
        <f t="shared" si="103"/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6"/>
        <v>100</v>
      </c>
      <c r="P794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9">
        <f t="shared" si="100"/>
        <v>41585.706979166665</v>
      </c>
      <c r="T794" s="9">
        <f t="shared" si="101"/>
        <v>41555.665312500001</v>
      </c>
      <c r="U794" t="str">
        <f t="shared" si="102"/>
        <v>October</v>
      </c>
      <c r="V794" t="str">
        <f t="shared" si="103"/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6"/>
        <v>103</v>
      </c>
      <c r="P795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9">
        <f t="shared" si="100"/>
        <v>41457.999305555553</v>
      </c>
      <c r="T795" s="9">
        <f t="shared" si="101"/>
        <v>41442.532916666663</v>
      </c>
      <c r="U795" t="str">
        <f t="shared" si="102"/>
        <v>June</v>
      </c>
      <c r="V795" t="str">
        <f t="shared" si="103"/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6"/>
        <v>105</v>
      </c>
      <c r="P79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9">
        <f t="shared" si="100"/>
        <v>40791.504166666666</v>
      </c>
      <c r="T796" s="9">
        <f t="shared" si="101"/>
        <v>40735.906678240739</v>
      </c>
      <c r="U796" t="str">
        <f t="shared" si="102"/>
        <v>July</v>
      </c>
      <c r="V796" t="str">
        <f t="shared" si="103"/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6"/>
        <v>112</v>
      </c>
      <c r="P797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9">
        <f t="shared" si="100"/>
        <v>41005.999305555553</v>
      </c>
      <c r="T797" s="9">
        <f t="shared" si="101"/>
        <v>40963.404699074068</v>
      </c>
      <c r="U797" t="str">
        <f t="shared" si="102"/>
        <v>February</v>
      </c>
      <c r="V797" t="str">
        <f t="shared" si="103"/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6"/>
        <v>101</v>
      </c>
      <c r="P798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9">
        <f t="shared" si="100"/>
        <v>41532.673611111109</v>
      </c>
      <c r="T798" s="9">
        <f t="shared" si="101"/>
        <v>41502.674594907403</v>
      </c>
      <c r="U798" t="str">
        <f t="shared" si="102"/>
        <v>August</v>
      </c>
      <c r="V798" t="str">
        <f t="shared" si="103"/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6"/>
        <v>108</v>
      </c>
      <c r="P799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9">
        <f t="shared" si="100"/>
        <v>41027.958333333328</v>
      </c>
      <c r="T799" s="9">
        <f t="shared" si="101"/>
        <v>40996.785740740735</v>
      </c>
      <c r="U799" t="str">
        <f t="shared" si="102"/>
        <v>March</v>
      </c>
      <c r="V799" t="str">
        <f t="shared" si="103"/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6"/>
        <v>115</v>
      </c>
      <c r="P800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9">
        <f t="shared" si="100"/>
        <v>41912.381793981483</v>
      </c>
      <c r="T800" s="9">
        <f t="shared" si="101"/>
        <v>41882.381793981483</v>
      </c>
      <c r="U800" t="str">
        <f t="shared" si="102"/>
        <v>August</v>
      </c>
      <c r="V800" t="str">
        <f t="shared" si="103"/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6"/>
        <v>100</v>
      </c>
      <c r="P801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9">
        <f t="shared" si="100"/>
        <v>41026.458865740737</v>
      </c>
      <c r="T801" s="9">
        <f t="shared" si="101"/>
        <v>40996.458865740737</v>
      </c>
      <c r="U801" t="str">
        <f t="shared" si="102"/>
        <v>March</v>
      </c>
      <c r="V801" t="str">
        <f t="shared" si="103"/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6"/>
        <v>152</v>
      </c>
      <c r="P802">
        <f t="shared" si="97"/>
        <v>40.75</v>
      </c>
      <c r="Q802" t="str">
        <f t="shared" si="98"/>
        <v>music</v>
      </c>
      <c r="R802" t="str">
        <f t="shared" si="99"/>
        <v>rock</v>
      </c>
      <c r="S802" s="9">
        <f t="shared" si="100"/>
        <v>41893.225162037037</v>
      </c>
      <c r="T802" s="9">
        <f t="shared" si="101"/>
        <v>41863.225162037037</v>
      </c>
      <c r="U802" t="str">
        <f t="shared" si="102"/>
        <v>August</v>
      </c>
      <c r="V802" t="str">
        <f t="shared" si="103"/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6"/>
        <v>112</v>
      </c>
      <c r="P803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9">
        <f t="shared" si="100"/>
        <v>40725.587037037032</v>
      </c>
      <c r="T803" s="9">
        <f t="shared" si="101"/>
        <v>40695.587037037032</v>
      </c>
      <c r="U803" t="str">
        <f t="shared" si="102"/>
        <v>June</v>
      </c>
      <c r="V803" t="str">
        <f t="shared" si="103"/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6"/>
        <v>101</v>
      </c>
      <c r="P804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9">
        <f t="shared" si="100"/>
        <v>41168.961805555555</v>
      </c>
      <c r="T804" s="9">
        <f t="shared" si="101"/>
        <v>41122.813935185186</v>
      </c>
      <c r="U804" t="str">
        <f t="shared" si="102"/>
        <v>August</v>
      </c>
      <c r="V804" t="str">
        <f t="shared" si="103"/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6"/>
        <v>123</v>
      </c>
      <c r="P805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9">
        <f t="shared" si="100"/>
        <v>40691.833333333328</v>
      </c>
      <c r="T805" s="9">
        <f t="shared" si="101"/>
        <v>40665.741643518515</v>
      </c>
      <c r="U805" t="str">
        <f t="shared" si="102"/>
        <v>May</v>
      </c>
      <c r="V805" t="str">
        <f t="shared" si="103"/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6"/>
        <v>100</v>
      </c>
      <c r="P80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9">
        <f t="shared" si="100"/>
        <v>40746.957638888889</v>
      </c>
      <c r="T806" s="9">
        <f t="shared" si="101"/>
        <v>40729.897291666668</v>
      </c>
      <c r="U806" t="str">
        <f t="shared" si="102"/>
        <v>July</v>
      </c>
      <c r="V806" t="str">
        <f t="shared" si="103"/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6"/>
        <v>105</v>
      </c>
      <c r="P807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9">
        <f t="shared" si="100"/>
        <v>40740.75</v>
      </c>
      <c r="T807" s="9">
        <f t="shared" si="101"/>
        <v>40690.614722222221</v>
      </c>
      <c r="U807" t="str">
        <f t="shared" si="102"/>
        <v>May</v>
      </c>
      <c r="V807" t="str">
        <f t="shared" si="103"/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6"/>
        <v>104</v>
      </c>
      <c r="P808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9">
        <f t="shared" si="100"/>
        <v>40793.483090277776</v>
      </c>
      <c r="T808" s="9">
        <f t="shared" si="101"/>
        <v>40763.483090277776</v>
      </c>
      <c r="U808" t="str">
        <f t="shared" si="102"/>
        <v>August</v>
      </c>
      <c r="V808" t="str">
        <f t="shared" si="103"/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6"/>
        <v>105</v>
      </c>
      <c r="P809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9">
        <f t="shared" si="100"/>
        <v>42794.874999999993</v>
      </c>
      <c r="T809" s="9">
        <f t="shared" si="101"/>
        <v>42759.420266203706</v>
      </c>
      <c r="U809" t="str">
        <f t="shared" si="102"/>
        <v>January</v>
      </c>
      <c r="V809" t="str">
        <f t="shared" si="103"/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6"/>
        <v>100</v>
      </c>
      <c r="P810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9">
        <f t="shared" si="100"/>
        <v>41994.999305555553</v>
      </c>
      <c r="T810" s="9">
        <f t="shared" si="101"/>
        <v>41961.892199074071</v>
      </c>
      <c r="U810" t="str">
        <f t="shared" si="102"/>
        <v>November</v>
      </c>
      <c r="V810" t="str">
        <f t="shared" si="103"/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6"/>
        <v>104</v>
      </c>
      <c r="P811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9">
        <f t="shared" si="100"/>
        <v>41658.625347222223</v>
      </c>
      <c r="T811" s="9">
        <f t="shared" si="101"/>
        <v>41628.625347222223</v>
      </c>
      <c r="U811" t="str">
        <f t="shared" si="102"/>
        <v>December</v>
      </c>
      <c r="V811" t="str">
        <f t="shared" si="103"/>
        <v>2013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6"/>
        <v>105</v>
      </c>
      <c r="P812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9">
        <f t="shared" si="100"/>
        <v>41152.847939814812</v>
      </c>
      <c r="T812" s="9">
        <f t="shared" si="101"/>
        <v>41122.847939814812</v>
      </c>
      <c r="U812" t="str">
        <f t="shared" si="102"/>
        <v>August</v>
      </c>
      <c r="V812" t="str">
        <f t="shared" si="103"/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6"/>
        <v>104</v>
      </c>
      <c r="P813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9">
        <f t="shared" si="100"/>
        <v>41465.494444444441</v>
      </c>
      <c r="T813" s="9">
        <f t="shared" si="101"/>
        <v>41443.435208333329</v>
      </c>
      <c r="U813" t="str">
        <f t="shared" si="102"/>
        <v>June</v>
      </c>
      <c r="V813" t="str">
        <f t="shared" si="103"/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6"/>
        <v>152</v>
      </c>
      <c r="P814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9">
        <f t="shared" si="100"/>
        <v>41334.373611111107</v>
      </c>
      <c r="T814" s="9">
        <f t="shared" si="101"/>
        <v>41281.809629629628</v>
      </c>
      <c r="U814" t="str">
        <f t="shared" si="102"/>
        <v>January</v>
      </c>
      <c r="V814" t="str">
        <f t="shared" si="103"/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6"/>
        <v>160</v>
      </c>
      <c r="P815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9">
        <f t="shared" si="100"/>
        <v>41110.751909722218</v>
      </c>
      <c r="T815" s="9">
        <f t="shared" si="101"/>
        <v>41080.751909722218</v>
      </c>
      <c r="U815" t="str">
        <f t="shared" si="102"/>
        <v>June</v>
      </c>
      <c r="V815" t="str">
        <f t="shared" si="103"/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6"/>
        <v>127</v>
      </c>
      <c r="P81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9">
        <f t="shared" si="100"/>
        <v>40694.544444444444</v>
      </c>
      <c r="T816" s="9">
        <f t="shared" si="101"/>
        <v>40679.534733796296</v>
      </c>
      <c r="U816" t="str">
        <f t="shared" si="102"/>
        <v>May</v>
      </c>
      <c r="V816" t="str">
        <f t="shared" si="103"/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6"/>
        <v>107</v>
      </c>
      <c r="P817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9">
        <f t="shared" si="100"/>
        <v>41944.70952546296</v>
      </c>
      <c r="T817" s="9">
        <f t="shared" si="101"/>
        <v>41914.70952546296</v>
      </c>
      <c r="U817" t="str">
        <f t="shared" si="102"/>
        <v>October</v>
      </c>
      <c r="V817" t="str">
        <f t="shared" si="103"/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6"/>
        <v>115</v>
      </c>
      <c r="P818">
        <f t="shared" si="97"/>
        <v>39.31</v>
      </c>
      <c r="Q818" t="str">
        <f t="shared" si="98"/>
        <v>music</v>
      </c>
      <c r="R818" t="str">
        <f t="shared" si="99"/>
        <v>rock</v>
      </c>
      <c r="S818" s="9">
        <f t="shared" si="100"/>
        <v>41373.0625</v>
      </c>
      <c r="T818" s="9">
        <f t="shared" si="101"/>
        <v>41341.662534722222</v>
      </c>
      <c r="U818" t="str">
        <f t="shared" si="102"/>
        <v>March</v>
      </c>
      <c r="V818" t="str">
        <f t="shared" si="103"/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6"/>
        <v>137</v>
      </c>
      <c r="P819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9">
        <f t="shared" si="100"/>
        <v>40978.999305555553</v>
      </c>
      <c r="T819" s="9">
        <f t="shared" si="101"/>
        <v>40925.391331018516</v>
      </c>
      <c r="U819" t="str">
        <f t="shared" si="102"/>
        <v>January</v>
      </c>
      <c r="V819" t="str">
        <f t="shared" si="103"/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6"/>
        <v>156</v>
      </c>
      <c r="P820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9">
        <f t="shared" si="100"/>
        <v>41128.500694444439</v>
      </c>
      <c r="T820" s="9">
        <f t="shared" si="101"/>
        <v>41120.67454861111</v>
      </c>
      <c r="U820" t="str">
        <f t="shared" si="102"/>
        <v>July</v>
      </c>
      <c r="V820" t="str">
        <f t="shared" si="103"/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6"/>
        <v>109</v>
      </c>
      <c r="P821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9">
        <f t="shared" si="100"/>
        <v>41628.988888888889</v>
      </c>
      <c r="T821" s="9">
        <f t="shared" si="101"/>
        <v>41619.789976851847</v>
      </c>
      <c r="U821" t="str">
        <f t="shared" si="102"/>
        <v>December</v>
      </c>
      <c r="V821" t="str">
        <f t="shared" si="103"/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6"/>
        <v>134</v>
      </c>
      <c r="P822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9">
        <f t="shared" si="100"/>
        <v>41799</v>
      </c>
      <c r="T822" s="9">
        <f t="shared" si="101"/>
        <v>41768.633587962962</v>
      </c>
      <c r="U822" t="str">
        <f t="shared" si="102"/>
        <v>May</v>
      </c>
      <c r="V822" t="str">
        <f t="shared" si="103"/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6"/>
        <v>100</v>
      </c>
      <c r="P823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9">
        <f t="shared" si="100"/>
        <v>42127.959027777775</v>
      </c>
      <c r="T823" s="9">
        <f t="shared" si="101"/>
        <v>42093.71371527778</v>
      </c>
      <c r="U823" t="str">
        <f t="shared" si="102"/>
        <v>March</v>
      </c>
      <c r="V823" t="str">
        <f t="shared" si="103"/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6"/>
        <v>119</v>
      </c>
      <c r="P824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9">
        <f t="shared" si="100"/>
        <v>41187.739004629628</v>
      </c>
      <c r="T824" s="9">
        <f t="shared" si="101"/>
        <v>41157.739004629628</v>
      </c>
      <c r="U824" t="str">
        <f t="shared" si="102"/>
        <v>September</v>
      </c>
      <c r="V824" t="str">
        <f t="shared" si="103"/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6"/>
        <v>180</v>
      </c>
      <c r="P825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9">
        <f t="shared" si="100"/>
        <v>42085.722824074073</v>
      </c>
      <c r="T825" s="9">
        <f t="shared" si="101"/>
        <v>42055.764490740738</v>
      </c>
      <c r="U825" t="str">
        <f t="shared" si="102"/>
        <v>February</v>
      </c>
      <c r="V825" t="str">
        <f t="shared" si="103"/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6"/>
        <v>134</v>
      </c>
      <c r="P82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9">
        <f t="shared" si="100"/>
        <v>40286.082638888889</v>
      </c>
      <c r="T826" s="9">
        <f t="shared" si="101"/>
        <v>40250.033773148149</v>
      </c>
      <c r="U826" t="str">
        <f t="shared" si="102"/>
        <v>March</v>
      </c>
      <c r="V826" t="str">
        <f t="shared" si="103"/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6"/>
        <v>100</v>
      </c>
      <c r="P827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9">
        <f t="shared" si="100"/>
        <v>41211.098194444443</v>
      </c>
      <c r="T827" s="9">
        <f t="shared" si="101"/>
        <v>41186.098194444443</v>
      </c>
      <c r="U827" t="str">
        <f t="shared" si="102"/>
        <v>October</v>
      </c>
      <c r="V827" t="str">
        <f t="shared" si="103"/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6"/>
        <v>101</v>
      </c>
      <c r="P828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9">
        <f t="shared" si="100"/>
        <v>40993.788541666661</v>
      </c>
      <c r="T828" s="9">
        <f t="shared" si="101"/>
        <v>40972.830208333333</v>
      </c>
      <c r="U828" t="str">
        <f t="shared" si="102"/>
        <v>March</v>
      </c>
      <c r="V828" t="str">
        <f t="shared" si="103"/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6"/>
        <v>103</v>
      </c>
      <c r="P829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9">
        <f t="shared" si="100"/>
        <v>40953.617361111108</v>
      </c>
      <c r="T829" s="9">
        <f t="shared" si="101"/>
        <v>40927.265127314815</v>
      </c>
      <c r="U829" t="str">
        <f t="shared" si="102"/>
        <v>January</v>
      </c>
      <c r="V829" t="str">
        <f t="shared" si="103"/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6"/>
        <v>107</v>
      </c>
      <c r="P830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9">
        <f t="shared" si="100"/>
        <v>41085.474999999999</v>
      </c>
      <c r="T830" s="9">
        <f t="shared" si="101"/>
        <v>41072.84238425926</v>
      </c>
      <c r="U830" t="str">
        <f t="shared" si="102"/>
        <v>June</v>
      </c>
      <c r="V830" t="str">
        <f t="shared" si="103"/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6"/>
        <v>104</v>
      </c>
      <c r="P831">
        <f t="shared" si="97"/>
        <v>32.5</v>
      </c>
      <c r="Q831" t="str">
        <f t="shared" si="98"/>
        <v>music</v>
      </c>
      <c r="R831" t="str">
        <f t="shared" si="99"/>
        <v>rock</v>
      </c>
      <c r="S831" s="9">
        <f t="shared" si="100"/>
        <v>42564.593055555553</v>
      </c>
      <c r="T831" s="9">
        <f t="shared" si="101"/>
        <v>42504.593055555553</v>
      </c>
      <c r="U831" t="str">
        <f t="shared" si="102"/>
        <v>May</v>
      </c>
      <c r="V831" t="str">
        <f t="shared" si="103"/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6"/>
        <v>108</v>
      </c>
      <c r="P832">
        <f t="shared" si="97"/>
        <v>60.65625</v>
      </c>
      <c r="Q832" t="str">
        <f t="shared" si="98"/>
        <v>music</v>
      </c>
      <c r="R832" t="str">
        <f t="shared" si="99"/>
        <v>rock</v>
      </c>
      <c r="S832" s="9">
        <f t="shared" si="100"/>
        <v>41355.27575231481</v>
      </c>
      <c r="T832" s="9">
        <f t="shared" si="101"/>
        <v>41325.317418981482</v>
      </c>
      <c r="U832" t="str">
        <f t="shared" si="102"/>
        <v>February</v>
      </c>
      <c r="V832" t="str">
        <f t="shared" si="103"/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6"/>
        <v>233</v>
      </c>
      <c r="P833">
        <f t="shared" si="97"/>
        <v>175</v>
      </c>
      <c r="Q833" t="str">
        <f t="shared" si="98"/>
        <v>music</v>
      </c>
      <c r="R833" t="str">
        <f t="shared" si="99"/>
        <v>rock</v>
      </c>
      <c r="S833" s="9">
        <f t="shared" si="100"/>
        <v>41026.438587962963</v>
      </c>
      <c r="T833" s="9">
        <f t="shared" si="101"/>
        <v>40996.438587962963</v>
      </c>
      <c r="U833" t="str">
        <f t="shared" si="102"/>
        <v>March</v>
      </c>
      <c r="V833" t="str">
        <f t="shared" si="103"/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96"/>
        <v>101</v>
      </c>
      <c r="P834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9">
        <f t="shared" si="100"/>
        <v>40929.134027777778</v>
      </c>
      <c r="T834" s="9">
        <f t="shared" si="101"/>
        <v>40869.466840277775</v>
      </c>
      <c r="U834" t="str">
        <f t="shared" si="102"/>
        <v>November</v>
      </c>
      <c r="V834" t="str">
        <f t="shared" si="103"/>
        <v>2011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04">ROUND(E835/D835*100,0)</f>
        <v>102</v>
      </c>
      <c r="P835">
        <f t="shared" ref="P835:P898" si="105">IFERROR(E835/L835,0)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9">
        <f t="shared" ref="S835:S898" si="108">(((I835/60)/60)/24)+DATE(1970,1,1)+(-5/24)</f>
        <v>41748.669849537036</v>
      </c>
      <c r="T835" s="9">
        <f t="shared" ref="T835:T898" si="109">(((J835/60)/60)/24)+DATE(1970,1,1)+(-5/24)</f>
        <v>41718.669849537036</v>
      </c>
      <c r="U835" t="str">
        <f t="shared" ref="U835:U898" si="110">TEXT(T835,"mmmm")</f>
        <v>March</v>
      </c>
      <c r="V835" t="str">
        <f t="shared" ref="V835:V898" si="111">TEXT(T835,"yyyy")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4"/>
        <v>131</v>
      </c>
      <c r="P836">
        <f t="shared" si="105"/>
        <v>96.08</v>
      </c>
      <c r="Q836" t="str">
        <f t="shared" si="106"/>
        <v>music</v>
      </c>
      <c r="R836" t="str">
        <f t="shared" si="107"/>
        <v>rock</v>
      </c>
      <c r="S836" s="9">
        <f t="shared" si="108"/>
        <v>41455.957638888889</v>
      </c>
      <c r="T836" s="9">
        <f t="shared" si="109"/>
        <v>41422.614490740736</v>
      </c>
      <c r="U836" t="str">
        <f t="shared" si="110"/>
        <v>May</v>
      </c>
      <c r="V836" t="str">
        <f t="shared" si="111"/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4"/>
        <v>117</v>
      </c>
      <c r="P837">
        <f t="shared" si="105"/>
        <v>58.625</v>
      </c>
      <c r="Q837" t="str">
        <f t="shared" si="106"/>
        <v>music</v>
      </c>
      <c r="R837" t="str">
        <f t="shared" si="107"/>
        <v>rock</v>
      </c>
      <c r="S837" s="9">
        <f t="shared" si="108"/>
        <v>41047.916666666664</v>
      </c>
      <c r="T837" s="9">
        <f t="shared" si="109"/>
        <v>41005.249513888884</v>
      </c>
      <c r="U837" t="str">
        <f t="shared" si="110"/>
        <v>April</v>
      </c>
      <c r="V837" t="str">
        <f t="shared" si="111"/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4"/>
        <v>101</v>
      </c>
      <c r="P838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9">
        <f t="shared" si="108"/>
        <v>41553.848587962959</v>
      </c>
      <c r="T838" s="9">
        <f t="shared" si="109"/>
        <v>41523.848587962959</v>
      </c>
      <c r="U838" t="str">
        <f t="shared" si="110"/>
        <v>September</v>
      </c>
      <c r="V838" t="str">
        <f t="shared" si="111"/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4"/>
        <v>122</v>
      </c>
      <c r="P839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9">
        <f t="shared" si="108"/>
        <v>41760.79006944444</v>
      </c>
      <c r="T839" s="9">
        <f t="shared" si="109"/>
        <v>41730.79006944444</v>
      </c>
      <c r="U839" t="str">
        <f t="shared" si="110"/>
        <v>April</v>
      </c>
      <c r="V839" t="str">
        <f t="shared" si="111"/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4"/>
        <v>145</v>
      </c>
      <c r="P840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9">
        <f t="shared" si="108"/>
        <v>40925.689641203702</v>
      </c>
      <c r="T840" s="9">
        <f t="shared" si="109"/>
        <v>40895.689641203702</v>
      </c>
      <c r="U840" t="str">
        <f t="shared" si="110"/>
        <v>December</v>
      </c>
      <c r="V840" t="str">
        <f t="shared" si="111"/>
        <v>2011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4"/>
        <v>117</v>
      </c>
      <c r="P841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9">
        <f t="shared" si="108"/>
        <v>41174.555046296293</v>
      </c>
      <c r="T841" s="9">
        <f t="shared" si="109"/>
        <v>41144.555046296293</v>
      </c>
      <c r="U841" t="str">
        <f t="shared" si="110"/>
        <v>August</v>
      </c>
      <c r="V841" t="str">
        <f t="shared" si="111"/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4"/>
        <v>120</v>
      </c>
      <c r="P842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9">
        <f t="shared" si="108"/>
        <v>42637.018368055556</v>
      </c>
      <c r="T842" s="9">
        <f t="shared" si="109"/>
        <v>42607.018368055556</v>
      </c>
      <c r="U842" t="str">
        <f t="shared" si="110"/>
        <v>August</v>
      </c>
      <c r="V842" t="str">
        <f t="shared" si="111"/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4"/>
        <v>101</v>
      </c>
      <c r="P843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9">
        <f t="shared" si="108"/>
        <v>41953.672025462954</v>
      </c>
      <c r="T843" s="9">
        <f t="shared" si="109"/>
        <v>41923.63035879629</v>
      </c>
      <c r="U843" t="str">
        <f t="shared" si="110"/>
        <v>October</v>
      </c>
      <c r="V843" t="str">
        <f t="shared" si="111"/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4"/>
        <v>104</v>
      </c>
      <c r="P844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9">
        <f t="shared" si="108"/>
        <v>41560.957638888889</v>
      </c>
      <c r="T844" s="9">
        <f t="shared" si="109"/>
        <v>41526.384062500001</v>
      </c>
      <c r="U844" t="str">
        <f t="shared" si="110"/>
        <v>September</v>
      </c>
      <c r="V844" t="str">
        <f t="shared" si="111"/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4"/>
        <v>267</v>
      </c>
      <c r="P845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9">
        <f t="shared" si="108"/>
        <v>42712.124999999993</v>
      </c>
      <c r="T845" s="9">
        <f t="shared" si="109"/>
        <v>42695.049537037034</v>
      </c>
      <c r="U845" t="str">
        <f t="shared" si="110"/>
        <v>November</v>
      </c>
      <c r="V845" t="str">
        <f t="shared" si="111"/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4"/>
        <v>194</v>
      </c>
      <c r="P84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9">
        <f t="shared" si="108"/>
        <v>41943.999305555553</v>
      </c>
      <c r="T846" s="9">
        <f t="shared" si="109"/>
        <v>41905.476296296292</v>
      </c>
      <c r="U846" t="str">
        <f t="shared" si="110"/>
        <v>September</v>
      </c>
      <c r="V846" t="str">
        <f t="shared" si="111"/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4"/>
        <v>120</v>
      </c>
      <c r="P847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9">
        <f t="shared" si="108"/>
        <v>42617.957638888889</v>
      </c>
      <c r="T847" s="9">
        <f t="shared" si="109"/>
        <v>42577.997638888883</v>
      </c>
      <c r="U847" t="str">
        <f t="shared" si="110"/>
        <v>July</v>
      </c>
      <c r="V847" t="str">
        <f t="shared" si="111"/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4"/>
        <v>122</v>
      </c>
      <c r="P848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9">
        <f t="shared" si="108"/>
        <v>41708.375</v>
      </c>
      <c r="T848" s="9">
        <f t="shared" si="109"/>
        <v>41694.183506944442</v>
      </c>
      <c r="U848" t="str">
        <f t="shared" si="110"/>
        <v>February</v>
      </c>
      <c r="V848" t="str">
        <f t="shared" si="111"/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4"/>
        <v>100</v>
      </c>
      <c r="P849">
        <f t="shared" si="105"/>
        <v>10</v>
      </c>
      <c r="Q849" t="str">
        <f t="shared" si="106"/>
        <v>music</v>
      </c>
      <c r="R849" t="str">
        <f t="shared" si="107"/>
        <v>metal</v>
      </c>
      <c r="S849" s="9">
        <f t="shared" si="108"/>
        <v>42195.590000000004</v>
      </c>
      <c r="T849" s="9">
        <f t="shared" si="109"/>
        <v>42165.590000000004</v>
      </c>
      <c r="U849" t="str">
        <f t="shared" si="110"/>
        <v>June</v>
      </c>
      <c r="V849" t="str">
        <f t="shared" si="111"/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4"/>
        <v>100</v>
      </c>
      <c r="P850">
        <f t="shared" si="105"/>
        <v>18.75</v>
      </c>
      <c r="Q850" t="str">
        <f t="shared" si="106"/>
        <v>music</v>
      </c>
      <c r="R850" t="str">
        <f t="shared" si="107"/>
        <v>metal</v>
      </c>
      <c r="S850" s="9">
        <f t="shared" si="108"/>
        <v>42108.583715277775</v>
      </c>
      <c r="T850" s="9">
        <f t="shared" si="109"/>
        <v>42078.583715277775</v>
      </c>
      <c r="U850" t="str">
        <f t="shared" si="110"/>
        <v>March</v>
      </c>
      <c r="V850" t="str">
        <f t="shared" si="111"/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4"/>
        <v>120</v>
      </c>
      <c r="P851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9">
        <f t="shared" si="108"/>
        <v>42078.898888888885</v>
      </c>
      <c r="T851" s="9">
        <f t="shared" si="109"/>
        <v>42050.94055555555</v>
      </c>
      <c r="U851" t="str">
        <f t="shared" si="110"/>
        <v>February</v>
      </c>
      <c r="V851" t="str">
        <f t="shared" si="111"/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4"/>
        <v>155</v>
      </c>
      <c r="P852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9">
        <f t="shared" si="108"/>
        <v>42484.999305555553</v>
      </c>
      <c r="T852" s="9">
        <f t="shared" si="109"/>
        <v>42452.619409722225</v>
      </c>
      <c r="U852" t="str">
        <f t="shared" si="110"/>
        <v>March</v>
      </c>
      <c r="V852" t="str">
        <f t="shared" si="111"/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4"/>
        <v>130</v>
      </c>
      <c r="P853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9">
        <f t="shared" si="108"/>
        <v>42582.614583333336</v>
      </c>
      <c r="T853" s="9">
        <f t="shared" si="109"/>
        <v>42522.671909722216</v>
      </c>
      <c r="U853" t="str">
        <f t="shared" si="110"/>
        <v>June</v>
      </c>
      <c r="V853" t="str">
        <f t="shared" si="111"/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4"/>
        <v>105</v>
      </c>
      <c r="P854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9">
        <f t="shared" si="108"/>
        <v>42667.666666666664</v>
      </c>
      <c r="T854" s="9">
        <f t="shared" si="109"/>
        <v>42656.59716435185</v>
      </c>
      <c r="U854" t="str">
        <f t="shared" si="110"/>
        <v>October</v>
      </c>
      <c r="V854" t="str">
        <f t="shared" si="111"/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4"/>
        <v>100</v>
      </c>
      <c r="P855">
        <f t="shared" si="105"/>
        <v>30</v>
      </c>
      <c r="Q855" t="str">
        <f t="shared" si="106"/>
        <v>music</v>
      </c>
      <c r="R855" t="str">
        <f t="shared" si="107"/>
        <v>metal</v>
      </c>
      <c r="S855" s="9">
        <f t="shared" si="108"/>
        <v>42051.62394675926</v>
      </c>
      <c r="T855" s="9">
        <f t="shared" si="109"/>
        <v>42021.62394675926</v>
      </c>
      <c r="U855" t="str">
        <f t="shared" si="110"/>
        <v>January</v>
      </c>
      <c r="V855" t="str">
        <f t="shared" si="111"/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4"/>
        <v>118</v>
      </c>
      <c r="P85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9">
        <f t="shared" si="108"/>
        <v>42732.004004629627</v>
      </c>
      <c r="T856" s="9">
        <f t="shared" si="109"/>
        <v>42702.004004629627</v>
      </c>
      <c r="U856" t="str">
        <f t="shared" si="110"/>
        <v>November</v>
      </c>
      <c r="V856" t="str">
        <f t="shared" si="111"/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4"/>
        <v>103</v>
      </c>
      <c r="P857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9">
        <f t="shared" si="108"/>
        <v>42574.916863425926</v>
      </c>
      <c r="T857" s="9">
        <f t="shared" si="109"/>
        <v>42544.916863425926</v>
      </c>
      <c r="U857" t="str">
        <f t="shared" si="110"/>
        <v>June</v>
      </c>
      <c r="V857" t="str">
        <f t="shared" si="111"/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4"/>
        <v>218</v>
      </c>
      <c r="P858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9">
        <f t="shared" si="108"/>
        <v>42668.583333333336</v>
      </c>
      <c r="T858" s="9">
        <f t="shared" si="109"/>
        <v>42609.103657407402</v>
      </c>
      <c r="U858" t="str">
        <f t="shared" si="110"/>
        <v>August</v>
      </c>
      <c r="V858" t="str">
        <f t="shared" si="111"/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4"/>
        <v>100</v>
      </c>
      <c r="P859">
        <f t="shared" si="105"/>
        <v>50</v>
      </c>
      <c r="Q859" t="str">
        <f t="shared" si="106"/>
        <v>music</v>
      </c>
      <c r="R859" t="str">
        <f t="shared" si="107"/>
        <v>metal</v>
      </c>
      <c r="S859" s="9">
        <f t="shared" si="108"/>
        <v>42333.414710648147</v>
      </c>
      <c r="T859" s="9">
        <f t="shared" si="109"/>
        <v>42291.373043981475</v>
      </c>
      <c r="U859" t="str">
        <f t="shared" si="110"/>
        <v>October</v>
      </c>
      <c r="V859" t="str">
        <f t="shared" si="111"/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4"/>
        <v>144</v>
      </c>
      <c r="P860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9">
        <f t="shared" si="108"/>
        <v>42109.749305555553</v>
      </c>
      <c r="T860" s="9">
        <f t="shared" si="109"/>
        <v>42079.537245370368</v>
      </c>
      <c r="U860" t="str">
        <f t="shared" si="110"/>
        <v>March</v>
      </c>
      <c r="V860" t="str">
        <f t="shared" si="111"/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4"/>
        <v>105</v>
      </c>
      <c r="P861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9">
        <f t="shared" si="108"/>
        <v>42158.791666666664</v>
      </c>
      <c r="T861" s="9">
        <f t="shared" si="109"/>
        <v>42128.611898148149</v>
      </c>
      <c r="U861" t="str">
        <f t="shared" si="110"/>
        <v>May</v>
      </c>
      <c r="V861" t="str">
        <f t="shared" si="111"/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4"/>
        <v>18</v>
      </c>
      <c r="P862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9">
        <f t="shared" si="108"/>
        <v>41600.316122685181</v>
      </c>
      <c r="T862" s="9">
        <f t="shared" si="109"/>
        <v>41570.274456018517</v>
      </c>
      <c r="U862" t="str">
        <f t="shared" si="110"/>
        <v>October</v>
      </c>
      <c r="V862" t="str">
        <f t="shared" si="111"/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4"/>
        <v>2</v>
      </c>
      <c r="P863">
        <f t="shared" si="105"/>
        <v>50.5</v>
      </c>
      <c r="Q863" t="str">
        <f t="shared" si="106"/>
        <v>music</v>
      </c>
      <c r="R863" t="str">
        <f t="shared" si="107"/>
        <v>jazz</v>
      </c>
      <c r="S863" s="9">
        <f t="shared" si="108"/>
        <v>42629.756990740738</v>
      </c>
      <c r="T863" s="9">
        <f t="shared" si="109"/>
        <v>42599.756990740738</v>
      </c>
      <c r="U863" t="str">
        <f t="shared" si="110"/>
        <v>August</v>
      </c>
      <c r="V863" t="str">
        <f t="shared" si="111"/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4"/>
        <v>0</v>
      </c>
      <c r="P864">
        <f t="shared" si="105"/>
        <v>42.5</v>
      </c>
      <c r="Q864" t="str">
        <f t="shared" si="106"/>
        <v>music</v>
      </c>
      <c r="R864" t="str">
        <f t="shared" si="107"/>
        <v>jazz</v>
      </c>
      <c r="S864" s="9">
        <f t="shared" si="108"/>
        <v>41589.388287037036</v>
      </c>
      <c r="T864" s="9">
        <f t="shared" si="109"/>
        <v>41559.346620370365</v>
      </c>
      <c r="U864" t="str">
        <f t="shared" si="110"/>
        <v>October</v>
      </c>
      <c r="V864" t="str">
        <f t="shared" si="111"/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4"/>
        <v>5</v>
      </c>
      <c r="P865">
        <f t="shared" si="105"/>
        <v>18</v>
      </c>
      <c r="Q865" t="str">
        <f t="shared" si="106"/>
        <v>music</v>
      </c>
      <c r="R865" t="str">
        <f t="shared" si="107"/>
        <v>jazz</v>
      </c>
      <c r="S865" s="9">
        <f t="shared" si="108"/>
        <v>40950.909328703703</v>
      </c>
      <c r="T865" s="9">
        <f t="shared" si="109"/>
        <v>40920.909328703703</v>
      </c>
      <c r="U865" t="str">
        <f t="shared" si="110"/>
        <v>January</v>
      </c>
      <c r="V865" t="str">
        <f t="shared" si="111"/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4"/>
        <v>42</v>
      </c>
      <c r="P86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9">
        <f t="shared" si="108"/>
        <v>41563.207638888889</v>
      </c>
      <c r="T866" s="9">
        <f t="shared" si="109"/>
        <v>41540.898587962962</v>
      </c>
      <c r="U866" t="str">
        <f t="shared" si="110"/>
        <v>September</v>
      </c>
      <c r="V866" t="str">
        <f t="shared" si="111"/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4"/>
        <v>2</v>
      </c>
      <c r="P867">
        <f t="shared" si="105"/>
        <v>22.5</v>
      </c>
      <c r="Q867" t="str">
        <f t="shared" si="106"/>
        <v>music</v>
      </c>
      <c r="R867" t="str">
        <f t="shared" si="107"/>
        <v>jazz</v>
      </c>
      <c r="S867" s="9">
        <f t="shared" si="108"/>
        <v>41290.564780092594</v>
      </c>
      <c r="T867" s="9">
        <f t="shared" si="109"/>
        <v>41230.564780092594</v>
      </c>
      <c r="U867" t="str">
        <f t="shared" si="110"/>
        <v>November</v>
      </c>
      <c r="V867" t="str">
        <f t="shared" si="111"/>
        <v>2012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4"/>
        <v>18</v>
      </c>
      <c r="P868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9">
        <f t="shared" si="108"/>
        <v>42063.423611111109</v>
      </c>
      <c r="T868" s="9">
        <f t="shared" si="109"/>
        <v>42025.429606481477</v>
      </c>
      <c r="U868" t="str">
        <f t="shared" si="110"/>
        <v>January</v>
      </c>
      <c r="V868" t="str">
        <f t="shared" si="111"/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4"/>
        <v>24</v>
      </c>
      <c r="P869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9">
        <f t="shared" si="108"/>
        <v>40147.999305555553</v>
      </c>
      <c r="T869" s="9">
        <f t="shared" si="109"/>
        <v>40087.897060185183</v>
      </c>
      <c r="U869" t="str">
        <f t="shared" si="110"/>
        <v>October</v>
      </c>
      <c r="V869" t="str">
        <f t="shared" si="111"/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4"/>
        <v>0</v>
      </c>
      <c r="P870">
        <f t="shared" si="105"/>
        <v>50</v>
      </c>
      <c r="Q870" t="str">
        <f t="shared" si="106"/>
        <v>music</v>
      </c>
      <c r="R870" t="str">
        <f t="shared" si="107"/>
        <v>jazz</v>
      </c>
      <c r="S870" s="9">
        <f t="shared" si="108"/>
        <v>41645.819421296292</v>
      </c>
      <c r="T870" s="9">
        <f t="shared" si="109"/>
        <v>41615.819421296292</v>
      </c>
      <c r="U870" t="str">
        <f t="shared" si="110"/>
        <v>December</v>
      </c>
      <c r="V870" t="str">
        <f t="shared" si="111"/>
        <v>2013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4"/>
        <v>12</v>
      </c>
      <c r="P871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9">
        <f t="shared" si="108"/>
        <v>41372.595567129625</v>
      </c>
      <c r="T871" s="9">
        <f t="shared" si="109"/>
        <v>41342.637233796297</v>
      </c>
      <c r="U871" t="str">
        <f t="shared" si="110"/>
        <v>March</v>
      </c>
      <c r="V871" t="str">
        <f t="shared" si="111"/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4"/>
        <v>0</v>
      </c>
      <c r="P872">
        <f t="shared" si="105"/>
        <v>12.4</v>
      </c>
      <c r="Q872" t="str">
        <f t="shared" si="106"/>
        <v>music</v>
      </c>
      <c r="R872" t="str">
        <f t="shared" si="107"/>
        <v>jazz</v>
      </c>
      <c r="S872" s="9">
        <f t="shared" si="108"/>
        <v>41517.813923611109</v>
      </c>
      <c r="T872" s="9">
        <f t="shared" si="109"/>
        <v>41487.813923611109</v>
      </c>
      <c r="U872" t="str">
        <f t="shared" si="110"/>
        <v>August</v>
      </c>
      <c r="V872" t="str">
        <f t="shared" si="111"/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4"/>
        <v>5</v>
      </c>
      <c r="P873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9">
        <f t="shared" si="108"/>
        <v>41607.39461805555</v>
      </c>
      <c r="T873" s="9">
        <f t="shared" si="109"/>
        <v>41577.352951388886</v>
      </c>
      <c r="U873" t="str">
        <f t="shared" si="110"/>
        <v>October</v>
      </c>
      <c r="V873" t="str">
        <f t="shared" si="111"/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4"/>
        <v>1</v>
      </c>
      <c r="P874">
        <f t="shared" si="105"/>
        <v>32.5</v>
      </c>
      <c r="Q874" t="str">
        <f t="shared" si="106"/>
        <v>music</v>
      </c>
      <c r="R874" t="str">
        <f t="shared" si="107"/>
        <v>jazz</v>
      </c>
      <c r="S874" s="9">
        <f t="shared" si="108"/>
        <v>40612.617210648146</v>
      </c>
      <c r="T874" s="9">
        <f t="shared" si="109"/>
        <v>40567.617210648146</v>
      </c>
      <c r="U874" t="str">
        <f t="shared" si="110"/>
        <v>January</v>
      </c>
      <c r="V874" t="str">
        <f t="shared" si="111"/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4"/>
        <v>1</v>
      </c>
      <c r="P875">
        <f t="shared" si="105"/>
        <v>9</v>
      </c>
      <c r="Q875" t="str">
        <f t="shared" si="106"/>
        <v>music</v>
      </c>
      <c r="R875" t="str">
        <f t="shared" si="107"/>
        <v>jazz</v>
      </c>
      <c r="S875" s="9">
        <f t="shared" si="108"/>
        <v>41224.000462962962</v>
      </c>
      <c r="T875" s="9">
        <f t="shared" si="109"/>
        <v>41183.958796296298</v>
      </c>
      <c r="U875" t="str">
        <f t="shared" si="110"/>
        <v>October</v>
      </c>
      <c r="V875" t="str">
        <f t="shared" si="111"/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4"/>
        <v>24</v>
      </c>
      <c r="P87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9">
        <f t="shared" si="108"/>
        <v>41398.375393518516</v>
      </c>
      <c r="T876" s="9">
        <f t="shared" si="109"/>
        <v>41368.375393518516</v>
      </c>
      <c r="U876" t="str">
        <f t="shared" si="110"/>
        <v>April</v>
      </c>
      <c r="V876" t="str">
        <f t="shared" si="111"/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4"/>
        <v>0</v>
      </c>
      <c r="P877">
        <f t="shared" si="105"/>
        <v>0</v>
      </c>
      <c r="Q877" t="str">
        <f t="shared" si="106"/>
        <v>music</v>
      </c>
      <c r="R877" t="str">
        <f t="shared" si="107"/>
        <v>jazz</v>
      </c>
      <c r="S877" s="9">
        <f t="shared" si="108"/>
        <v>42268.515405092585</v>
      </c>
      <c r="T877" s="9">
        <f t="shared" si="109"/>
        <v>42248.515405092585</v>
      </c>
      <c r="U877" t="str">
        <f t="shared" si="110"/>
        <v>September</v>
      </c>
      <c r="V877" t="str">
        <f t="shared" si="111"/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4"/>
        <v>41</v>
      </c>
      <c r="P878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9">
        <f t="shared" si="108"/>
        <v>41309.288506944438</v>
      </c>
      <c r="T878" s="9">
        <f t="shared" si="109"/>
        <v>41276.288506944438</v>
      </c>
      <c r="U878" t="str">
        <f t="shared" si="110"/>
        <v>January</v>
      </c>
      <c r="V878" t="str">
        <f t="shared" si="111"/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4"/>
        <v>68</v>
      </c>
      <c r="P879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9">
        <f t="shared" si="108"/>
        <v>41627.580555555556</v>
      </c>
      <c r="T879" s="9">
        <f t="shared" si="109"/>
        <v>41597.580555555556</v>
      </c>
      <c r="U879" t="str">
        <f t="shared" si="110"/>
        <v>November</v>
      </c>
      <c r="V879" t="str">
        <f t="shared" si="111"/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4"/>
        <v>1</v>
      </c>
      <c r="P880">
        <f t="shared" si="105"/>
        <v>32.5</v>
      </c>
      <c r="Q880" t="str">
        <f t="shared" si="106"/>
        <v>music</v>
      </c>
      <c r="R880" t="str">
        <f t="shared" si="107"/>
        <v>jazz</v>
      </c>
      <c r="S880" s="9">
        <f t="shared" si="108"/>
        <v>40535.024583333332</v>
      </c>
      <c r="T880" s="9">
        <f t="shared" si="109"/>
        <v>40505.024583333332</v>
      </c>
      <c r="U880" t="str">
        <f t="shared" si="110"/>
        <v>November</v>
      </c>
      <c r="V880" t="str">
        <f t="shared" si="111"/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4"/>
        <v>31</v>
      </c>
      <c r="P881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9">
        <f t="shared" si="108"/>
        <v>41058.621585648143</v>
      </c>
      <c r="T881" s="9">
        <f t="shared" si="109"/>
        <v>41037.621585648143</v>
      </c>
      <c r="U881" t="str">
        <f t="shared" si="110"/>
        <v>May</v>
      </c>
      <c r="V881" t="str">
        <f t="shared" si="111"/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4"/>
        <v>3</v>
      </c>
      <c r="P882">
        <f t="shared" si="105"/>
        <v>14.125</v>
      </c>
      <c r="Q882" t="str">
        <f t="shared" si="106"/>
        <v>music</v>
      </c>
      <c r="R882" t="str">
        <f t="shared" si="107"/>
        <v>indie rock</v>
      </c>
      <c r="S882" s="9">
        <f t="shared" si="108"/>
        <v>41212.112708333334</v>
      </c>
      <c r="T882" s="9">
        <f t="shared" si="109"/>
        <v>41179.112708333334</v>
      </c>
      <c r="U882" t="str">
        <f t="shared" si="110"/>
        <v>September</v>
      </c>
      <c r="V882" t="str">
        <f t="shared" si="111"/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4"/>
        <v>1</v>
      </c>
      <c r="P883">
        <f t="shared" si="105"/>
        <v>30</v>
      </c>
      <c r="Q883" t="str">
        <f t="shared" si="106"/>
        <v>music</v>
      </c>
      <c r="R883" t="str">
        <f t="shared" si="107"/>
        <v>indie rock</v>
      </c>
      <c r="S883" s="9">
        <f t="shared" si="108"/>
        <v>40922.042662037034</v>
      </c>
      <c r="T883" s="9">
        <f t="shared" si="109"/>
        <v>40877.042662037034</v>
      </c>
      <c r="U883" t="str">
        <f t="shared" si="110"/>
        <v>November</v>
      </c>
      <c r="V883" t="str">
        <f t="shared" si="111"/>
        <v>2011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4"/>
        <v>20</v>
      </c>
      <c r="P884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9">
        <f t="shared" si="108"/>
        <v>40792.652199074073</v>
      </c>
      <c r="T884" s="9">
        <f t="shared" si="109"/>
        <v>40759.652199074073</v>
      </c>
      <c r="U884" t="str">
        <f t="shared" si="110"/>
        <v>August</v>
      </c>
      <c r="V884" t="str">
        <f t="shared" si="111"/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4"/>
        <v>40</v>
      </c>
      <c r="P885">
        <f t="shared" si="105"/>
        <v>83.375</v>
      </c>
      <c r="Q885" t="str">
        <f t="shared" si="106"/>
        <v>music</v>
      </c>
      <c r="R885" t="str">
        <f t="shared" si="107"/>
        <v>indie rock</v>
      </c>
      <c r="S885" s="9">
        <f t="shared" si="108"/>
        <v>42431.727256944439</v>
      </c>
      <c r="T885" s="9">
        <f t="shared" si="109"/>
        <v>42371.727256944439</v>
      </c>
      <c r="U885" t="str">
        <f t="shared" si="110"/>
        <v>January</v>
      </c>
      <c r="V885" t="str">
        <f t="shared" si="111"/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4"/>
        <v>1</v>
      </c>
      <c r="P886">
        <f t="shared" si="105"/>
        <v>10</v>
      </c>
      <c r="Q886" t="str">
        <f t="shared" si="106"/>
        <v>music</v>
      </c>
      <c r="R886" t="str">
        <f t="shared" si="107"/>
        <v>indie rock</v>
      </c>
      <c r="S886" s="9">
        <f t="shared" si="108"/>
        <v>41040.896527777775</v>
      </c>
      <c r="T886" s="9">
        <f t="shared" si="109"/>
        <v>40981.594282407401</v>
      </c>
      <c r="U886" t="str">
        <f t="shared" si="110"/>
        <v>March</v>
      </c>
      <c r="V886" t="str">
        <f t="shared" si="111"/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4"/>
        <v>75</v>
      </c>
      <c r="P887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9">
        <f t="shared" si="108"/>
        <v>42734.732766203706</v>
      </c>
      <c r="T887" s="9">
        <f t="shared" si="109"/>
        <v>42713.732766203706</v>
      </c>
      <c r="U887" t="str">
        <f t="shared" si="110"/>
        <v>December</v>
      </c>
      <c r="V887" t="str">
        <f t="shared" si="111"/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4"/>
        <v>41</v>
      </c>
      <c r="P888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9">
        <f t="shared" si="108"/>
        <v>42628.662187499998</v>
      </c>
      <c r="T888" s="9">
        <f t="shared" si="109"/>
        <v>42603.662187499998</v>
      </c>
      <c r="U888" t="str">
        <f t="shared" si="110"/>
        <v>August</v>
      </c>
      <c r="V888" t="str">
        <f t="shared" si="111"/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4"/>
        <v>0</v>
      </c>
      <c r="P889">
        <f t="shared" si="105"/>
        <v>0</v>
      </c>
      <c r="Q889" t="str">
        <f t="shared" si="106"/>
        <v>music</v>
      </c>
      <c r="R889" t="str">
        <f t="shared" si="107"/>
        <v>indie rock</v>
      </c>
      <c r="S889" s="9">
        <f t="shared" si="108"/>
        <v>41056.75063657407</v>
      </c>
      <c r="T889" s="9">
        <f t="shared" si="109"/>
        <v>41026.75063657407</v>
      </c>
      <c r="U889" t="str">
        <f t="shared" si="110"/>
        <v>April</v>
      </c>
      <c r="V889" t="str">
        <f t="shared" si="111"/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4"/>
        <v>7</v>
      </c>
      <c r="P890">
        <f t="shared" si="105"/>
        <v>18</v>
      </c>
      <c r="Q890" t="str">
        <f t="shared" si="106"/>
        <v>music</v>
      </c>
      <c r="R890" t="str">
        <f t="shared" si="107"/>
        <v>indie rock</v>
      </c>
      <c r="S890" s="9">
        <f t="shared" si="108"/>
        <v>40787.041666666664</v>
      </c>
      <c r="T890" s="9">
        <f t="shared" si="109"/>
        <v>40751.544965277775</v>
      </c>
      <c r="U890" t="str">
        <f t="shared" si="110"/>
        <v>July</v>
      </c>
      <c r="V890" t="str">
        <f t="shared" si="111"/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4"/>
        <v>9</v>
      </c>
      <c r="P891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9">
        <f t="shared" si="108"/>
        <v>41917.575729166667</v>
      </c>
      <c r="T891" s="9">
        <f t="shared" si="109"/>
        <v>41887.575729166667</v>
      </c>
      <c r="U891" t="str">
        <f t="shared" si="110"/>
        <v>September</v>
      </c>
      <c r="V891" t="str">
        <f t="shared" si="111"/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4"/>
        <v>4</v>
      </c>
      <c r="P892">
        <f t="shared" si="105"/>
        <v>31.25</v>
      </c>
      <c r="Q892" t="str">
        <f t="shared" si="106"/>
        <v>music</v>
      </c>
      <c r="R892" t="str">
        <f t="shared" si="107"/>
        <v>indie rock</v>
      </c>
      <c r="S892" s="9">
        <f t="shared" si="108"/>
        <v>41599.532164351847</v>
      </c>
      <c r="T892" s="9">
        <f t="shared" si="109"/>
        <v>41569.490497685183</v>
      </c>
      <c r="U892" t="str">
        <f t="shared" si="110"/>
        <v>October</v>
      </c>
      <c r="V892" t="str">
        <f t="shared" si="111"/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4"/>
        <v>3</v>
      </c>
      <c r="P893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9">
        <f t="shared" si="108"/>
        <v>41871.823263888888</v>
      </c>
      <c r="T893" s="9">
        <f t="shared" si="109"/>
        <v>41841.823263888888</v>
      </c>
      <c r="U893" t="str">
        <f t="shared" si="110"/>
        <v>July</v>
      </c>
      <c r="V893" t="str">
        <f t="shared" si="111"/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4"/>
        <v>41</v>
      </c>
      <c r="P894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9">
        <f t="shared" si="108"/>
        <v>40390.958333333328</v>
      </c>
      <c r="T894" s="9">
        <f t="shared" si="109"/>
        <v>40303.991701388884</v>
      </c>
      <c r="U894" t="str">
        <f t="shared" si="110"/>
        <v>May</v>
      </c>
      <c r="V894" t="str">
        <f t="shared" si="111"/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4"/>
        <v>10</v>
      </c>
      <c r="P895">
        <f t="shared" si="105"/>
        <v>40</v>
      </c>
      <c r="Q895" t="str">
        <f t="shared" si="106"/>
        <v>music</v>
      </c>
      <c r="R895" t="str">
        <f t="shared" si="107"/>
        <v>indie rock</v>
      </c>
      <c r="S895" s="9">
        <f t="shared" si="108"/>
        <v>42095.647719907407</v>
      </c>
      <c r="T895" s="9">
        <f t="shared" si="109"/>
        <v>42065.689386574071</v>
      </c>
      <c r="U895" t="str">
        <f t="shared" si="110"/>
        <v>March</v>
      </c>
      <c r="V895" t="str">
        <f t="shared" si="111"/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4"/>
        <v>39</v>
      </c>
      <c r="P89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9">
        <f t="shared" si="108"/>
        <v>42526.773263888892</v>
      </c>
      <c r="T896" s="9">
        <f t="shared" si="109"/>
        <v>42496.773263888892</v>
      </c>
      <c r="U896" t="str">
        <f t="shared" si="110"/>
        <v>May</v>
      </c>
      <c r="V896" t="str">
        <f t="shared" si="111"/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4"/>
        <v>2</v>
      </c>
      <c r="P897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9">
        <f t="shared" si="108"/>
        <v>40475.919317129628</v>
      </c>
      <c r="T897" s="9">
        <f t="shared" si="109"/>
        <v>40430.919317129628</v>
      </c>
      <c r="U897" t="str">
        <f t="shared" si="110"/>
        <v>September</v>
      </c>
      <c r="V897" t="str">
        <f t="shared" si="111"/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04"/>
        <v>40</v>
      </c>
      <c r="P898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9">
        <f t="shared" si="108"/>
        <v>42243.958333333336</v>
      </c>
      <c r="T898" s="9">
        <f t="shared" si="109"/>
        <v>42218.664652777778</v>
      </c>
      <c r="U898" t="str">
        <f t="shared" si="110"/>
        <v>August</v>
      </c>
      <c r="V898" t="str">
        <f t="shared" si="111"/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12">ROUND(E899/D899*100,0)</f>
        <v>0</v>
      </c>
      <c r="P899">
        <f t="shared" ref="P899:P962" si="113">IFERROR(E899/L899,0)</f>
        <v>0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9">
        <f t="shared" ref="S899:S962" si="116">(((I899/60)/60)/24)+DATE(1970,1,1)+(-5/24)</f>
        <v>41241.52208333333</v>
      </c>
      <c r="T899" s="9">
        <f t="shared" ref="T899:T962" si="117">(((J899/60)/60)/24)+DATE(1970,1,1)+(-5/24)</f>
        <v>41211.480416666665</v>
      </c>
      <c r="U899" t="str">
        <f t="shared" ref="U899:U962" si="118">TEXT(T899,"mmmm")</f>
        <v>October</v>
      </c>
      <c r="V899" t="str">
        <f t="shared" ref="V899:V962" si="119">TEXT(T899,"yyyy")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2"/>
        <v>3</v>
      </c>
      <c r="P900">
        <f t="shared" si="113"/>
        <v>35</v>
      </c>
      <c r="Q900" t="str">
        <f t="shared" si="114"/>
        <v>music</v>
      </c>
      <c r="R900" t="str">
        <f t="shared" si="115"/>
        <v>indie rock</v>
      </c>
      <c r="S900" s="9">
        <f t="shared" si="116"/>
        <v>40923.549884259257</v>
      </c>
      <c r="T900" s="9">
        <f t="shared" si="117"/>
        <v>40878.549884259257</v>
      </c>
      <c r="U900" t="str">
        <f t="shared" si="118"/>
        <v>December</v>
      </c>
      <c r="V900" t="str">
        <f t="shared" si="119"/>
        <v>2011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2"/>
        <v>37</v>
      </c>
      <c r="P901">
        <f t="shared" si="113"/>
        <v>35</v>
      </c>
      <c r="Q901" t="str">
        <f t="shared" si="114"/>
        <v>music</v>
      </c>
      <c r="R901" t="str">
        <f t="shared" si="115"/>
        <v>indie rock</v>
      </c>
      <c r="S901" s="9">
        <f t="shared" si="116"/>
        <v>40690.890763888885</v>
      </c>
      <c r="T901" s="9">
        <f t="shared" si="117"/>
        <v>40645.890763888885</v>
      </c>
      <c r="U901" t="str">
        <f t="shared" si="118"/>
        <v>April</v>
      </c>
      <c r="V901" t="str">
        <f t="shared" si="119"/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2"/>
        <v>0</v>
      </c>
      <c r="P902">
        <f t="shared" si="113"/>
        <v>10.5</v>
      </c>
      <c r="Q902" t="str">
        <f t="shared" si="114"/>
        <v>music</v>
      </c>
      <c r="R902" t="str">
        <f t="shared" si="115"/>
        <v>jazz</v>
      </c>
      <c r="S902" s="9">
        <f t="shared" si="116"/>
        <v>42459.599560185183</v>
      </c>
      <c r="T902" s="9">
        <f t="shared" si="117"/>
        <v>42429.641226851854</v>
      </c>
      <c r="U902" t="str">
        <f t="shared" si="118"/>
        <v>February</v>
      </c>
      <c r="V902" t="str">
        <f t="shared" si="119"/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2"/>
        <v>0</v>
      </c>
      <c r="P903">
        <f t="shared" si="113"/>
        <v>0</v>
      </c>
      <c r="Q903" t="str">
        <f t="shared" si="114"/>
        <v>music</v>
      </c>
      <c r="R903" t="str">
        <f t="shared" si="115"/>
        <v>jazz</v>
      </c>
      <c r="S903" s="9">
        <f t="shared" si="116"/>
        <v>40337.59097222222</v>
      </c>
      <c r="T903" s="9">
        <f t="shared" si="117"/>
        <v>40291.603171296294</v>
      </c>
      <c r="U903" t="str">
        <f t="shared" si="118"/>
        <v>April</v>
      </c>
      <c r="V903" t="str">
        <f t="shared" si="119"/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2"/>
        <v>0</v>
      </c>
      <c r="P904">
        <f t="shared" si="113"/>
        <v>30</v>
      </c>
      <c r="Q904" t="str">
        <f t="shared" si="114"/>
        <v>music</v>
      </c>
      <c r="R904" t="str">
        <f t="shared" si="115"/>
        <v>jazz</v>
      </c>
      <c r="S904" s="9">
        <f t="shared" si="116"/>
        <v>41881.4375</v>
      </c>
      <c r="T904" s="9">
        <f t="shared" si="117"/>
        <v>41829.757199074069</v>
      </c>
      <c r="U904" t="str">
        <f t="shared" si="118"/>
        <v>July</v>
      </c>
      <c r="V904" t="str">
        <f t="shared" si="119"/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2"/>
        <v>3</v>
      </c>
      <c r="P905">
        <f t="shared" si="113"/>
        <v>40</v>
      </c>
      <c r="Q905" t="str">
        <f t="shared" si="114"/>
        <v>music</v>
      </c>
      <c r="R905" t="str">
        <f t="shared" si="115"/>
        <v>jazz</v>
      </c>
      <c r="S905" s="9">
        <f t="shared" si="116"/>
        <v>41174.892361111109</v>
      </c>
      <c r="T905" s="9">
        <f t="shared" si="117"/>
        <v>41149.587731481479</v>
      </c>
      <c r="U905" t="str">
        <f t="shared" si="118"/>
        <v>August</v>
      </c>
      <c r="V905" t="str">
        <f t="shared" si="119"/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2"/>
        <v>0</v>
      </c>
      <c r="P90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9">
        <f t="shared" si="116"/>
        <v>42371.87195601852</v>
      </c>
      <c r="T906" s="9">
        <f t="shared" si="117"/>
        <v>42341.87195601852</v>
      </c>
      <c r="U906" t="str">
        <f t="shared" si="118"/>
        <v>December</v>
      </c>
      <c r="V906" t="str">
        <f t="shared" si="119"/>
        <v>2015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2"/>
        <v>3</v>
      </c>
      <c r="P907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9">
        <f t="shared" si="116"/>
        <v>40567.031550925924</v>
      </c>
      <c r="T907" s="9">
        <f t="shared" si="117"/>
        <v>40507.031550925924</v>
      </c>
      <c r="U907" t="str">
        <f t="shared" si="118"/>
        <v>November</v>
      </c>
      <c r="V907" t="str">
        <f t="shared" si="119"/>
        <v>2010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2"/>
        <v>0</v>
      </c>
      <c r="P908">
        <f t="shared" si="113"/>
        <v>0</v>
      </c>
      <c r="Q908" t="str">
        <f t="shared" si="114"/>
        <v>music</v>
      </c>
      <c r="R908" t="str">
        <f t="shared" si="115"/>
        <v>jazz</v>
      </c>
      <c r="S908" s="9">
        <f t="shared" si="116"/>
        <v>41710.939699074072</v>
      </c>
      <c r="T908" s="9">
        <f t="shared" si="117"/>
        <v>41680.981365740736</v>
      </c>
      <c r="U908" t="str">
        <f t="shared" si="118"/>
        <v>February</v>
      </c>
      <c r="V908" t="str">
        <f t="shared" si="119"/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2"/>
        <v>0</v>
      </c>
      <c r="P909">
        <f t="shared" si="113"/>
        <v>0</v>
      </c>
      <c r="Q909" t="str">
        <f t="shared" si="114"/>
        <v>music</v>
      </c>
      <c r="R909" t="str">
        <f t="shared" si="115"/>
        <v>jazz</v>
      </c>
      <c r="S909" s="9">
        <f t="shared" si="116"/>
        <v>40796.9840625</v>
      </c>
      <c r="T909" s="9">
        <f t="shared" si="117"/>
        <v>40766.9840625</v>
      </c>
      <c r="U909" t="str">
        <f t="shared" si="118"/>
        <v>August</v>
      </c>
      <c r="V909" t="str">
        <f t="shared" si="119"/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2"/>
        <v>0</v>
      </c>
      <c r="P910">
        <f t="shared" si="113"/>
        <v>0</v>
      </c>
      <c r="Q910" t="str">
        <f t="shared" si="114"/>
        <v>music</v>
      </c>
      <c r="R910" t="str">
        <f t="shared" si="115"/>
        <v>jazz</v>
      </c>
      <c r="S910" s="9">
        <f t="shared" si="116"/>
        <v>40385.999305555553</v>
      </c>
      <c r="T910" s="9">
        <f t="shared" si="117"/>
        <v>40340.593229166661</v>
      </c>
      <c r="U910" t="str">
        <f t="shared" si="118"/>
        <v>June</v>
      </c>
      <c r="V910" t="str">
        <f t="shared" si="119"/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2"/>
        <v>3</v>
      </c>
      <c r="P911">
        <f t="shared" si="113"/>
        <v>65</v>
      </c>
      <c r="Q911" t="str">
        <f t="shared" si="114"/>
        <v>music</v>
      </c>
      <c r="R911" t="str">
        <f t="shared" si="115"/>
        <v>jazz</v>
      </c>
      <c r="S911" s="9">
        <f t="shared" si="116"/>
        <v>41112.958333333328</v>
      </c>
      <c r="T911" s="9">
        <f t="shared" si="117"/>
        <v>41081.481944444444</v>
      </c>
      <c r="U911" t="str">
        <f t="shared" si="118"/>
        <v>June</v>
      </c>
      <c r="V911" t="str">
        <f t="shared" si="119"/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2"/>
        <v>22</v>
      </c>
      <c r="P912">
        <f t="shared" si="113"/>
        <v>24.6</v>
      </c>
      <c r="Q912" t="str">
        <f t="shared" si="114"/>
        <v>music</v>
      </c>
      <c r="R912" t="str">
        <f t="shared" si="115"/>
        <v>jazz</v>
      </c>
      <c r="S912" s="9">
        <f t="shared" si="116"/>
        <v>42797.337025462963</v>
      </c>
      <c r="T912" s="9">
        <f t="shared" si="117"/>
        <v>42737.337025462963</v>
      </c>
      <c r="U912" t="str">
        <f t="shared" si="118"/>
        <v>January</v>
      </c>
      <c r="V912" t="str">
        <f t="shared" si="119"/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2"/>
        <v>0</v>
      </c>
      <c r="P913">
        <f t="shared" si="113"/>
        <v>0</v>
      </c>
      <c r="Q913" t="str">
        <f t="shared" si="114"/>
        <v>music</v>
      </c>
      <c r="R913" t="str">
        <f t="shared" si="115"/>
        <v>jazz</v>
      </c>
      <c r="S913" s="9">
        <f t="shared" si="116"/>
        <v>41662.796817129631</v>
      </c>
      <c r="T913" s="9">
        <f t="shared" si="117"/>
        <v>41641.796817129631</v>
      </c>
      <c r="U913" t="str">
        <f t="shared" si="118"/>
        <v>January</v>
      </c>
      <c r="V913" t="str">
        <f t="shared" si="119"/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2"/>
        <v>1</v>
      </c>
      <c r="P914">
        <f t="shared" si="113"/>
        <v>15</v>
      </c>
      <c r="Q914" t="str">
        <f t="shared" si="114"/>
        <v>music</v>
      </c>
      <c r="R914" t="str">
        <f t="shared" si="115"/>
        <v>jazz</v>
      </c>
      <c r="S914" s="9">
        <f t="shared" si="116"/>
        <v>41253.942673611105</v>
      </c>
      <c r="T914" s="9">
        <f t="shared" si="117"/>
        <v>41193.901006944441</v>
      </c>
      <c r="U914" t="str">
        <f t="shared" si="118"/>
        <v>October</v>
      </c>
      <c r="V914" t="str">
        <f t="shared" si="119"/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2"/>
        <v>7</v>
      </c>
      <c r="P915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9">
        <f t="shared" si="116"/>
        <v>41033.930775462963</v>
      </c>
      <c r="T915" s="9">
        <f t="shared" si="117"/>
        <v>41003.930775462963</v>
      </c>
      <c r="U915" t="str">
        <f t="shared" si="118"/>
        <v>April</v>
      </c>
      <c r="V915" t="str">
        <f t="shared" si="119"/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2"/>
        <v>0</v>
      </c>
      <c r="P916">
        <f t="shared" si="113"/>
        <v>0</v>
      </c>
      <c r="Q916" t="str">
        <f t="shared" si="114"/>
        <v>music</v>
      </c>
      <c r="R916" t="str">
        <f t="shared" si="115"/>
        <v>jazz</v>
      </c>
      <c r="S916" s="9">
        <f t="shared" si="116"/>
        <v>41146.554942129631</v>
      </c>
      <c r="T916" s="9">
        <f t="shared" si="117"/>
        <v>41116.554942129631</v>
      </c>
      <c r="U916" t="str">
        <f t="shared" si="118"/>
        <v>July</v>
      </c>
      <c r="V916" t="str">
        <f t="shared" si="119"/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2"/>
        <v>6</v>
      </c>
      <c r="P917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9">
        <f t="shared" si="116"/>
        <v>40968.999305555553</v>
      </c>
      <c r="T917" s="9">
        <f t="shared" si="117"/>
        <v>40937.471226851849</v>
      </c>
      <c r="U917" t="str">
        <f t="shared" si="118"/>
        <v>January</v>
      </c>
      <c r="V917" t="str">
        <f t="shared" si="119"/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2"/>
        <v>0</v>
      </c>
      <c r="P918">
        <f t="shared" si="113"/>
        <v>0</v>
      </c>
      <c r="Q918" t="str">
        <f t="shared" si="114"/>
        <v>music</v>
      </c>
      <c r="R918" t="str">
        <f t="shared" si="115"/>
        <v>jazz</v>
      </c>
      <c r="S918" s="9">
        <f t="shared" si="116"/>
        <v>40473</v>
      </c>
      <c r="T918" s="9">
        <f t="shared" si="117"/>
        <v>40434.645069444443</v>
      </c>
      <c r="U918" t="str">
        <f t="shared" si="118"/>
        <v>September</v>
      </c>
      <c r="V918" t="str">
        <f t="shared" si="119"/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2"/>
        <v>1</v>
      </c>
      <c r="P919">
        <f t="shared" si="113"/>
        <v>30</v>
      </c>
      <c r="Q919" t="str">
        <f t="shared" si="114"/>
        <v>music</v>
      </c>
      <c r="R919" t="str">
        <f t="shared" si="115"/>
        <v>jazz</v>
      </c>
      <c r="S919" s="9">
        <f t="shared" si="116"/>
        <v>41833.895833333328</v>
      </c>
      <c r="T919" s="9">
        <f t="shared" si="117"/>
        <v>41802.735300925924</v>
      </c>
      <c r="U919" t="str">
        <f t="shared" si="118"/>
        <v>June</v>
      </c>
      <c r="V919" t="str">
        <f t="shared" si="119"/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2"/>
        <v>5</v>
      </c>
      <c r="P920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9">
        <f t="shared" si="116"/>
        <v>41974.749548611107</v>
      </c>
      <c r="T920" s="9">
        <f t="shared" si="117"/>
        <v>41944.707881944443</v>
      </c>
      <c r="U920" t="str">
        <f t="shared" si="118"/>
        <v>November</v>
      </c>
      <c r="V920" t="str">
        <f t="shared" si="119"/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2"/>
        <v>1</v>
      </c>
      <c r="P921">
        <f t="shared" si="113"/>
        <v>100</v>
      </c>
      <c r="Q921" t="str">
        <f t="shared" si="114"/>
        <v>music</v>
      </c>
      <c r="R921" t="str">
        <f t="shared" si="115"/>
        <v>jazz</v>
      </c>
      <c r="S921" s="9">
        <f t="shared" si="116"/>
        <v>41262.433391203704</v>
      </c>
      <c r="T921" s="9">
        <f t="shared" si="117"/>
        <v>41227.433391203704</v>
      </c>
      <c r="U921" t="str">
        <f t="shared" si="118"/>
        <v>November</v>
      </c>
      <c r="V921" t="str">
        <f t="shared" si="119"/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2"/>
        <v>0</v>
      </c>
      <c r="P922">
        <f t="shared" si="113"/>
        <v>0</v>
      </c>
      <c r="Q922" t="str">
        <f t="shared" si="114"/>
        <v>music</v>
      </c>
      <c r="R922" t="str">
        <f t="shared" si="115"/>
        <v>jazz</v>
      </c>
      <c r="S922" s="9">
        <f t="shared" si="116"/>
        <v>41592.504884259259</v>
      </c>
      <c r="T922" s="9">
        <f t="shared" si="117"/>
        <v>41562.463217592594</v>
      </c>
      <c r="U922" t="str">
        <f t="shared" si="118"/>
        <v>October</v>
      </c>
      <c r="V922" t="str">
        <f t="shared" si="119"/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2"/>
        <v>31</v>
      </c>
      <c r="P923">
        <f t="shared" si="113"/>
        <v>231.75</v>
      </c>
      <c r="Q923" t="str">
        <f t="shared" si="114"/>
        <v>music</v>
      </c>
      <c r="R923" t="str">
        <f t="shared" si="115"/>
        <v>jazz</v>
      </c>
      <c r="S923" s="9">
        <f t="shared" si="116"/>
        <v>40889.004351851851</v>
      </c>
      <c r="T923" s="9">
        <f t="shared" si="117"/>
        <v>40846.962685185179</v>
      </c>
      <c r="U923" t="str">
        <f t="shared" si="118"/>
        <v>October</v>
      </c>
      <c r="V923" t="str">
        <f t="shared" si="119"/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2"/>
        <v>21</v>
      </c>
      <c r="P924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9">
        <f t="shared" si="116"/>
        <v>41913.32167824074</v>
      </c>
      <c r="T924" s="9">
        <f t="shared" si="117"/>
        <v>41878.32167824074</v>
      </c>
      <c r="U924" t="str">
        <f t="shared" si="118"/>
        <v>August</v>
      </c>
      <c r="V924" t="str">
        <f t="shared" si="119"/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2"/>
        <v>2</v>
      </c>
      <c r="P925">
        <f t="shared" si="113"/>
        <v>55</v>
      </c>
      <c r="Q925" t="str">
        <f t="shared" si="114"/>
        <v>music</v>
      </c>
      <c r="R925" t="str">
        <f t="shared" si="115"/>
        <v>jazz</v>
      </c>
      <c r="S925" s="9">
        <f t="shared" si="116"/>
        <v>41964.793090277781</v>
      </c>
      <c r="T925" s="9">
        <f t="shared" si="117"/>
        <v>41934.751423611109</v>
      </c>
      <c r="U925" t="str">
        <f t="shared" si="118"/>
        <v>October</v>
      </c>
      <c r="V925" t="str">
        <f t="shared" si="119"/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2"/>
        <v>11</v>
      </c>
      <c r="P926">
        <f t="shared" si="113"/>
        <v>21.8</v>
      </c>
      <c r="Q926" t="str">
        <f t="shared" si="114"/>
        <v>music</v>
      </c>
      <c r="R926" t="str">
        <f t="shared" si="115"/>
        <v>jazz</v>
      </c>
      <c r="S926" s="9">
        <f t="shared" si="116"/>
        <v>41318.734594907408</v>
      </c>
      <c r="T926" s="9">
        <f t="shared" si="117"/>
        <v>41288.734594907408</v>
      </c>
      <c r="U926" t="str">
        <f t="shared" si="118"/>
        <v>January</v>
      </c>
      <c r="V926" t="str">
        <f t="shared" si="119"/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2"/>
        <v>3</v>
      </c>
      <c r="P927">
        <f t="shared" si="113"/>
        <v>32</v>
      </c>
      <c r="Q927" t="str">
        <f t="shared" si="114"/>
        <v>music</v>
      </c>
      <c r="R927" t="str">
        <f t="shared" si="115"/>
        <v>jazz</v>
      </c>
      <c r="S927" s="9">
        <f t="shared" si="116"/>
        <v>41605.71424768518</v>
      </c>
      <c r="T927" s="9">
        <f t="shared" si="117"/>
        <v>41575.672581018516</v>
      </c>
      <c r="U927" t="str">
        <f t="shared" si="118"/>
        <v>October</v>
      </c>
      <c r="V927" t="str">
        <f t="shared" si="119"/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2"/>
        <v>0</v>
      </c>
      <c r="P928">
        <f t="shared" si="113"/>
        <v>0</v>
      </c>
      <c r="Q928" t="str">
        <f t="shared" si="114"/>
        <v>music</v>
      </c>
      <c r="R928" t="str">
        <f t="shared" si="115"/>
        <v>jazz</v>
      </c>
      <c r="S928" s="9">
        <f t="shared" si="116"/>
        <v>40367.736111111109</v>
      </c>
      <c r="T928" s="9">
        <f t="shared" si="117"/>
        <v>40337.811689814815</v>
      </c>
      <c r="U928" t="str">
        <f t="shared" si="118"/>
        <v>June</v>
      </c>
      <c r="V928" t="str">
        <f t="shared" si="119"/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2"/>
        <v>0</v>
      </c>
      <c r="P929">
        <f t="shared" si="113"/>
        <v>0</v>
      </c>
      <c r="Q929" t="str">
        <f t="shared" si="114"/>
        <v>music</v>
      </c>
      <c r="R929" t="str">
        <f t="shared" si="115"/>
        <v>jazz</v>
      </c>
      <c r="S929" s="9">
        <f t="shared" si="116"/>
        <v>41043.614525462959</v>
      </c>
      <c r="T929" s="9">
        <f t="shared" si="117"/>
        <v>41013.614525462959</v>
      </c>
      <c r="U929" t="str">
        <f t="shared" si="118"/>
        <v>April</v>
      </c>
      <c r="V929" t="str">
        <f t="shared" si="119"/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2"/>
        <v>11</v>
      </c>
      <c r="P930">
        <f t="shared" si="113"/>
        <v>56.25</v>
      </c>
      <c r="Q930" t="str">
        <f t="shared" si="114"/>
        <v>music</v>
      </c>
      <c r="R930" t="str">
        <f t="shared" si="115"/>
        <v>jazz</v>
      </c>
      <c r="S930" s="9">
        <f t="shared" si="116"/>
        <v>41230.791666666664</v>
      </c>
      <c r="T930" s="9">
        <f t="shared" si="117"/>
        <v>41180.654085648144</v>
      </c>
      <c r="U930" t="str">
        <f t="shared" si="118"/>
        <v>September</v>
      </c>
      <c r="V930" t="str">
        <f t="shared" si="119"/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2"/>
        <v>0</v>
      </c>
      <c r="P931">
        <f t="shared" si="113"/>
        <v>0</v>
      </c>
      <c r="Q931" t="str">
        <f t="shared" si="114"/>
        <v>music</v>
      </c>
      <c r="R931" t="str">
        <f t="shared" si="115"/>
        <v>jazz</v>
      </c>
      <c r="S931" s="9">
        <f t="shared" si="116"/>
        <v>41007.988067129627</v>
      </c>
      <c r="T931" s="9">
        <f t="shared" si="117"/>
        <v>40978.029733796291</v>
      </c>
      <c r="U931" t="str">
        <f t="shared" si="118"/>
        <v>March</v>
      </c>
      <c r="V931" t="str">
        <f t="shared" si="119"/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2"/>
        <v>38</v>
      </c>
      <c r="P932">
        <f t="shared" si="113"/>
        <v>69</v>
      </c>
      <c r="Q932" t="str">
        <f t="shared" si="114"/>
        <v>music</v>
      </c>
      <c r="R932" t="str">
        <f t="shared" si="115"/>
        <v>jazz</v>
      </c>
      <c r="S932" s="9">
        <f t="shared" si="116"/>
        <v>40354.688888888886</v>
      </c>
      <c r="T932" s="9">
        <f t="shared" si="117"/>
        <v>40312.707245370366</v>
      </c>
      <c r="U932" t="str">
        <f t="shared" si="118"/>
        <v>May</v>
      </c>
      <c r="V932" t="str">
        <f t="shared" si="119"/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2"/>
        <v>7</v>
      </c>
      <c r="P933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9">
        <f t="shared" si="116"/>
        <v>41714.708333333328</v>
      </c>
      <c r="T933" s="9">
        <f t="shared" si="117"/>
        <v>41680.151643518519</v>
      </c>
      <c r="U933" t="str">
        <f t="shared" si="118"/>
        <v>February</v>
      </c>
      <c r="V933" t="str">
        <f t="shared" si="119"/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2"/>
        <v>15</v>
      </c>
      <c r="P934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9">
        <f t="shared" si="116"/>
        <v>41355.719270833331</v>
      </c>
      <c r="T934" s="9">
        <f t="shared" si="117"/>
        <v>41310.760937499996</v>
      </c>
      <c r="U934" t="str">
        <f t="shared" si="118"/>
        <v>February</v>
      </c>
      <c r="V934" t="str">
        <f t="shared" si="119"/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2"/>
        <v>6</v>
      </c>
      <c r="P935">
        <f t="shared" si="113"/>
        <v>60</v>
      </c>
      <c r="Q935" t="str">
        <f t="shared" si="114"/>
        <v>music</v>
      </c>
      <c r="R935" t="str">
        <f t="shared" si="115"/>
        <v>jazz</v>
      </c>
      <c r="S935" s="9">
        <f t="shared" si="116"/>
        <v>41770.960752314815</v>
      </c>
      <c r="T935" s="9">
        <f t="shared" si="117"/>
        <v>41710.960752314815</v>
      </c>
      <c r="U935" t="str">
        <f t="shared" si="118"/>
        <v>March</v>
      </c>
      <c r="V935" t="str">
        <f t="shared" si="119"/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2"/>
        <v>30</v>
      </c>
      <c r="P93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9">
        <f t="shared" si="116"/>
        <v>41763.041666666664</v>
      </c>
      <c r="T936" s="9">
        <f t="shared" si="117"/>
        <v>41733.528749999998</v>
      </c>
      <c r="U936" t="str">
        <f t="shared" si="118"/>
        <v>April</v>
      </c>
      <c r="V936" t="str">
        <f t="shared" si="119"/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2"/>
        <v>1</v>
      </c>
      <c r="P937">
        <f t="shared" si="113"/>
        <v>25</v>
      </c>
      <c r="Q937" t="str">
        <f t="shared" si="114"/>
        <v>music</v>
      </c>
      <c r="R937" t="str">
        <f t="shared" si="115"/>
        <v>jazz</v>
      </c>
      <c r="S937" s="9">
        <f t="shared" si="116"/>
        <v>42398.125335648147</v>
      </c>
      <c r="T937" s="9">
        <f t="shared" si="117"/>
        <v>42368.125335648147</v>
      </c>
      <c r="U937" t="str">
        <f t="shared" si="118"/>
        <v>December</v>
      </c>
      <c r="V937" t="str">
        <f t="shared" si="119"/>
        <v>2015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2"/>
        <v>0</v>
      </c>
      <c r="P938">
        <f t="shared" si="113"/>
        <v>0</v>
      </c>
      <c r="Q938" t="str">
        <f t="shared" si="114"/>
        <v>music</v>
      </c>
      <c r="R938" t="str">
        <f t="shared" si="115"/>
        <v>jazz</v>
      </c>
      <c r="S938" s="9">
        <f t="shared" si="116"/>
        <v>40926.625</v>
      </c>
      <c r="T938" s="9">
        <f t="shared" si="117"/>
        <v>40882.815844907404</v>
      </c>
      <c r="U938" t="str">
        <f t="shared" si="118"/>
        <v>December</v>
      </c>
      <c r="V938" t="str">
        <f t="shared" si="119"/>
        <v>2011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2"/>
        <v>1</v>
      </c>
      <c r="P939">
        <f t="shared" si="113"/>
        <v>20</v>
      </c>
      <c r="Q939" t="str">
        <f t="shared" si="114"/>
        <v>music</v>
      </c>
      <c r="R939" t="str">
        <f t="shared" si="115"/>
        <v>jazz</v>
      </c>
      <c r="S939" s="9">
        <f t="shared" si="116"/>
        <v>41581.63144675926</v>
      </c>
      <c r="T939" s="9">
        <f t="shared" si="117"/>
        <v>41551.589780092589</v>
      </c>
      <c r="U939" t="str">
        <f t="shared" si="118"/>
        <v>October</v>
      </c>
      <c r="V939" t="str">
        <f t="shared" si="119"/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2"/>
        <v>0</v>
      </c>
      <c r="P940">
        <f t="shared" si="113"/>
        <v>25</v>
      </c>
      <c r="Q940" t="str">
        <f t="shared" si="114"/>
        <v>music</v>
      </c>
      <c r="R940" t="str">
        <f t="shared" si="115"/>
        <v>jazz</v>
      </c>
      <c r="S940" s="9">
        <f t="shared" si="116"/>
        <v>41154.27138888889</v>
      </c>
      <c r="T940" s="9">
        <f t="shared" si="117"/>
        <v>41124.27138888889</v>
      </c>
      <c r="U940" t="str">
        <f t="shared" si="118"/>
        <v>August</v>
      </c>
      <c r="V940" t="str">
        <f t="shared" si="119"/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2"/>
        <v>1</v>
      </c>
      <c r="P941">
        <f t="shared" si="113"/>
        <v>20</v>
      </c>
      <c r="Q941" t="str">
        <f t="shared" si="114"/>
        <v>music</v>
      </c>
      <c r="R941" t="str">
        <f t="shared" si="115"/>
        <v>jazz</v>
      </c>
      <c r="S941" s="9">
        <f t="shared" si="116"/>
        <v>41455.623611111107</v>
      </c>
      <c r="T941" s="9">
        <f t="shared" si="117"/>
        <v>41416.554837962962</v>
      </c>
      <c r="U941" t="str">
        <f t="shared" si="118"/>
        <v>May</v>
      </c>
      <c r="V941" t="str">
        <f t="shared" si="119"/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2"/>
        <v>17</v>
      </c>
      <c r="P942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9">
        <f t="shared" si="116"/>
        <v>42226.800069444442</v>
      </c>
      <c r="T942" s="9">
        <f t="shared" si="117"/>
        <v>42181.800069444442</v>
      </c>
      <c r="U942" t="str">
        <f t="shared" si="118"/>
        <v>June</v>
      </c>
      <c r="V942" t="str">
        <f t="shared" si="119"/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2"/>
        <v>2</v>
      </c>
      <c r="P943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9">
        <f t="shared" si="116"/>
        <v>42775.888252314813</v>
      </c>
      <c r="T943" s="9">
        <f t="shared" si="117"/>
        <v>42745.888252314813</v>
      </c>
      <c r="U943" t="str">
        <f t="shared" si="118"/>
        <v>January</v>
      </c>
      <c r="V943" t="str">
        <f t="shared" si="119"/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2"/>
        <v>9</v>
      </c>
      <c r="P94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9">
        <f t="shared" si="116"/>
        <v>42418.634953703695</v>
      </c>
      <c r="T944" s="9">
        <f t="shared" si="117"/>
        <v>42382.634953703695</v>
      </c>
      <c r="U944" t="str">
        <f t="shared" si="118"/>
        <v>January</v>
      </c>
      <c r="V944" t="str">
        <f t="shared" si="119"/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2"/>
        <v>10</v>
      </c>
      <c r="P945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9">
        <f t="shared" si="116"/>
        <v>42703.501215277771</v>
      </c>
      <c r="T945" s="9">
        <f t="shared" si="117"/>
        <v>42673.459548611114</v>
      </c>
      <c r="U945" t="str">
        <f t="shared" si="118"/>
        <v>October</v>
      </c>
      <c r="V945" t="str">
        <f t="shared" si="119"/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2"/>
        <v>13</v>
      </c>
      <c r="P94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9">
        <f t="shared" si="116"/>
        <v>42478.374999999993</v>
      </c>
      <c r="T946" s="9">
        <f t="shared" si="117"/>
        <v>42444.375578703701</v>
      </c>
      <c r="U946" t="str">
        <f t="shared" si="118"/>
        <v>March</v>
      </c>
      <c r="V946" t="str">
        <f t="shared" si="119"/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2"/>
        <v>2</v>
      </c>
      <c r="P94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9">
        <f t="shared" si="116"/>
        <v>42784.790972222218</v>
      </c>
      <c r="T947" s="9">
        <f t="shared" si="117"/>
        <v>42732.664652777778</v>
      </c>
      <c r="U947" t="str">
        <f t="shared" si="118"/>
        <v>December</v>
      </c>
      <c r="V947" t="str">
        <f t="shared" si="119"/>
        <v>2016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2"/>
        <v>2</v>
      </c>
      <c r="P94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9">
        <f t="shared" si="116"/>
        <v>42622.542222222219</v>
      </c>
      <c r="T948" s="9">
        <f t="shared" si="117"/>
        <v>42592.542222222219</v>
      </c>
      <c r="U948" t="str">
        <f t="shared" si="118"/>
        <v>August</v>
      </c>
      <c r="V948" t="str">
        <f t="shared" si="119"/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2"/>
        <v>0</v>
      </c>
      <c r="P949">
        <f t="shared" si="113"/>
        <v>0</v>
      </c>
      <c r="Q949" t="str">
        <f t="shared" si="114"/>
        <v>technology</v>
      </c>
      <c r="R949" t="str">
        <f t="shared" si="115"/>
        <v>wearables</v>
      </c>
      <c r="S949" s="9">
        <f t="shared" si="116"/>
        <v>42551.57298611111</v>
      </c>
      <c r="T949" s="9">
        <f t="shared" si="117"/>
        <v>42491.57298611111</v>
      </c>
      <c r="U949" t="str">
        <f t="shared" si="118"/>
        <v>May</v>
      </c>
      <c r="V949" t="str">
        <f t="shared" si="119"/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2"/>
        <v>12</v>
      </c>
      <c r="P950">
        <f t="shared" si="113"/>
        <v>60</v>
      </c>
      <c r="Q950" t="str">
        <f t="shared" si="114"/>
        <v>technology</v>
      </c>
      <c r="R950" t="str">
        <f t="shared" si="115"/>
        <v>wearables</v>
      </c>
      <c r="S950" s="9">
        <f t="shared" si="116"/>
        <v>42441.619953703703</v>
      </c>
      <c r="T950" s="9">
        <f t="shared" si="117"/>
        <v>42411.619953703703</v>
      </c>
      <c r="U950" t="str">
        <f t="shared" si="118"/>
        <v>February</v>
      </c>
      <c r="V950" t="str">
        <f t="shared" si="119"/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2"/>
        <v>1</v>
      </c>
      <c r="P951">
        <f t="shared" si="113"/>
        <v>39</v>
      </c>
      <c r="Q951" t="str">
        <f t="shared" si="114"/>
        <v>technology</v>
      </c>
      <c r="R951" t="str">
        <f t="shared" si="115"/>
        <v>wearables</v>
      </c>
      <c r="S951" s="9">
        <f t="shared" si="116"/>
        <v>42420.835370370369</v>
      </c>
      <c r="T951" s="9">
        <f t="shared" si="117"/>
        <v>42360.835370370369</v>
      </c>
      <c r="U951" t="str">
        <f t="shared" si="118"/>
        <v>December</v>
      </c>
      <c r="V951" t="str">
        <f t="shared" si="119"/>
        <v>2015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2"/>
        <v>28</v>
      </c>
      <c r="P952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9">
        <f t="shared" si="116"/>
        <v>42386.54237268518</v>
      </c>
      <c r="T952" s="9">
        <f t="shared" si="117"/>
        <v>42356.54237268518</v>
      </c>
      <c r="U952" t="str">
        <f t="shared" si="118"/>
        <v>December</v>
      </c>
      <c r="V952" t="str">
        <f t="shared" si="119"/>
        <v>2015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2"/>
        <v>38</v>
      </c>
      <c r="P953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9">
        <f t="shared" si="116"/>
        <v>42525.44527777777</v>
      </c>
      <c r="T953" s="9">
        <f t="shared" si="117"/>
        <v>42480.44527777777</v>
      </c>
      <c r="U953" t="str">
        <f t="shared" si="118"/>
        <v>April</v>
      </c>
      <c r="V953" t="str">
        <f t="shared" si="119"/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2"/>
        <v>40</v>
      </c>
      <c r="P954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9">
        <f t="shared" si="116"/>
        <v>42692.446898148148</v>
      </c>
      <c r="T954" s="9">
        <f t="shared" si="117"/>
        <v>42662.405231481483</v>
      </c>
      <c r="U954" t="str">
        <f t="shared" si="118"/>
        <v>October</v>
      </c>
      <c r="V954" t="str">
        <f t="shared" si="119"/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2"/>
        <v>1</v>
      </c>
      <c r="P955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9">
        <f t="shared" si="116"/>
        <v>42028.956006944441</v>
      </c>
      <c r="T955" s="9">
        <f t="shared" si="117"/>
        <v>41998.956006944441</v>
      </c>
      <c r="U955" t="str">
        <f t="shared" si="118"/>
        <v>December</v>
      </c>
      <c r="V955" t="str">
        <f t="shared" si="119"/>
        <v>2014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2"/>
        <v>43</v>
      </c>
      <c r="P95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9">
        <f t="shared" si="116"/>
        <v>42236.625451388885</v>
      </c>
      <c r="T956" s="9">
        <f t="shared" si="117"/>
        <v>42194.625451388885</v>
      </c>
      <c r="U956" t="str">
        <f t="shared" si="118"/>
        <v>July</v>
      </c>
      <c r="V956" t="str">
        <f t="shared" si="119"/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2"/>
        <v>6</v>
      </c>
      <c r="P957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9">
        <f t="shared" si="116"/>
        <v>42626.086805555555</v>
      </c>
      <c r="T957" s="9">
        <f t="shared" si="117"/>
        <v>42586.086805555555</v>
      </c>
      <c r="U957" t="str">
        <f t="shared" si="118"/>
        <v>August</v>
      </c>
      <c r="V957" t="str">
        <f t="shared" si="119"/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2"/>
        <v>2</v>
      </c>
      <c r="P958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9">
        <f t="shared" si="116"/>
        <v>42120.663877314808</v>
      </c>
      <c r="T958" s="9">
        <f t="shared" si="117"/>
        <v>42060.705543981479</v>
      </c>
      <c r="U958" t="str">
        <f t="shared" si="118"/>
        <v>February</v>
      </c>
      <c r="V958" t="str">
        <f t="shared" si="119"/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2"/>
        <v>2</v>
      </c>
      <c r="P959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9">
        <f t="shared" si="116"/>
        <v>42691.385798611103</v>
      </c>
      <c r="T959" s="9">
        <f t="shared" si="117"/>
        <v>42660.344131944446</v>
      </c>
      <c r="U959" t="str">
        <f t="shared" si="118"/>
        <v>October</v>
      </c>
      <c r="V959" t="str">
        <f t="shared" si="119"/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2"/>
        <v>11</v>
      </c>
      <c r="P960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9">
        <f t="shared" si="116"/>
        <v>42103.999305555553</v>
      </c>
      <c r="T960" s="9">
        <f t="shared" si="117"/>
        <v>42082.594479166662</v>
      </c>
      <c r="U960" t="str">
        <f t="shared" si="118"/>
        <v>March</v>
      </c>
      <c r="V960" t="str">
        <f t="shared" si="119"/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2"/>
        <v>39</v>
      </c>
      <c r="P961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9">
        <f t="shared" si="116"/>
        <v>42022.96603009259</v>
      </c>
      <c r="T961" s="9">
        <f t="shared" si="117"/>
        <v>41992.96603009259</v>
      </c>
      <c r="U961" t="str">
        <f t="shared" si="118"/>
        <v>December</v>
      </c>
      <c r="V961" t="str">
        <f t="shared" si="119"/>
        <v>2014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12"/>
        <v>46</v>
      </c>
      <c r="P962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9">
        <f t="shared" si="116"/>
        <v>42808.376793981479</v>
      </c>
      <c r="T962" s="9">
        <f t="shared" si="117"/>
        <v>42766.41846064815</v>
      </c>
      <c r="U962" t="str">
        <f t="shared" si="118"/>
        <v>January</v>
      </c>
      <c r="V962" t="str">
        <f t="shared" si="119"/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20">ROUND(E963/D963*100,0)</f>
        <v>42</v>
      </c>
      <c r="P963">
        <f t="shared" ref="P963:P1026" si="121">IFERROR(E963/L963,0)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9">
        <f t="shared" ref="S963:S1026" si="124">(((I963/60)/60)/24)+DATE(1970,1,1)+(-5/24)</f>
        <v>42786.583333333336</v>
      </c>
      <c r="T963" s="9">
        <f t="shared" ref="T963:T1026" si="125">(((J963/60)/60)/24)+DATE(1970,1,1)+(-5/24)</f>
        <v>42740.485358796293</v>
      </c>
      <c r="U963" t="str">
        <f t="shared" ref="U963:U1026" si="126">TEXT(T963,"mmmm")</f>
        <v>January</v>
      </c>
      <c r="V963" t="str">
        <f t="shared" ref="V963:V1026" si="127">TEXT(T963,"yyyy")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0"/>
        <v>28</v>
      </c>
      <c r="P964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9">
        <f t="shared" si="124"/>
        <v>42411.504085648143</v>
      </c>
      <c r="T964" s="9">
        <f t="shared" si="125"/>
        <v>42373.504085648143</v>
      </c>
      <c r="U964" t="str">
        <f t="shared" si="126"/>
        <v>January</v>
      </c>
      <c r="V964" t="str">
        <f t="shared" si="127"/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0"/>
        <v>1</v>
      </c>
      <c r="P965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9">
        <f t="shared" si="124"/>
        <v>42660.427303240744</v>
      </c>
      <c r="T965" s="9">
        <f t="shared" si="125"/>
        <v>42625.427303240744</v>
      </c>
      <c r="U965" t="str">
        <f t="shared" si="126"/>
        <v>September</v>
      </c>
      <c r="V965" t="str">
        <f t="shared" si="127"/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0"/>
        <v>1</v>
      </c>
      <c r="P96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9">
        <f t="shared" si="124"/>
        <v>42248.420358796291</v>
      </c>
      <c r="T966" s="9">
        <f t="shared" si="125"/>
        <v>42208.420358796291</v>
      </c>
      <c r="U966" t="str">
        <f t="shared" si="126"/>
        <v>July</v>
      </c>
      <c r="V966" t="str">
        <f t="shared" si="127"/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0"/>
        <v>1</v>
      </c>
      <c r="P967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9">
        <f t="shared" si="124"/>
        <v>42668.957638888889</v>
      </c>
      <c r="T967" s="9">
        <f t="shared" si="125"/>
        <v>42636.808402777773</v>
      </c>
      <c r="U967" t="str">
        <f t="shared" si="126"/>
        <v>September</v>
      </c>
      <c r="V967" t="str">
        <f t="shared" si="127"/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0"/>
        <v>15</v>
      </c>
      <c r="P96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9">
        <f t="shared" si="124"/>
        <v>42649.427453703705</v>
      </c>
      <c r="T968" s="9">
        <f t="shared" si="125"/>
        <v>42619.427453703705</v>
      </c>
      <c r="U968" t="str">
        <f t="shared" si="126"/>
        <v>September</v>
      </c>
      <c r="V968" t="str">
        <f t="shared" si="127"/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0"/>
        <v>18</v>
      </c>
      <c r="P969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9">
        <f t="shared" si="124"/>
        <v>42482.004328703704</v>
      </c>
      <c r="T969" s="9">
        <f t="shared" si="125"/>
        <v>42422.045995370368</v>
      </c>
      <c r="U969" t="str">
        <f t="shared" si="126"/>
        <v>February</v>
      </c>
      <c r="V969" t="str">
        <f t="shared" si="127"/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0"/>
        <v>1</v>
      </c>
      <c r="P970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9">
        <f t="shared" si="124"/>
        <v>41866.639282407406</v>
      </c>
      <c r="T970" s="9">
        <f t="shared" si="125"/>
        <v>41836.639282407406</v>
      </c>
      <c r="U970" t="str">
        <f t="shared" si="126"/>
        <v>July</v>
      </c>
      <c r="V970" t="str">
        <f t="shared" si="127"/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0"/>
        <v>47</v>
      </c>
      <c r="P971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9">
        <f t="shared" si="124"/>
        <v>42775.094988425924</v>
      </c>
      <c r="T971" s="9">
        <f t="shared" si="125"/>
        <v>42742.094988425924</v>
      </c>
      <c r="U971" t="str">
        <f t="shared" si="126"/>
        <v>January</v>
      </c>
      <c r="V971" t="str">
        <f t="shared" si="127"/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0"/>
        <v>46</v>
      </c>
      <c r="P97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9">
        <f t="shared" si="124"/>
        <v>42757.999305555553</v>
      </c>
      <c r="T972" s="9">
        <f t="shared" si="125"/>
        <v>42721.012187499997</v>
      </c>
      <c r="U972" t="str">
        <f t="shared" si="126"/>
        <v>December</v>
      </c>
      <c r="V972" t="str">
        <f t="shared" si="127"/>
        <v>2016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0"/>
        <v>0</v>
      </c>
      <c r="P973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9">
        <f t="shared" si="124"/>
        <v>42156.500694444439</v>
      </c>
      <c r="T973" s="9">
        <f t="shared" si="125"/>
        <v>42111.500694444439</v>
      </c>
      <c r="U973" t="str">
        <f t="shared" si="126"/>
        <v>April</v>
      </c>
      <c r="V973" t="str">
        <f t="shared" si="127"/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0"/>
        <v>35</v>
      </c>
      <c r="P974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9">
        <f t="shared" si="124"/>
        <v>41886.082638888889</v>
      </c>
      <c r="T974" s="9">
        <f t="shared" si="125"/>
        <v>41856.657384259255</v>
      </c>
      <c r="U974" t="str">
        <f t="shared" si="126"/>
        <v>August</v>
      </c>
      <c r="V974" t="str">
        <f t="shared" si="127"/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0"/>
        <v>2</v>
      </c>
      <c r="P975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9">
        <f t="shared" si="124"/>
        <v>42316.848298611112</v>
      </c>
      <c r="T975" s="9">
        <f t="shared" si="125"/>
        <v>42256.806631944441</v>
      </c>
      <c r="U975" t="str">
        <f t="shared" si="126"/>
        <v>September</v>
      </c>
      <c r="V975" t="str">
        <f t="shared" si="127"/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0"/>
        <v>1</v>
      </c>
      <c r="P97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9">
        <f t="shared" si="124"/>
        <v>42454.499490740738</v>
      </c>
      <c r="T976" s="9">
        <f t="shared" si="125"/>
        <v>42424.541157407402</v>
      </c>
      <c r="U976" t="str">
        <f t="shared" si="126"/>
        <v>February</v>
      </c>
      <c r="V976" t="str">
        <f t="shared" si="127"/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0"/>
        <v>3</v>
      </c>
      <c r="P977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9">
        <f t="shared" si="124"/>
        <v>42549.488252314812</v>
      </c>
      <c r="T977" s="9">
        <f t="shared" si="125"/>
        <v>42489.488252314812</v>
      </c>
      <c r="U977" t="str">
        <f t="shared" si="126"/>
        <v>April</v>
      </c>
      <c r="V977" t="str">
        <f t="shared" si="127"/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0"/>
        <v>2</v>
      </c>
      <c r="P97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9">
        <f t="shared" si="124"/>
        <v>42229.850659722222</v>
      </c>
      <c r="T978" s="9">
        <f t="shared" si="125"/>
        <v>42184.850659722222</v>
      </c>
      <c r="U978" t="str">
        <f t="shared" si="126"/>
        <v>June</v>
      </c>
      <c r="V978" t="str">
        <f t="shared" si="127"/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0"/>
        <v>34</v>
      </c>
      <c r="P97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9">
        <f t="shared" si="124"/>
        <v>42421.733761574076</v>
      </c>
      <c r="T979" s="9">
        <f t="shared" si="125"/>
        <v>42391.733761574076</v>
      </c>
      <c r="U979" t="str">
        <f t="shared" si="126"/>
        <v>January</v>
      </c>
      <c r="V979" t="str">
        <f t="shared" si="127"/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0"/>
        <v>56</v>
      </c>
      <c r="P980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9">
        <f t="shared" si="124"/>
        <v>42425.100706018515</v>
      </c>
      <c r="T980" s="9">
        <f t="shared" si="125"/>
        <v>42395.100706018515</v>
      </c>
      <c r="U980" t="str">
        <f t="shared" si="126"/>
        <v>January</v>
      </c>
      <c r="V980" t="str">
        <f t="shared" si="127"/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0"/>
        <v>83</v>
      </c>
      <c r="P981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9">
        <f t="shared" si="124"/>
        <v>42541.582638888889</v>
      </c>
      <c r="T981" s="9">
        <f t="shared" si="125"/>
        <v>42506.208657407398</v>
      </c>
      <c r="U981" t="str">
        <f t="shared" si="126"/>
        <v>May</v>
      </c>
      <c r="V981" t="str">
        <f t="shared" si="127"/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0"/>
        <v>15</v>
      </c>
      <c r="P982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9">
        <f t="shared" si="124"/>
        <v>41973.737523148149</v>
      </c>
      <c r="T982" s="9">
        <f t="shared" si="125"/>
        <v>41928.695856481478</v>
      </c>
      <c r="U982" t="str">
        <f t="shared" si="126"/>
        <v>October</v>
      </c>
      <c r="V982" t="str">
        <f t="shared" si="127"/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0"/>
        <v>0</v>
      </c>
      <c r="P983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9">
        <f t="shared" si="124"/>
        <v>41860.738680555551</v>
      </c>
      <c r="T983" s="9">
        <f t="shared" si="125"/>
        <v>41830.738680555551</v>
      </c>
      <c r="U983" t="str">
        <f t="shared" si="126"/>
        <v>July</v>
      </c>
      <c r="V983" t="str">
        <f t="shared" si="127"/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0"/>
        <v>0</v>
      </c>
      <c r="P984">
        <f t="shared" si="121"/>
        <v>1</v>
      </c>
      <c r="Q984" t="str">
        <f t="shared" si="122"/>
        <v>technology</v>
      </c>
      <c r="R984" t="str">
        <f t="shared" si="123"/>
        <v>wearables</v>
      </c>
      <c r="S984" s="9">
        <f t="shared" si="124"/>
        <v>42645.544976851852</v>
      </c>
      <c r="T984" s="9">
        <f t="shared" si="125"/>
        <v>42615.544976851852</v>
      </c>
      <c r="U984" t="str">
        <f t="shared" si="126"/>
        <v>September</v>
      </c>
      <c r="V984" t="str">
        <f t="shared" si="127"/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0"/>
        <v>30</v>
      </c>
      <c r="P985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9">
        <f t="shared" si="124"/>
        <v>42605.662499999999</v>
      </c>
      <c r="T985" s="9">
        <f t="shared" si="125"/>
        <v>42574.459317129629</v>
      </c>
      <c r="U985" t="str">
        <f t="shared" si="126"/>
        <v>July</v>
      </c>
      <c r="V985" t="str">
        <f t="shared" si="127"/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0"/>
        <v>1</v>
      </c>
      <c r="P98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9">
        <f t="shared" si="124"/>
        <v>42090.865833333337</v>
      </c>
      <c r="T986" s="9">
        <f t="shared" si="125"/>
        <v>42060.907499999994</v>
      </c>
      <c r="U986" t="str">
        <f t="shared" si="126"/>
        <v>February</v>
      </c>
      <c r="V986" t="str">
        <f t="shared" si="127"/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0"/>
        <v>6</v>
      </c>
      <c r="P987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9">
        <f t="shared" si="124"/>
        <v>42369.749999999993</v>
      </c>
      <c r="T987" s="9">
        <f t="shared" si="125"/>
        <v>42339.759375000001</v>
      </c>
      <c r="U987" t="str">
        <f t="shared" si="126"/>
        <v>December</v>
      </c>
      <c r="V987" t="str">
        <f t="shared" si="127"/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0"/>
        <v>13</v>
      </c>
      <c r="P988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9">
        <f t="shared" si="124"/>
        <v>42378.791666666664</v>
      </c>
      <c r="T988" s="9">
        <f t="shared" si="125"/>
        <v>42324.559027777774</v>
      </c>
      <c r="U988" t="str">
        <f t="shared" si="126"/>
        <v>November</v>
      </c>
      <c r="V988" t="str">
        <f t="shared" si="127"/>
        <v>2015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0"/>
        <v>13</v>
      </c>
      <c r="P989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9">
        <f t="shared" si="124"/>
        <v>41813.086226851847</v>
      </c>
      <c r="T989" s="9">
        <f t="shared" si="125"/>
        <v>41773.086226851847</v>
      </c>
      <c r="U989" t="str">
        <f t="shared" si="126"/>
        <v>May</v>
      </c>
      <c r="V989" t="str">
        <f t="shared" si="127"/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0"/>
        <v>0</v>
      </c>
      <c r="P990">
        <f t="shared" si="121"/>
        <v>0</v>
      </c>
      <c r="Q990" t="str">
        <f t="shared" si="122"/>
        <v>technology</v>
      </c>
      <c r="R990" t="str">
        <f t="shared" si="123"/>
        <v>wearables</v>
      </c>
      <c r="S990" s="9">
        <f t="shared" si="124"/>
        <v>42644.148437499993</v>
      </c>
      <c r="T990" s="9">
        <f t="shared" si="125"/>
        <v>42614.148437499993</v>
      </c>
      <c r="U990" t="str">
        <f t="shared" si="126"/>
        <v>September</v>
      </c>
      <c r="V990" t="str">
        <f t="shared" si="127"/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0"/>
        <v>17</v>
      </c>
      <c r="P991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9">
        <f t="shared" si="124"/>
        <v>42641.725636574069</v>
      </c>
      <c r="T991" s="9">
        <f t="shared" si="125"/>
        <v>42611.725636574069</v>
      </c>
      <c r="U991" t="str">
        <f t="shared" si="126"/>
        <v>August</v>
      </c>
      <c r="V991" t="str">
        <f t="shared" si="127"/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0"/>
        <v>0</v>
      </c>
      <c r="P99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9">
        <f t="shared" si="124"/>
        <v>41885.575972222221</v>
      </c>
      <c r="T992" s="9">
        <f t="shared" si="125"/>
        <v>41855.575972222221</v>
      </c>
      <c r="U992" t="str">
        <f t="shared" si="126"/>
        <v>August</v>
      </c>
      <c r="V992" t="str">
        <f t="shared" si="127"/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0"/>
        <v>4</v>
      </c>
      <c r="P993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9">
        <f t="shared" si="124"/>
        <v>42563.57708333333</v>
      </c>
      <c r="T993" s="9">
        <f t="shared" si="125"/>
        <v>42538.548472222225</v>
      </c>
      <c r="U993" t="str">
        <f t="shared" si="126"/>
        <v>June</v>
      </c>
      <c r="V993" t="str">
        <f t="shared" si="127"/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0"/>
        <v>0</v>
      </c>
      <c r="P99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9">
        <f t="shared" si="124"/>
        <v>42497.674988425926</v>
      </c>
      <c r="T994" s="9">
        <f t="shared" si="125"/>
        <v>42437.71665509259</v>
      </c>
      <c r="U994" t="str">
        <f t="shared" si="126"/>
        <v>March</v>
      </c>
      <c r="V994" t="str">
        <f t="shared" si="127"/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0"/>
        <v>25</v>
      </c>
      <c r="P995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9">
        <f t="shared" si="124"/>
        <v>42685.999999999993</v>
      </c>
      <c r="T995" s="9">
        <f t="shared" si="125"/>
        <v>42652.756574074076</v>
      </c>
      <c r="U995" t="str">
        <f t="shared" si="126"/>
        <v>October</v>
      </c>
      <c r="V995" t="str">
        <f t="shared" si="127"/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0"/>
        <v>2</v>
      </c>
      <c r="P99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9">
        <f t="shared" si="124"/>
        <v>41973.749305555553</v>
      </c>
      <c r="T996" s="9">
        <f t="shared" si="125"/>
        <v>41921.054745370369</v>
      </c>
      <c r="U996" t="str">
        <f t="shared" si="126"/>
        <v>October</v>
      </c>
      <c r="V996" t="str">
        <f t="shared" si="127"/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0"/>
        <v>7</v>
      </c>
      <c r="P997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9">
        <f t="shared" si="124"/>
        <v>41972.458333333336</v>
      </c>
      <c r="T997" s="9">
        <f t="shared" si="125"/>
        <v>41947.732407407406</v>
      </c>
      <c r="U997" t="str">
        <f t="shared" si="126"/>
        <v>November</v>
      </c>
      <c r="V997" t="str">
        <f t="shared" si="127"/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0"/>
        <v>2</v>
      </c>
      <c r="P99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9">
        <f t="shared" si="124"/>
        <v>41847.435416666667</v>
      </c>
      <c r="T998" s="9">
        <f t="shared" si="125"/>
        <v>41817.658101851848</v>
      </c>
      <c r="U998" t="str">
        <f t="shared" si="126"/>
        <v>June</v>
      </c>
      <c r="V998" t="str">
        <f t="shared" si="127"/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0"/>
        <v>1</v>
      </c>
      <c r="P999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9">
        <f t="shared" si="124"/>
        <v>41970.936307870368</v>
      </c>
      <c r="T999" s="9">
        <f t="shared" si="125"/>
        <v>41940.894641203704</v>
      </c>
      <c r="U999" t="str">
        <f t="shared" si="126"/>
        <v>October</v>
      </c>
      <c r="V999" t="str">
        <f t="shared" si="127"/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0"/>
        <v>59</v>
      </c>
      <c r="P1000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9">
        <f t="shared" si="124"/>
        <v>42327.002326388887</v>
      </c>
      <c r="T1000" s="9">
        <f t="shared" si="125"/>
        <v>42281.960659722223</v>
      </c>
      <c r="U1000" t="str">
        <f t="shared" si="126"/>
        <v>October</v>
      </c>
      <c r="V1000" t="str">
        <f t="shared" si="127"/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0"/>
        <v>8</v>
      </c>
      <c r="P1001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9">
        <f t="shared" si="124"/>
        <v>41956.126388888886</v>
      </c>
      <c r="T1001" s="9">
        <f t="shared" si="125"/>
        <v>41926.091319444444</v>
      </c>
      <c r="U1001" t="str">
        <f t="shared" si="126"/>
        <v>October</v>
      </c>
      <c r="V1001" t="str">
        <f t="shared" si="127"/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0"/>
        <v>2</v>
      </c>
      <c r="P100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9">
        <f t="shared" si="124"/>
        <v>42808.80972222222</v>
      </c>
      <c r="T1002" s="9">
        <f t="shared" si="125"/>
        <v>42748.851388888892</v>
      </c>
      <c r="U1002" t="str">
        <f t="shared" si="126"/>
        <v>January</v>
      </c>
      <c r="V1002" t="str">
        <f t="shared" si="127"/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0"/>
        <v>104</v>
      </c>
      <c r="P1003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9">
        <f t="shared" si="124"/>
        <v>42765.511724537035</v>
      </c>
      <c r="T1003" s="9">
        <f t="shared" si="125"/>
        <v>42720.511724537035</v>
      </c>
      <c r="U1003" t="str">
        <f t="shared" si="126"/>
        <v>December</v>
      </c>
      <c r="V1003" t="str">
        <f t="shared" si="127"/>
        <v>2016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0"/>
        <v>30</v>
      </c>
      <c r="P1004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9">
        <f t="shared" si="124"/>
        <v>42355.040972222218</v>
      </c>
      <c r="T1004" s="9">
        <f t="shared" si="125"/>
        <v>42325.475856481477</v>
      </c>
      <c r="U1004" t="str">
        <f t="shared" si="126"/>
        <v>November</v>
      </c>
      <c r="V1004" t="str">
        <f t="shared" si="127"/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0"/>
        <v>16</v>
      </c>
      <c r="P1005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9">
        <f t="shared" si="124"/>
        <v>42810.459039351852</v>
      </c>
      <c r="T1005" s="9">
        <f t="shared" si="125"/>
        <v>42780.500706018516</v>
      </c>
      <c r="U1005" t="str">
        <f t="shared" si="126"/>
        <v>February</v>
      </c>
      <c r="V1005" t="str">
        <f t="shared" si="127"/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0"/>
        <v>82</v>
      </c>
      <c r="P100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9">
        <f t="shared" si="124"/>
        <v>42418.5003125</v>
      </c>
      <c r="T1006" s="9">
        <f t="shared" si="125"/>
        <v>42388.5003125</v>
      </c>
      <c r="U1006" t="str">
        <f t="shared" si="126"/>
        <v>January</v>
      </c>
      <c r="V1006" t="str">
        <f t="shared" si="127"/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0"/>
        <v>75</v>
      </c>
      <c r="P1007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9">
        <f t="shared" si="124"/>
        <v>42307.416469907403</v>
      </c>
      <c r="T1007" s="9">
        <f t="shared" si="125"/>
        <v>42276.416469907403</v>
      </c>
      <c r="U1007" t="str">
        <f t="shared" si="126"/>
        <v>September</v>
      </c>
      <c r="V1007" t="str">
        <f t="shared" si="127"/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0"/>
        <v>6</v>
      </c>
      <c r="P100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9">
        <f t="shared" si="124"/>
        <v>41985.09097222222</v>
      </c>
      <c r="T1008" s="9">
        <f t="shared" si="125"/>
        <v>41976.83185185185</v>
      </c>
      <c r="U1008" t="str">
        <f t="shared" si="126"/>
        <v>December</v>
      </c>
      <c r="V1008" t="str">
        <f t="shared" si="127"/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0"/>
        <v>44</v>
      </c>
      <c r="P1009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9">
        <f t="shared" si="124"/>
        <v>42718.416932870365</v>
      </c>
      <c r="T1009" s="9">
        <f t="shared" si="125"/>
        <v>42676.3752662037</v>
      </c>
      <c r="U1009" t="str">
        <f t="shared" si="126"/>
        <v>November</v>
      </c>
      <c r="V1009" t="str">
        <f t="shared" si="127"/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0"/>
        <v>0</v>
      </c>
      <c r="P1010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9">
        <f t="shared" si="124"/>
        <v>42732.600868055553</v>
      </c>
      <c r="T1010" s="9">
        <f t="shared" si="125"/>
        <v>42702.600868055553</v>
      </c>
      <c r="U1010" t="str">
        <f t="shared" si="126"/>
        <v>November</v>
      </c>
      <c r="V1010" t="str">
        <f t="shared" si="127"/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0"/>
        <v>13</v>
      </c>
      <c r="P1011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9">
        <f t="shared" si="124"/>
        <v>42540.396365740737</v>
      </c>
      <c r="T1011" s="9">
        <f t="shared" si="125"/>
        <v>42510.396365740737</v>
      </c>
      <c r="U1011" t="str">
        <f t="shared" si="126"/>
        <v>May</v>
      </c>
      <c r="V1011" t="str">
        <f t="shared" si="127"/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0"/>
        <v>0</v>
      </c>
      <c r="P10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9">
        <f t="shared" si="124"/>
        <v>42617.915972222218</v>
      </c>
      <c r="T1012" s="9">
        <f t="shared" si="125"/>
        <v>42561.621087962958</v>
      </c>
      <c r="U1012" t="str">
        <f t="shared" si="126"/>
        <v>July</v>
      </c>
      <c r="V1012" t="str">
        <f t="shared" si="127"/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0"/>
        <v>0</v>
      </c>
      <c r="P1013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9">
        <f t="shared" si="124"/>
        <v>41991.689756944441</v>
      </c>
      <c r="T1013" s="9">
        <f t="shared" si="125"/>
        <v>41946.689756944441</v>
      </c>
      <c r="U1013" t="str">
        <f t="shared" si="126"/>
        <v>November</v>
      </c>
      <c r="V1013" t="str">
        <f t="shared" si="127"/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0"/>
        <v>21535</v>
      </c>
      <c r="P1014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9">
        <f t="shared" si="124"/>
        <v>42759.232083333329</v>
      </c>
      <c r="T1014" s="9">
        <f t="shared" si="125"/>
        <v>42714.232083333329</v>
      </c>
      <c r="U1014" t="str">
        <f t="shared" si="126"/>
        <v>December</v>
      </c>
      <c r="V1014" t="str">
        <f t="shared" si="127"/>
        <v>2016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0"/>
        <v>35</v>
      </c>
      <c r="P1015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9">
        <f t="shared" si="124"/>
        <v>42367.624999999993</v>
      </c>
      <c r="T1015" s="9">
        <f t="shared" si="125"/>
        <v>42339.625648148147</v>
      </c>
      <c r="U1015" t="str">
        <f t="shared" si="126"/>
        <v>December</v>
      </c>
      <c r="V1015" t="str">
        <f t="shared" si="127"/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0"/>
        <v>31</v>
      </c>
      <c r="P101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9">
        <f t="shared" si="124"/>
        <v>42004.79415509259</v>
      </c>
      <c r="T1016" s="9">
        <f t="shared" si="125"/>
        <v>41954.79415509259</v>
      </c>
      <c r="U1016" t="str">
        <f t="shared" si="126"/>
        <v>November</v>
      </c>
      <c r="V1016" t="str">
        <f t="shared" si="127"/>
        <v>2014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0"/>
        <v>3</v>
      </c>
      <c r="P101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9">
        <f t="shared" si="124"/>
        <v>42333.711747685178</v>
      </c>
      <c r="T1017" s="9">
        <f t="shared" si="125"/>
        <v>42303.670081018521</v>
      </c>
      <c r="U1017" t="str">
        <f t="shared" si="126"/>
        <v>October</v>
      </c>
      <c r="V1017" t="str">
        <f t="shared" si="127"/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0"/>
        <v>3</v>
      </c>
      <c r="P1018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9">
        <f t="shared" si="124"/>
        <v>42466.857129629621</v>
      </c>
      <c r="T1018" s="9">
        <f t="shared" si="125"/>
        <v>42421.898796296293</v>
      </c>
      <c r="U1018" t="str">
        <f t="shared" si="126"/>
        <v>February</v>
      </c>
      <c r="V1018" t="str">
        <f t="shared" si="127"/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0"/>
        <v>23</v>
      </c>
      <c r="P1019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9">
        <f t="shared" si="124"/>
        <v>42329.508506944439</v>
      </c>
      <c r="T1019" s="9">
        <f t="shared" si="125"/>
        <v>42289.466840277775</v>
      </c>
      <c r="U1019" t="str">
        <f t="shared" si="126"/>
        <v>October</v>
      </c>
      <c r="V1019" t="str">
        <f t="shared" si="127"/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0"/>
        <v>3</v>
      </c>
      <c r="P1020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9">
        <f t="shared" si="124"/>
        <v>42565.283946759257</v>
      </c>
      <c r="T1020" s="9">
        <f t="shared" si="125"/>
        <v>42535.283946759257</v>
      </c>
      <c r="U1020" t="str">
        <f t="shared" si="126"/>
        <v>June</v>
      </c>
      <c r="V1020" t="str">
        <f t="shared" si="127"/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0"/>
        <v>47</v>
      </c>
      <c r="P1021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9">
        <f t="shared" si="124"/>
        <v>42039.765613425923</v>
      </c>
      <c r="T1021" s="9">
        <f t="shared" si="125"/>
        <v>42009.765613425923</v>
      </c>
      <c r="U1021" t="str">
        <f t="shared" si="126"/>
        <v>January</v>
      </c>
      <c r="V1021" t="str">
        <f t="shared" si="127"/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0"/>
        <v>206</v>
      </c>
      <c r="P102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9">
        <f t="shared" si="124"/>
        <v>42156.824305555558</v>
      </c>
      <c r="T1022" s="9">
        <f t="shared" si="125"/>
        <v>42126.861215277771</v>
      </c>
      <c r="U1022" t="str">
        <f t="shared" si="126"/>
        <v>May</v>
      </c>
      <c r="V1022" t="str">
        <f t="shared" si="127"/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0"/>
        <v>352</v>
      </c>
      <c r="P1023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9">
        <f t="shared" si="124"/>
        <v>42293.958333333336</v>
      </c>
      <c r="T1023" s="9">
        <f t="shared" si="125"/>
        <v>42271.043645833335</v>
      </c>
      <c r="U1023" t="str">
        <f t="shared" si="126"/>
        <v>September</v>
      </c>
      <c r="V1023" t="str">
        <f t="shared" si="127"/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0"/>
        <v>115</v>
      </c>
      <c r="P1024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9">
        <f t="shared" si="124"/>
        <v>42141.438391203708</v>
      </c>
      <c r="T1024" s="9">
        <f t="shared" si="125"/>
        <v>42111.438391203708</v>
      </c>
      <c r="U1024" t="str">
        <f t="shared" si="126"/>
        <v>April</v>
      </c>
      <c r="V1024" t="str">
        <f t="shared" si="127"/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0"/>
        <v>237</v>
      </c>
      <c r="P1025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9">
        <f t="shared" si="124"/>
        <v>42175.711354166669</v>
      </c>
      <c r="T1025" s="9">
        <f t="shared" si="125"/>
        <v>42145.711354166669</v>
      </c>
      <c r="U1025" t="str">
        <f t="shared" si="126"/>
        <v>May</v>
      </c>
      <c r="V1025" t="str">
        <f t="shared" si="127"/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20"/>
        <v>119</v>
      </c>
      <c r="P102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9">
        <f t="shared" si="124"/>
        <v>42400.372256944444</v>
      </c>
      <c r="T1026" s="9">
        <f t="shared" si="125"/>
        <v>42370.372256944444</v>
      </c>
      <c r="U1026" t="str">
        <f t="shared" si="126"/>
        <v>January</v>
      </c>
      <c r="V1026" t="str">
        <f t="shared" si="127"/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28">ROUND(E1027/D1027*100,0)</f>
        <v>110</v>
      </c>
      <c r="P1027">
        <f t="shared" ref="P1027:P1090" si="129">IFERROR(E1027/L1027,0)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9">
        <f t="shared" ref="S1027:S1090" si="132">(((I1027/60)/60)/24)+DATE(1970,1,1)+(-5/24)</f>
        <v>42079.583761574067</v>
      </c>
      <c r="T1027" s="9">
        <f t="shared" ref="T1027:T1090" si="133">(((J1027/60)/60)/24)+DATE(1970,1,1)+(-5/24)</f>
        <v>42049.625428240739</v>
      </c>
      <c r="U1027" t="str">
        <f t="shared" ref="U1027:U1090" si="134">TEXT(T1027,"mmmm")</f>
        <v>February</v>
      </c>
      <c r="V1027" t="str">
        <f t="shared" ref="V1027:V1090" si="135">TEXT(T1027,"yyyy")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28"/>
        <v>100</v>
      </c>
      <c r="P1028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9">
        <f t="shared" si="132"/>
        <v>42460.157592592594</v>
      </c>
      <c r="T1028" s="9">
        <f t="shared" si="133"/>
        <v>42426.199259259258</v>
      </c>
      <c r="U1028" t="str">
        <f t="shared" si="134"/>
        <v>February</v>
      </c>
      <c r="V1028" t="str">
        <f t="shared" si="135"/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28"/>
        <v>103</v>
      </c>
      <c r="P1029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9">
        <f t="shared" si="132"/>
        <v>41934.825775462959</v>
      </c>
      <c r="T1029" s="9">
        <f t="shared" si="133"/>
        <v>41904.825775462959</v>
      </c>
      <c r="U1029" t="str">
        <f t="shared" si="134"/>
        <v>September</v>
      </c>
      <c r="V1029" t="str">
        <f t="shared" si="135"/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28"/>
        <v>117</v>
      </c>
      <c r="P1030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9">
        <f t="shared" si="132"/>
        <v>42800.624999999993</v>
      </c>
      <c r="T1030" s="9">
        <f t="shared" si="133"/>
        <v>42755.419039351851</v>
      </c>
      <c r="U1030" t="str">
        <f t="shared" si="134"/>
        <v>January</v>
      </c>
      <c r="V1030" t="str">
        <f t="shared" si="135"/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28"/>
        <v>112</v>
      </c>
      <c r="P1031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9">
        <f t="shared" si="132"/>
        <v>42098.707638888889</v>
      </c>
      <c r="T1031" s="9">
        <f t="shared" si="133"/>
        <v>42044.503553240742</v>
      </c>
      <c r="U1031" t="str">
        <f t="shared" si="134"/>
        <v>February</v>
      </c>
      <c r="V1031" t="str">
        <f t="shared" si="135"/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28"/>
        <v>342</v>
      </c>
      <c r="P1032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9">
        <f t="shared" si="132"/>
        <v>42625.274872685179</v>
      </c>
      <c r="T1032" s="9">
        <f t="shared" si="133"/>
        <v>42611.274872685179</v>
      </c>
      <c r="U1032" t="str">
        <f t="shared" si="134"/>
        <v>August</v>
      </c>
      <c r="V1032" t="str">
        <f t="shared" si="135"/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28"/>
        <v>107</v>
      </c>
      <c r="P1033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9">
        <f t="shared" si="132"/>
        <v>42354.555671296293</v>
      </c>
      <c r="T1033" s="9">
        <f t="shared" si="133"/>
        <v>42324.555671296293</v>
      </c>
      <c r="U1033" t="str">
        <f t="shared" si="134"/>
        <v>November</v>
      </c>
      <c r="V1033" t="str">
        <f t="shared" si="135"/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28"/>
        <v>108</v>
      </c>
      <c r="P1034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9">
        <f t="shared" si="132"/>
        <v>42544.458622685182</v>
      </c>
      <c r="T1034" s="9">
        <f t="shared" si="133"/>
        <v>42514.458622685182</v>
      </c>
      <c r="U1034" t="str">
        <f t="shared" si="134"/>
        <v>May</v>
      </c>
      <c r="V1034" t="str">
        <f t="shared" si="135"/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28"/>
        <v>103</v>
      </c>
      <c r="P1035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9">
        <f t="shared" si="132"/>
        <v>42716.524074074077</v>
      </c>
      <c r="T1035" s="9">
        <f t="shared" si="133"/>
        <v>42688.524074074077</v>
      </c>
      <c r="U1035" t="str">
        <f t="shared" si="134"/>
        <v>November</v>
      </c>
      <c r="V1035" t="str">
        <f t="shared" si="135"/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28"/>
        <v>130</v>
      </c>
      <c r="P103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9">
        <f t="shared" si="132"/>
        <v>42586.957638888889</v>
      </c>
      <c r="T1036" s="9">
        <f t="shared" si="133"/>
        <v>42554.958379629628</v>
      </c>
      <c r="U1036" t="str">
        <f t="shared" si="134"/>
        <v>July</v>
      </c>
      <c r="V1036" t="str">
        <f t="shared" si="135"/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28"/>
        <v>108</v>
      </c>
      <c r="P1037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9">
        <f t="shared" si="132"/>
        <v>42046.43310185185</v>
      </c>
      <c r="T1037" s="9">
        <f t="shared" si="133"/>
        <v>42016.43310185185</v>
      </c>
      <c r="U1037" t="str">
        <f t="shared" si="134"/>
        <v>January</v>
      </c>
      <c r="V1037" t="str">
        <f t="shared" si="135"/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28"/>
        <v>112</v>
      </c>
      <c r="P1038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9">
        <f t="shared" si="132"/>
        <v>41281.125</v>
      </c>
      <c r="T1038" s="9">
        <f t="shared" si="133"/>
        <v>41249.240624999999</v>
      </c>
      <c r="U1038" t="str">
        <f t="shared" si="134"/>
        <v>December</v>
      </c>
      <c r="V1038" t="str">
        <f t="shared" si="135"/>
        <v>2012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28"/>
        <v>102</v>
      </c>
      <c r="P1039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9">
        <f t="shared" si="132"/>
        <v>42141.999999999993</v>
      </c>
      <c r="T1039" s="9">
        <f t="shared" si="133"/>
        <v>42119.61414351852</v>
      </c>
      <c r="U1039" t="str">
        <f t="shared" si="134"/>
        <v>April</v>
      </c>
      <c r="V1039" t="str">
        <f t="shared" si="135"/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28"/>
        <v>145</v>
      </c>
      <c r="P1040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9">
        <f t="shared" si="132"/>
        <v>42447.981747685182</v>
      </c>
      <c r="T1040" s="9">
        <f t="shared" si="133"/>
        <v>42418.023414351854</v>
      </c>
      <c r="U1040" t="str">
        <f t="shared" si="134"/>
        <v>February</v>
      </c>
      <c r="V1040" t="str">
        <f t="shared" si="135"/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28"/>
        <v>128</v>
      </c>
      <c r="P1041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9">
        <f t="shared" si="132"/>
        <v>42717.124305555553</v>
      </c>
      <c r="T1041" s="9">
        <f t="shared" si="133"/>
        <v>42691.900995370372</v>
      </c>
      <c r="U1041" t="str">
        <f t="shared" si="134"/>
        <v>November</v>
      </c>
      <c r="V1041" t="str">
        <f t="shared" si="135"/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28"/>
        <v>0</v>
      </c>
      <c r="P104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9">
        <f t="shared" si="132"/>
        <v>42609.500104166662</v>
      </c>
      <c r="T1042" s="9">
        <f t="shared" si="133"/>
        <v>42579.500104166662</v>
      </c>
      <c r="U1042" t="str">
        <f t="shared" si="134"/>
        <v>July</v>
      </c>
      <c r="V1042" t="str">
        <f t="shared" si="135"/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28"/>
        <v>0</v>
      </c>
      <c r="P1043">
        <f t="shared" si="129"/>
        <v>0</v>
      </c>
      <c r="Q1043" t="str">
        <f t="shared" si="130"/>
        <v>journalism</v>
      </c>
      <c r="R1043" t="str">
        <f t="shared" si="131"/>
        <v>audio</v>
      </c>
      <c r="S1043" s="9">
        <f t="shared" si="132"/>
        <v>41850.851759259262</v>
      </c>
      <c r="T1043" s="9">
        <f t="shared" si="133"/>
        <v>41830.851759259262</v>
      </c>
      <c r="U1043" t="str">
        <f t="shared" si="134"/>
        <v>July</v>
      </c>
      <c r="V1043" t="str">
        <f t="shared" si="135"/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28"/>
        <v>2</v>
      </c>
      <c r="P1044">
        <f t="shared" si="129"/>
        <v>10</v>
      </c>
      <c r="Q1044" t="str">
        <f t="shared" si="130"/>
        <v>journalism</v>
      </c>
      <c r="R1044" t="str">
        <f t="shared" si="131"/>
        <v>audio</v>
      </c>
      <c r="S1044" s="9">
        <f t="shared" si="132"/>
        <v>41894.208333333328</v>
      </c>
      <c r="T1044" s="9">
        <f t="shared" si="133"/>
        <v>41851.487824074073</v>
      </c>
      <c r="U1044" t="str">
        <f t="shared" si="134"/>
        <v>July</v>
      </c>
      <c r="V1044" t="str">
        <f t="shared" si="135"/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28"/>
        <v>9</v>
      </c>
      <c r="P1045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9">
        <f t="shared" si="132"/>
        <v>42144.044618055552</v>
      </c>
      <c r="T1045" s="9">
        <f t="shared" si="133"/>
        <v>42114.044618055552</v>
      </c>
      <c r="U1045" t="str">
        <f t="shared" si="134"/>
        <v>April</v>
      </c>
      <c r="V1045" t="str">
        <f t="shared" si="135"/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28"/>
        <v>0</v>
      </c>
      <c r="P1046">
        <f t="shared" si="129"/>
        <v>3</v>
      </c>
      <c r="Q1046" t="str">
        <f t="shared" si="130"/>
        <v>journalism</v>
      </c>
      <c r="R1046" t="str">
        <f t="shared" si="131"/>
        <v>audio</v>
      </c>
      <c r="S1046" s="9">
        <f t="shared" si="132"/>
        <v>42068.643749999996</v>
      </c>
      <c r="T1046" s="9">
        <f t="shared" si="133"/>
        <v>42011.717604166661</v>
      </c>
      <c r="U1046" t="str">
        <f t="shared" si="134"/>
        <v>January</v>
      </c>
      <c r="V1046" t="str">
        <f t="shared" si="135"/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28"/>
        <v>3</v>
      </c>
      <c r="P104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9">
        <f t="shared" si="132"/>
        <v>41874.666087962964</v>
      </c>
      <c r="T1047" s="9">
        <f t="shared" si="133"/>
        <v>41844.666087962964</v>
      </c>
      <c r="U1047" t="str">
        <f t="shared" si="134"/>
        <v>July</v>
      </c>
      <c r="V1047" t="str">
        <f t="shared" si="135"/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28"/>
        <v>0</v>
      </c>
      <c r="P1048">
        <f t="shared" si="129"/>
        <v>0</v>
      </c>
      <c r="Q1048" t="str">
        <f t="shared" si="130"/>
        <v>journalism</v>
      </c>
      <c r="R1048" t="str">
        <f t="shared" si="131"/>
        <v>audio</v>
      </c>
      <c r="S1048" s="9">
        <f t="shared" si="132"/>
        <v>42364.643055555549</v>
      </c>
      <c r="T1048" s="9">
        <f t="shared" si="133"/>
        <v>42319.643055555549</v>
      </c>
      <c r="U1048" t="str">
        <f t="shared" si="134"/>
        <v>November</v>
      </c>
      <c r="V1048" t="str">
        <f t="shared" si="135"/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28"/>
        <v>0</v>
      </c>
      <c r="P1049">
        <f t="shared" si="129"/>
        <v>1</v>
      </c>
      <c r="Q1049" t="str">
        <f t="shared" si="130"/>
        <v>journalism</v>
      </c>
      <c r="R1049" t="str">
        <f t="shared" si="131"/>
        <v>audio</v>
      </c>
      <c r="S1049" s="9">
        <f t="shared" si="132"/>
        <v>41948.65179398148</v>
      </c>
      <c r="T1049" s="9">
        <f t="shared" si="133"/>
        <v>41918.610127314809</v>
      </c>
      <c r="U1049" t="str">
        <f t="shared" si="134"/>
        <v>October</v>
      </c>
      <c r="V1049" t="str">
        <f t="shared" si="135"/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28"/>
        <v>1</v>
      </c>
      <c r="P1050">
        <f t="shared" si="129"/>
        <v>53</v>
      </c>
      <c r="Q1050" t="str">
        <f t="shared" si="130"/>
        <v>journalism</v>
      </c>
      <c r="R1050" t="str">
        <f t="shared" si="131"/>
        <v>audio</v>
      </c>
      <c r="S1050" s="9">
        <f t="shared" si="132"/>
        <v>42637.844780092586</v>
      </c>
      <c r="T1050" s="9">
        <f t="shared" si="133"/>
        <v>42597.844780092586</v>
      </c>
      <c r="U1050" t="str">
        <f t="shared" si="134"/>
        <v>August</v>
      </c>
      <c r="V1050" t="str">
        <f t="shared" si="135"/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28"/>
        <v>0</v>
      </c>
      <c r="P1051">
        <f t="shared" si="129"/>
        <v>0</v>
      </c>
      <c r="Q1051" t="str">
        <f t="shared" si="130"/>
        <v>journalism</v>
      </c>
      <c r="R1051" t="str">
        <f t="shared" si="131"/>
        <v>audio</v>
      </c>
      <c r="S1051" s="9">
        <f t="shared" si="132"/>
        <v>42412.222743055558</v>
      </c>
      <c r="T1051" s="9">
        <f t="shared" si="133"/>
        <v>42382.222743055558</v>
      </c>
      <c r="U1051" t="str">
        <f t="shared" si="134"/>
        <v>January</v>
      </c>
      <c r="V1051" t="str">
        <f t="shared" si="135"/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28"/>
        <v>0</v>
      </c>
      <c r="P1052">
        <f t="shared" si="129"/>
        <v>0</v>
      </c>
      <c r="Q1052" t="str">
        <f t="shared" si="130"/>
        <v>journalism</v>
      </c>
      <c r="R1052" t="str">
        <f t="shared" si="131"/>
        <v>audio</v>
      </c>
      <c r="S1052" s="9">
        <f t="shared" si="132"/>
        <v>42261.588854166665</v>
      </c>
      <c r="T1052" s="9">
        <f t="shared" si="133"/>
        <v>42231.588854166665</v>
      </c>
      <c r="U1052" t="str">
        <f t="shared" si="134"/>
        <v>August</v>
      </c>
      <c r="V1052" t="str">
        <f t="shared" si="135"/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28"/>
        <v>0</v>
      </c>
      <c r="P1053">
        <f t="shared" si="129"/>
        <v>0</v>
      </c>
      <c r="Q1053" t="str">
        <f t="shared" si="130"/>
        <v>journalism</v>
      </c>
      <c r="R1053" t="str">
        <f t="shared" si="131"/>
        <v>audio</v>
      </c>
      <c r="S1053" s="9">
        <f t="shared" si="132"/>
        <v>41877.805844907409</v>
      </c>
      <c r="T1053" s="9">
        <f t="shared" si="133"/>
        <v>41849.805844907409</v>
      </c>
      <c r="U1053" t="str">
        <f t="shared" si="134"/>
        <v>July</v>
      </c>
      <c r="V1053" t="str">
        <f t="shared" si="135"/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28"/>
        <v>0</v>
      </c>
      <c r="P1054">
        <f t="shared" si="129"/>
        <v>0</v>
      </c>
      <c r="Q1054" t="str">
        <f t="shared" si="130"/>
        <v>journalism</v>
      </c>
      <c r="R1054" t="str">
        <f t="shared" si="131"/>
        <v>audio</v>
      </c>
      <c r="S1054" s="9">
        <f t="shared" si="132"/>
        <v>42527.631249999999</v>
      </c>
      <c r="T1054" s="9">
        <f t="shared" si="133"/>
        <v>42483.589062499996</v>
      </c>
      <c r="U1054" t="str">
        <f t="shared" si="134"/>
        <v>April</v>
      </c>
      <c r="V1054" t="str">
        <f t="shared" si="135"/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28"/>
        <v>1</v>
      </c>
      <c r="P1055">
        <f t="shared" si="129"/>
        <v>15</v>
      </c>
      <c r="Q1055" t="str">
        <f t="shared" si="130"/>
        <v>journalism</v>
      </c>
      <c r="R1055" t="str">
        <f t="shared" si="131"/>
        <v>audio</v>
      </c>
      <c r="S1055" s="9">
        <f t="shared" si="132"/>
        <v>42799.964490740742</v>
      </c>
      <c r="T1055" s="9">
        <f t="shared" si="133"/>
        <v>42774.964490740742</v>
      </c>
      <c r="U1055" t="str">
        <f t="shared" si="134"/>
        <v>February</v>
      </c>
      <c r="V1055" t="str">
        <f t="shared" si="135"/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28"/>
        <v>0</v>
      </c>
      <c r="P1056">
        <f t="shared" si="129"/>
        <v>0</v>
      </c>
      <c r="Q1056" t="str">
        <f t="shared" si="130"/>
        <v>journalism</v>
      </c>
      <c r="R1056" t="str">
        <f t="shared" si="131"/>
        <v>audio</v>
      </c>
      <c r="S1056" s="9">
        <f t="shared" si="132"/>
        <v>41861.708333333328</v>
      </c>
      <c r="T1056" s="9">
        <f t="shared" si="133"/>
        <v>41831.643506944441</v>
      </c>
      <c r="U1056" t="str">
        <f t="shared" si="134"/>
        <v>July</v>
      </c>
      <c r="V1056" t="str">
        <f t="shared" si="135"/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28"/>
        <v>0</v>
      </c>
      <c r="P1057">
        <f t="shared" si="129"/>
        <v>0</v>
      </c>
      <c r="Q1057" t="str">
        <f t="shared" si="130"/>
        <v>journalism</v>
      </c>
      <c r="R1057" t="str">
        <f t="shared" si="131"/>
        <v>audio</v>
      </c>
      <c r="S1057" s="9">
        <f t="shared" si="132"/>
        <v>42436.784085648142</v>
      </c>
      <c r="T1057" s="9">
        <f t="shared" si="133"/>
        <v>42406.784085648142</v>
      </c>
      <c r="U1057" t="str">
        <f t="shared" si="134"/>
        <v>February</v>
      </c>
      <c r="V1057" t="str">
        <f t="shared" si="135"/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28"/>
        <v>0</v>
      </c>
      <c r="P1058">
        <f t="shared" si="129"/>
        <v>0</v>
      </c>
      <c r="Q1058" t="str">
        <f t="shared" si="130"/>
        <v>journalism</v>
      </c>
      <c r="R1058" t="str">
        <f t="shared" si="131"/>
        <v>audio</v>
      </c>
      <c r="S1058" s="9">
        <f t="shared" si="132"/>
        <v>42118.469641203708</v>
      </c>
      <c r="T1058" s="9">
        <f t="shared" si="133"/>
        <v>42058.511307870365</v>
      </c>
      <c r="U1058" t="str">
        <f t="shared" si="134"/>
        <v>February</v>
      </c>
      <c r="V1058" t="str">
        <f t="shared" si="135"/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28"/>
        <v>0</v>
      </c>
      <c r="P1059">
        <f t="shared" si="129"/>
        <v>0</v>
      </c>
      <c r="Q1059" t="str">
        <f t="shared" si="130"/>
        <v>journalism</v>
      </c>
      <c r="R1059" t="str">
        <f t="shared" si="131"/>
        <v>audio</v>
      </c>
      <c r="S1059" s="9">
        <f t="shared" si="132"/>
        <v>42708.704664351848</v>
      </c>
      <c r="T1059" s="9">
        <f t="shared" si="133"/>
        <v>42678.662997685176</v>
      </c>
      <c r="U1059" t="str">
        <f t="shared" si="134"/>
        <v>November</v>
      </c>
      <c r="V1059" t="str">
        <f t="shared" si="135"/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28"/>
        <v>0</v>
      </c>
      <c r="P1060">
        <f t="shared" si="129"/>
        <v>0</v>
      </c>
      <c r="Q1060" t="str">
        <f t="shared" si="130"/>
        <v>journalism</v>
      </c>
      <c r="R1060" t="str">
        <f t="shared" si="131"/>
        <v>audio</v>
      </c>
      <c r="S1060" s="9">
        <f t="shared" si="132"/>
        <v>42088.791666666664</v>
      </c>
      <c r="T1060" s="9">
        <f t="shared" si="133"/>
        <v>42047.692627314813</v>
      </c>
      <c r="U1060" t="str">
        <f t="shared" si="134"/>
        <v>February</v>
      </c>
      <c r="V1060" t="str">
        <f t="shared" si="135"/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28"/>
        <v>0</v>
      </c>
      <c r="P1061">
        <f t="shared" si="129"/>
        <v>0</v>
      </c>
      <c r="Q1061" t="str">
        <f t="shared" si="130"/>
        <v>journalism</v>
      </c>
      <c r="R1061" t="str">
        <f t="shared" si="131"/>
        <v>audio</v>
      </c>
      <c r="S1061" s="9">
        <f t="shared" si="132"/>
        <v>42076.54</v>
      </c>
      <c r="T1061" s="9">
        <f t="shared" si="133"/>
        <v>42046.581666666665</v>
      </c>
      <c r="U1061" t="str">
        <f t="shared" si="134"/>
        <v>February</v>
      </c>
      <c r="V1061" t="str">
        <f t="shared" si="135"/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28"/>
        <v>1</v>
      </c>
      <c r="P1062">
        <f t="shared" si="129"/>
        <v>50</v>
      </c>
      <c r="Q1062" t="str">
        <f t="shared" si="130"/>
        <v>journalism</v>
      </c>
      <c r="R1062" t="str">
        <f t="shared" si="131"/>
        <v>audio</v>
      </c>
      <c r="S1062" s="9">
        <f t="shared" si="132"/>
        <v>42109.704780092587</v>
      </c>
      <c r="T1062" s="9">
        <f t="shared" si="133"/>
        <v>42079.704780092587</v>
      </c>
      <c r="U1062" t="str">
        <f t="shared" si="134"/>
        <v>March</v>
      </c>
      <c r="V1062" t="str">
        <f t="shared" si="135"/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28"/>
        <v>0</v>
      </c>
      <c r="P1063">
        <f t="shared" si="129"/>
        <v>0</v>
      </c>
      <c r="Q1063" t="str">
        <f t="shared" si="130"/>
        <v>journalism</v>
      </c>
      <c r="R1063" t="str">
        <f t="shared" si="131"/>
        <v>audio</v>
      </c>
      <c r="S1063" s="9">
        <f t="shared" si="132"/>
        <v>42491.833333333336</v>
      </c>
      <c r="T1063" s="9">
        <f t="shared" si="133"/>
        <v>42432.068379629629</v>
      </c>
      <c r="U1063" t="str">
        <f t="shared" si="134"/>
        <v>March</v>
      </c>
      <c r="V1063" t="str">
        <f t="shared" si="135"/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28"/>
        <v>95</v>
      </c>
      <c r="P106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9">
        <f t="shared" si="132"/>
        <v>42563.598854166667</v>
      </c>
      <c r="T1064" s="9">
        <f t="shared" si="133"/>
        <v>42556.598854166667</v>
      </c>
      <c r="U1064" t="str">
        <f t="shared" si="134"/>
        <v>July</v>
      </c>
      <c r="V1064" t="str">
        <f t="shared" si="135"/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28"/>
        <v>0</v>
      </c>
      <c r="P1065">
        <f t="shared" si="129"/>
        <v>0</v>
      </c>
      <c r="Q1065" t="str">
        <f t="shared" si="130"/>
        <v>journalism</v>
      </c>
      <c r="R1065" t="str">
        <f t="shared" si="131"/>
        <v>audio</v>
      </c>
      <c r="S1065" s="9">
        <f t="shared" si="132"/>
        <v>42612.822476851848</v>
      </c>
      <c r="T1065" s="9">
        <f t="shared" si="133"/>
        <v>42582.822476851848</v>
      </c>
      <c r="U1065" t="str">
        <f t="shared" si="134"/>
        <v>July</v>
      </c>
      <c r="V1065" t="str">
        <f t="shared" si="135"/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28"/>
        <v>9</v>
      </c>
      <c r="P106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9">
        <f t="shared" si="132"/>
        <v>41462.019710648143</v>
      </c>
      <c r="T1066" s="9">
        <f t="shared" si="133"/>
        <v>41417.019710648143</v>
      </c>
      <c r="U1066" t="str">
        <f t="shared" si="134"/>
        <v>May</v>
      </c>
      <c r="V1066" t="str">
        <f t="shared" si="135"/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28"/>
        <v>3</v>
      </c>
      <c r="P106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9">
        <f t="shared" si="132"/>
        <v>41689.172708333332</v>
      </c>
      <c r="T1067" s="9">
        <f t="shared" si="133"/>
        <v>41661.172708333332</v>
      </c>
      <c r="U1067" t="str">
        <f t="shared" si="134"/>
        <v>January</v>
      </c>
      <c r="V1067" t="str">
        <f t="shared" si="135"/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28"/>
        <v>3</v>
      </c>
      <c r="P1068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9">
        <f t="shared" si="132"/>
        <v>41490.754421296297</v>
      </c>
      <c r="T1068" s="9">
        <f t="shared" si="133"/>
        <v>41445.754421296297</v>
      </c>
      <c r="U1068" t="str">
        <f t="shared" si="134"/>
        <v>June</v>
      </c>
      <c r="V1068" t="str">
        <f t="shared" si="135"/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28"/>
        <v>26</v>
      </c>
      <c r="P106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9">
        <f t="shared" si="132"/>
        <v>41629.647349537037</v>
      </c>
      <c r="T1069" s="9">
        <f t="shared" si="133"/>
        <v>41599.647349537037</v>
      </c>
      <c r="U1069" t="str">
        <f t="shared" si="134"/>
        <v>November</v>
      </c>
      <c r="V1069" t="str">
        <f t="shared" si="135"/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28"/>
        <v>0</v>
      </c>
      <c r="P1070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9">
        <f t="shared" si="132"/>
        <v>42470.121111111112</v>
      </c>
      <c r="T1070" s="9">
        <f t="shared" si="133"/>
        <v>42440.162777777768</v>
      </c>
      <c r="U1070" t="str">
        <f t="shared" si="134"/>
        <v>March</v>
      </c>
      <c r="V1070" t="str">
        <f t="shared" si="135"/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28"/>
        <v>39</v>
      </c>
      <c r="P1071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9">
        <f t="shared" si="132"/>
        <v>41604.06318287037</v>
      </c>
      <c r="T1071" s="9">
        <f t="shared" si="133"/>
        <v>41572.021516203698</v>
      </c>
      <c r="U1071" t="str">
        <f t="shared" si="134"/>
        <v>October</v>
      </c>
      <c r="V1071" t="str">
        <f t="shared" si="135"/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28"/>
        <v>1</v>
      </c>
      <c r="P107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9">
        <f t="shared" si="132"/>
        <v>41182.803495370368</v>
      </c>
      <c r="T1072" s="9">
        <f t="shared" si="133"/>
        <v>41162.803495370368</v>
      </c>
      <c r="U1072" t="str">
        <f t="shared" si="134"/>
        <v>September</v>
      </c>
      <c r="V1072" t="str">
        <f t="shared" si="135"/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28"/>
        <v>0</v>
      </c>
      <c r="P1073">
        <f t="shared" si="129"/>
        <v>0</v>
      </c>
      <c r="Q1073" t="str">
        <f t="shared" si="130"/>
        <v>games</v>
      </c>
      <c r="R1073" t="str">
        <f t="shared" si="131"/>
        <v>video games</v>
      </c>
      <c r="S1073" s="9">
        <f t="shared" si="132"/>
        <v>42325.586724537039</v>
      </c>
      <c r="T1073" s="9">
        <f t="shared" si="133"/>
        <v>42295.545057870368</v>
      </c>
      <c r="U1073" t="str">
        <f t="shared" si="134"/>
        <v>October</v>
      </c>
      <c r="V1073" t="str">
        <f t="shared" si="135"/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28"/>
        <v>0</v>
      </c>
      <c r="P107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9">
        <f t="shared" si="132"/>
        <v>41675.623807870368</v>
      </c>
      <c r="T1074" s="9">
        <f t="shared" si="133"/>
        <v>41645.623807870368</v>
      </c>
      <c r="U1074" t="str">
        <f t="shared" si="134"/>
        <v>January</v>
      </c>
      <c r="V1074" t="str">
        <f t="shared" si="135"/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28"/>
        <v>1</v>
      </c>
      <c r="P1075">
        <f t="shared" si="129"/>
        <v>10</v>
      </c>
      <c r="Q1075" t="str">
        <f t="shared" si="130"/>
        <v>games</v>
      </c>
      <c r="R1075" t="str">
        <f t="shared" si="131"/>
        <v>video games</v>
      </c>
      <c r="S1075" s="9">
        <f t="shared" si="132"/>
        <v>40832.756261574068</v>
      </c>
      <c r="T1075" s="9">
        <f t="shared" si="133"/>
        <v>40802.756261574068</v>
      </c>
      <c r="U1075" t="str">
        <f t="shared" si="134"/>
        <v>September</v>
      </c>
      <c r="V1075" t="str">
        <f t="shared" si="135"/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28"/>
        <v>6</v>
      </c>
      <c r="P107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9">
        <f t="shared" si="132"/>
        <v>41642.964641203704</v>
      </c>
      <c r="T1076" s="9">
        <f t="shared" si="133"/>
        <v>41612.964641203704</v>
      </c>
      <c r="U1076" t="str">
        <f t="shared" si="134"/>
        <v>December</v>
      </c>
      <c r="V1076" t="str">
        <f t="shared" si="135"/>
        <v>2013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28"/>
        <v>5</v>
      </c>
      <c r="P107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9">
        <f t="shared" si="132"/>
        <v>41035.695787037032</v>
      </c>
      <c r="T1077" s="9">
        <f t="shared" si="133"/>
        <v>41005.695787037032</v>
      </c>
      <c r="U1077" t="str">
        <f t="shared" si="134"/>
        <v>April</v>
      </c>
      <c r="V1077" t="str">
        <f t="shared" si="135"/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28"/>
        <v>63</v>
      </c>
      <c r="P1078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9">
        <f t="shared" si="132"/>
        <v>41893.169560185182</v>
      </c>
      <c r="T1078" s="9">
        <f t="shared" si="133"/>
        <v>41838.169560185182</v>
      </c>
      <c r="U1078" t="str">
        <f t="shared" si="134"/>
        <v>July</v>
      </c>
      <c r="V1078" t="str">
        <f t="shared" si="135"/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28"/>
        <v>29</v>
      </c>
      <c r="P1079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9">
        <f t="shared" si="132"/>
        <v>42382.958460648144</v>
      </c>
      <c r="T1079" s="9">
        <f t="shared" si="133"/>
        <v>42352.958460648144</v>
      </c>
      <c r="U1079" t="str">
        <f t="shared" si="134"/>
        <v>December</v>
      </c>
      <c r="V1079" t="str">
        <f t="shared" si="135"/>
        <v>2015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28"/>
        <v>8</v>
      </c>
      <c r="P1080">
        <f t="shared" si="129"/>
        <v>9</v>
      </c>
      <c r="Q1080" t="str">
        <f t="shared" si="130"/>
        <v>games</v>
      </c>
      <c r="R1080" t="str">
        <f t="shared" si="131"/>
        <v>video games</v>
      </c>
      <c r="S1080" s="9">
        <f t="shared" si="132"/>
        <v>40745.987511574072</v>
      </c>
      <c r="T1080" s="9">
        <f t="shared" si="133"/>
        <v>40700.987511574072</v>
      </c>
      <c r="U1080" t="str">
        <f t="shared" si="134"/>
        <v>June</v>
      </c>
      <c r="V1080" t="str">
        <f t="shared" si="135"/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28"/>
        <v>3</v>
      </c>
      <c r="P1081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9">
        <f t="shared" si="132"/>
        <v>42504.35805555556</v>
      </c>
      <c r="T1081" s="9">
        <f t="shared" si="133"/>
        <v>42479.35805555556</v>
      </c>
      <c r="U1081" t="str">
        <f t="shared" si="134"/>
        <v>April</v>
      </c>
      <c r="V1081" t="str">
        <f t="shared" si="135"/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28"/>
        <v>9</v>
      </c>
      <c r="P1082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9">
        <f t="shared" si="132"/>
        <v>41769.929780092592</v>
      </c>
      <c r="T1082" s="9">
        <f t="shared" si="133"/>
        <v>41739.929780092592</v>
      </c>
      <c r="U1082" t="str">
        <f t="shared" si="134"/>
        <v>April</v>
      </c>
      <c r="V1082" t="str">
        <f t="shared" si="135"/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28"/>
        <v>0</v>
      </c>
      <c r="P1083">
        <f t="shared" si="129"/>
        <v>3</v>
      </c>
      <c r="Q1083" t="str">
        <f t="shared" si="130"/>
        <v>games</v>
      </c>
      <c r="R1083" t="str">
        <f t="shared" si="131"/>
        <v>video games</v>
      </c>
      <c r="S1083" s="9">
        <f t="shared" si="132"/>
        <v>42032.718657407408</v>
      </c>
      <c r="T1083" s="9">
        <f t="shared" si="133"/>
        <v>42002.718657407408</v>
      </c>
      <c r="U1083" t="str">
        <f t="shared" si="134"/>
        <v>December</v>
      </c>
      <c r="V1083" t="str">
        <f t="shared" si="135"/>
        <v>2014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28"/>
        <v>1</v>
      </c>
      <c r="P1084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9">
        <f t="shared" si="132"/>
        <v>41131.697777777779</v>
      </c>
      <c r="T1084" s="9">
        <f t="shared" si="133"/>
        <v>41101.697777777779</v>
      </c>
      <c r="U1084" t="str">
        <f t="shared" si="134"/>
        <v>July</v>
      </c>
      <c r="V1084" t="str">
        <f t="shared" si="135"/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28"/>
        <v>1</v>
      </c>
      <c r="P1085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9">
        <f t="shared" si="132"/>
        <v>41853.451192129629</v>
      </c>
      <c r="T1085" s="9">
        <f t="shared" si="133"/>
        <v>41793.451192129629</v>
      </c>
      <c r="U1085" t="str">
        <f t="shared" si="134"/>
        <v>June</v>
      </c>
      <c r="V1085" t="str">
        <f t="shared" si="135"/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28"/>
        <v>0</v>
      </c>
      <c r="P1086">
        <f t="shared" si="129"/>
        <v>0</v>
      </c>
      <c r="Q1086" t="str">
        <f t="shared" si="130"/>
        <v>games</v>
      </c>
      <c r="R1086" t="str">
        <f t="shared" si="131"/>
        <v>video games</v>
      </c>
      <c r="S1086" s="9">
        <f t="shared" si="132"/>
        <v>41859.703749999993</v>
      </c>
      <c r="T1086" s="9">
        <f t="shared" si="133"/>
        <v>41829.703749999993</v>
      </c>
      <c r="U1086" t="str">
        <f t="shared" si="134"/>
        <v>July</v>
      </c>
      <c r="V1086" t="str">
        <f t="shared" si="135"/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28"/>
        <v>3</v>
      </c>
      <c r="P108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9">
        <f t="shared" si="132"/>
        <v>42443.421006944445</v>
      </c>
      <c r="T1087" s="9">
        <f t="shared" si="133"/>
        <v>42413.462673611109</v>
      </c>
      <c r="U1087" t="str">
        <f t="shared" si="134"/>
        <v>February</v>
      </c>
      <c r="V1087" t="str">
        <f t="shared" si="135"/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28"/>
        <v>0</v>
      </c>
      <c r="P108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9">
        <f t="shared" si="132"/>
        <v>41875.658460648148</v>
      </c>
      <c r="T1088" s="9">
        <f t="shared" si="133"/>
        <v>41845.658460648148</v>
      </c>
      <c r="U1088" t="str">
        <f t="shared" si="134"/>
        <v>July</v>
      </c>
      <c r="V1088" t="str">
        <f t="shared" si="135"/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28"/>
        <v>0</v>
      </c>
      <c r="P1089">
        <f t="shared" si="129"/>
        <v>0</v>
      </c>
      <c r="Q1089" t="str">
        <f t="shared" si="130"/>
        <v>games</v>
      </c>
      <c r="R1089" t="str">
        <f t="shared" si="131"/>
        <v>video games</v>
      </c>
      <c r="S1089" s="9">
        <f t="shared" si="132"/>
        <v>41805.505636574075</v>
      </c>
      <c r="T1089" s="9">
        <f t="shared" si="133"/>
        <v>41775.505636574075</v>
      </c>
      <c r="U1089" t="str">
        <f t="shared" si="134"/>
        <v>May</v>
      </c>
      <c r="V1089" t="str">
        <f t="shared" si="135"/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28"/>
        <v>14</v>
      </c>
      <c r="P1090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9">
        <f t="shared" si="132"/>
        <v>41753.591053240736</v>
      </c>
      <c r="T1090" s="9">
        <f t="shared" si="133"/>
        <v>41723.591053240736</v>
      </c>
      <c r="U1090" t="str">
        <f t="shared" si="134"/>
        <v>March</v>
      </c>
      <c r="V1090" t="str">
        <f t="shared" si="135"/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36">ROUND(E1091/D1091*100,0)</f>
        <v>8</v>
      </c>
      <c r="P1091">
        <f t="shared" ref="P1091:P1154" si="137">IFERROR(E1091/L1091,0)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9">
        <f t="shared" ref="S1091:S1154" si="140">(((I1091/60)/60)/24)+DATE(1970,1,1)+(-5/24)</f>
        <v>42180.981192129628</v>
      </c>
      <c r="T1091" s="9">
        <f t="shared" ref="T1091:T1154" si="141">(((J1091/60)/60)/24)+DATE(1970,1,1)+(-5/24)</f>
        <v>42150.981192129628</v>
      </c>
      <c r="U1091" t="str">
        <f t="shared" ref="U1091:U1154" si="142">TEXT(T1091,"mmmm")</f>
        <v>May</v>
      </c>
      <c r="V1091" t="str">
        <f t="shared" ref="V1091:V1154" si="143">TEXT(T1091,"yyyy")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6"/>
        <v>0</v>
      </c>
      <c r="P1092">
        <f t="shared" si="137"/>
        <v>5</v>
      </c>
      <c r="Q1092" t="str">
        <f t="shared" si="138"/>
        <v>games</v>
      </c>
      <c r="R1092" t="str">
        <f t="shared" si="139"/>
        <v>video games</v>
      </c>
      <c r="S1092" s="9">
        <f t="shared" si="140"/>
        <v>42152.977465277778</v>
      </c>
      <c r="T1092" s="9">
        <f t="shared" si="141"/>
        <v>42122.977465277778</v>
      </c>
      <c r="U1092" t="str">
        <f t="shared" si="142"/>
        <v>April</v>
      </c>
      <c r="V1092" t="str">
        <f t="shared" si="143"/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6"/>
        <v>13</v>
      </c>
      <c r="P1093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9">
        <f t="shared" si="140"/>
        <v>42470.57027777777</v>
      </c>
      <c r="T1093" s="9">
        <f t="shared" si="141"/>
        <v>42440.611944444441</v>
      </c>
      <c r="U1093" t="str">
        <f t="shared" si="142"/>
        <v>March</v>
      </c>
      <c r="V1093" t="str">
        <f t="shared" si="143"/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6"/>
        <v>1</v>
      </c>
      <c r="P1094">
        <f t="shared" si="137"/>
        <v>3</v>
      </c>
      <c r="Q1094" t="str">
        <f t="shared" si="138"/>
        <v>games</v>
      </c>
      <c r="R1094" t="str">
        <f t="shared" si="139"/>
        <v>video games</v>
      </c>
      <c r="S1094" s="9">
        <f t="shared" si="140"/>
        <v>41279.817569444444</v>
      </c>
      <c r="T1094" s="9">
        <f t="shared" si="141"/>
        <v>41249.817569444444</v>
      </c>
      <c r="U1094" t="str">
        <f t="shared" si="142"/>
        <v>December</v>
      </c>
      <c r="V1094" t="str">
        <f t="shared" si="143"/>
        <v>2012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6"/>
        <v>14</v>
      </c>
      <c r="P1095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9">
        <f t="shared" si="140"/>
        <v>42411.765474537031</v>
      </c>
      <c r="T1095" s="9">
        <f t="shared" si="141"/>
        <v>42396.765474537031</v>
      </c>
      <c r="U1095" t="str">
        <f t="shared" si="142"/>
        <v>January</v>
      </c>
      <c r="V1095" t="str">
        <f t="shared" si="143"/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6"/>
        <v>18</v>
      </c>
      <c r="P109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9">
        <f t="shared" si="140"/>
        <v>40825.505011574067</v>
      </c>
      <c r="T1096" s="9">
        <f t="shared" si="141"/>
        <v>40795.505011574067</v>
      </c>
      <c r="U1096" t="str">
        <f t="shared" si="142"/>
        <v>September</v>
      </c>
      <c r="V1096" t="str">
        <f t="shared" si="143"/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6"/>
        <v>5</v>
      </c>
      <c r="P1097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9">
        <f t="shared" si="140"/>
        <v>41516.328935185185</v>
      </c>
      <c r="T1097" s="9">
        <f t="shared" si="141"/>
        <v>41486.328935185185</v>
      </c>
      <c r="U1097" t="str">
        <f t="shared" si="142"/>
        <v>July</v>
      </c>
      <c r="V1097" t="str">
        <f t="shared" si="143"/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6"/>
        <v>18</v>
      </c>
      <c r="P1098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9">
        <f t="shared" si="140"/>
        <v>41915.9375</v>
      </c>
      <c r="T1098" s="9">
        <f t="shared" si="141"/>
        <v>41885.309652777774</v>
      </c>
      <c r="U1098" t="str">
        <f t="shared" si="142"/>
        <v>September</v>
      </c>
      <c r="V1098" t="str">
        <f t="shared" si="143"/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6"/>
        <v>0</v>
      </c>
      <c r="P1099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9">
        <f t="shared" si="140"/>
        <v>41700.584224537037</v>
      </c>
      <c r="T1099" s="9">
        <f t="shared" si="141"/>
        <v>41660.584224537037</v>
      </c>
      <c r="U1099" t="str">
        <f t="shared" si="142"/>
        <v>January</v>
      </c>
      <c r="V1099" t="str">
        <f t="shared" si="143"/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6"/>
        <v>7</v>
      </c>
      <c r="P1100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9">
        <f t="shared" si="140"/>
        <v>41742.554340277777</v>
      </c>
      <c r="T1100" s="9">
        <f t="shared" si="141"/>
        <v>41712.554340277777</v>
      </c>
      <c r="U1100" t="str">
        <f t="shared" si="142"/>
        <v>March</v>
      </c>
      <c r="V1100" t="str">
        <f t="shared" si="143"/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6"/>
        <v>1</v>
      </c>
      <c r="P1101">
        <f t="shared" si="137"/>
        <v>25</v>
      </c>
      <c r="Q1101" t="str">
        <f t="shared" si="138"/>
        <v>games</v>
      </c>
      <c r="R1101" t="str">
        <f t="shared" si="139"/>
        <v>video games</v>
      </c>
      <c r="S1101" s="9">
        <f t="shared" si="140"/>
        <v>42137.628101851849</v>
      </c>
      <c r="T1101" s="9">
        <f t="shared" si="141"/>
        <v>42107.628101851849</v>
      </c>
      <c r="U1101" t="str">
        <f t="shared" si="142"/>
        <v>April</v>
      </c>
      <c r="V1101" t="str">
        <f t="shared" si="143"/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6"/>
        <v>3</v>
      </c>
      <c r="P110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9">
        <f t="shared" si="140"/>
        <v>42413.902442129627</v>
      </c>
      <c r="T1102" s="9">
        <f t="shared" si="141"/>
        <v>42383.902442129627</v>
      </c>
      <c r="U1102" t="str">
        <f t="shared" si="142"/>
        <v>January</v>
      </c>
      <c r="V1102" t="str">
        <f t="shared" si="143"/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6"/>
        <v>0</v>
      </c>
      <c r="P1103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9">
        <f t="shared" si="140"/>
        <v>42565.549999999996</v>
      </c>
      <c r="T1103" s="9">
        <f t="shared" si="141"/>
        <v>42538.564097222225</v>
      </c>
      <c r="U1103" t="str">
        <f t="shared" si="142"/>
        <v>June</v>
      </c>
      <c r="V1103" t="str">
        <f t="shared" si="143"/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6"/>
        <v>5</v>
      </c>
      <c r="P1104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9">
        <f t="shared" si="140"/>
        <v>41617.040972222218</v>
      </c>
      <c r="T1104" s="9">
        <f t="shared" si="141"/>
        <v>41576.837094907409</v>
      </c>
      <c r="U1104" t="str">
        <f t="shared" si="142"/>
        <v>October</v>
      </c>
      <c r="V1104" t="str">
        <f t="shared" si="143"/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6"/>
        <v>2</v>
      </c>
      <c r="P1105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9">
        <f t="shared" si="140"/>
        <v>42539.013773148145</v>
      </c>
      <c r="T1105" s="9">
        <f t="shared" si="141"/>
        <v>42479.013773148145</v>
      </c>
      <c r="U1105" t="str">
        <f t="shared" si="142"/>
        <v>April</v>
      </c>
      <c r="V1105" t="str">
        <f t="shared" si="143"/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6"/>
        <v>5</v>
      </c>
      <c r="P110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9">
        <f t="shared" si="140"/>
        <v>41801.201631944445</v>
      </c>
      <c r="T1106" s="9">
        <f t="shared" si="141"/>
        <v>41771.201631944445</v>
      </c>
      <c r="U1106" t="str">
        <f t="shared" si="142"/>
        <v>May</v>
      </c>
      <c r="V1106" t="str">
        <f t="shared" si="143"/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6"/>
        <v>0</v>
      </c>
      <c r="P110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9">
        <f t="shared" si="140"/>
        <v>41721.885729166665</v>
      </c>
      <c r="T1107" s="9">
        <f t="shared" si="141"/>
        <v>41691.927395833329</v>
      </c>
      <c r="U1107" t="str">
        <f t="shared" si="142"/>
        <v>February</v>
      </c>
      <c r="V1107" t="str">
        <f t="shared" si="143"/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6"/>
        <v>41</v>
      </c>
      <c r="P1108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9">
        <f t="shared" si="140"/>
        <v>41003.490451388883</v>
      </c>
      <c r="T1108" s="9">
        <f t="shared" si="141"/>
        <v>40973.532118055555</v>
      </c>
      <c r="U1108" t="str">
        <f t="shared" si="142"/>
        <v>March</v>
      </c>
      <c r="V1108" t="str">
        <f t="shared" si="143"/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6"/>
        <v>0</v>
      </c>
      <c r="P1109">
        <f t="shared" si="137"/>
        <v>0</v>
      </c>
      <c r="Q1109" t="str">
        <f t="shared" si="138"/>
        <v>games</v>
      </c>
      <c r="R1109" t="str">
        <f t="shared" si="139"/>
        <v>video games</v>
      </c>
      <c r="S1109" s="9">
        <f t="shared" si="140"/>
        <v>41843.653055555551</v>
      </c>
      <c r="T1109" s="9">
        <f t="shared" si="141"/>
        <v>41813.653055555551</v>
      </c>
      <c r="U1109" t="str">
        <f t="shared" si="142"/>
        <v>June</v>
      </c>
      <c r="V1109" t="str">
        <f t="shared" si="143"/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6"/>
        <v>3</v>
      </c>
      <c r="P1110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9">
        <f t="shared" si="140"/>
        <v>41012.386979166666</v>
      </c>
      <c r="T1110" s="9">
        <f t="shared" si="141"/>
        <v>40952.42864583333</v>
      </c>
      <c r="U1110" t="str">
        <f t="shared" si="142"/>
        <v>February</v>
      </c>
      <c r="V1110" t="str">
        <f t="shared" si="143"/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6"/>
        <v>0</v>
      </c>
      <c r="P1111">
        <f t="shared" si="137"/>
        <v>15</v>
      </c>
      <c r="Q1111" t="str">
        <f t="shared" si="138"/>
        <v>games</v>
      </c>
      <c r="R1111" t="str">
        <f t="shared" si="139"/>
        <v>video games</v>
      </c>
      <c r="S1111" s="9">
        <f t="shared" si="140"/>
        <v>42692.5855324074</v>
      </c>
      <c r="T1111" s="9">
        <f t="shared" si="141"/>
        <v>42662.543865740743</v>
      </c>
      <c r="U1111" t="str">
        <f t="shared" si="142"/>
        <v>October</v>
      </c>
      <c r="V1111" t="str">
        <f t="shared" si="143"/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6"/>
        <v>1</v>
      </c>
      <c r="P1112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9">
        <f t="shared" si="140"/>
        <v>41250.72479166666</v>
      </c>
      <c r="T1112" s="9">
        <f t="shared" si="141"/>
        <v>41220.72479166666</v>
      </c>
      <c r="U1112" t="str">
        <f t="shared" si="142"/>
        <v>November</v>
      </c>
      <c r="V1112" t="str">
        <f t="shared" si="143"/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6"/>
        <v>0</v>
      </c>
      <c r="P1113">
        <f t="shared" si="137"/>
        <v>1</v>
      </c>
      <c r="Q1113" t="str">
        <f t="shared" si="138"/>
        <v>games</v>
      </c>
      <c r="R1113" t="str">
        <f t="shared" si="139"/>
        <v>video games</v>
      </c>
      <c r="S1113" s="9">
        <f t="shared" si="140"/>
        <v>42376.995254629634</v>
      </c>
      <c r="T1113" s="9">
        <f t="shared" si="141"/>
        <v>42346.995254629634</v>
      </c>
      <c r="U1113" t="str">
        <f t="shared" si="142"/>
        <v>December</v>
      </c>
      <c r="V1113" t="str">
        <f t="shared" si="143"/>
        <v>2015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6"/>
        <v>36</v>
      </c>
      <c r="P1114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9">
        <f t="shared" si="140"/>
        <v>42023.145833333336</v>
      </c>
      <c r="T1114" s="9">
        <f t="shared" si="141"/>
        <v>41963.551053240742</v>
      </c>
      <c r="U1114" t="str">
        <f t="shared" si="142"/>
        <v>November</v>
      </c>
      <c r="V1114" t="str">
        <f t="shared" si="143"/>
        <v>2014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6"/>
        <v>1</v>
      </c>
      <c r="P1115">
        <f t="shared" si="137"/>
        <v>5</v>
      </c>
      <c r="Q1115" t="str">
        <f t="shared" si="138"/>
        <v>games</v>
      </c>
      <c r="R1115" t="str">
        <f t="shared" si="139"/>
        <v>video games</v>
      </c>
      <c r="S1115" s="9">
        <f t="shared" si="140"/>
        <v>41865.768749999996</v>
      </c>
      <c r="T1115" s="9">
        <f t="shared" si="141"/>
        <v>41835.768749999996</v>
      </c>
      <c r="U1115" t="str">
        <f t="shared" si="142"/>
        <v>July</v>
      </c>
      <c r="V1115" t="str">
        <f t="shared" si="143"/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6"/>
        <v>0</v>
      </c>
      <c r="P111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9">
        <f t="shared" si="140"/>
        <v>41556.13758101852</v>
      </c>
      <c r="T1116" s="9">
        <f t="shared" si="141"/>
        <v>41526.13758101852</v>
      </c>
      <c r="U1116" t="str">
        <f t="shared" si="142"/>
        <v>September</v>
      </c>
      <c r="V1116" t="str">
        <f t="shared" si="143"/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6"/>
        <v>0</v>
      </c>
      <c r="P111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9">
        <f t="shared" si="140"/>
        <v>42459.445543981477</v>
      </c>
      <c r="T1117" s="9">
        <f t="shared" si="141"/>
        <v>42429.487210648142</v>
      </c>
      <c r="U1117" t="str">
        <f t="shared" si="142"/>
        <v>February</v>
      </c>
      <c r="V1117" t="str">
        <f t="shared" si="143"/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6"/>
        <v>0</v>
      </c>
      <c r="P1118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9">
        <f t="shared" si="140"/>
        <v>41069.638981481476</v>
      </c>
      <c r="T1118" s="9">
        <f t="shared" si="141"/>
        <v>41009.638981481476</v>
      </c>
      <c r="U1118" t="str">
        <f t="shared" si="142"/>
        <v>April</v>
      </c>
      <c r="V1118" t="str">
        <f t="shared" si="143"/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6"/>
        <v>8</v>
      </c>
      <c r="P1119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9">
        <f t="shared" si="140"/>
        <v>42363.390196759261</v>
      </c>
      <c r="T1119" s="9">
        <f t="shared" si="141"/>
        <v>42333.390196759261</v>
      </c>
      <c r="U1119" t="str">
        <f t="shared" si="142"/>
        <v>November</v>
      </c>
      <c r="V1119" t="str">
        <f t="shared" si="143"/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6"/>
        <v>2</v>
      </c>
      <c r="P1120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9">
        <f t="shared" si="140"/>
        <v>41733.91642361111</v>
      </c>
      <c r="T1120" s="9">
        <f t="shared" si="141"/>
        <v>41703.958090277774</v>
      </c>
      <c r="U1120" t="str">
        <f t="shared" si="142"/>
        <v>March</v>
      </c>
      <c r="V1120" t="str">
        <f t="shared" si="143"/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6"/>
        <v>0</v>
      </c>
      <c r="P1121">
        <f t="shared" si="137"/>
        <v>5</v>
      </c>
      <c r="Q1121" t="str">
        <f t="shared" si="138"/>
        <v>games</v>
      </c>
      <c r="R1121" t="str">
        <f t="shared" si="139"/>
        <v>video games</v>
      </c>
      <c r="S1121" s="9">
        <f t="shared" si="140"/>
        <v>41735.584074074075</v>
      </c>
      <c r="T1121" s="9">
        <f t="shared" si="141"/>
        <v>41722.584074074075</v>
      </c>
      <c r="U1121" t="str">
        <f t="shared" si="142"/>
        <v>March</v>
      </c>
      <c r="V1121" t="str">
        <f t="shared" si="143"/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6"/>
        <v>0</v>
      </c>
      <c r="P1122">
        <f t="shared" si="137"/>
        <v>0</v>
      </c>
      <c r="Q1122" t="str">
        <f t="shared" si="138"/>
        <v>games</v>
      </c>
      <c r="R1122" t="str">
        <f t="shared" si="139"/>
        <v>video games</v>
      </c>
      <c r="S1122" s="9">
        <f t="shared" si="140"/>
        <v>40844.664351851847</v>
      </c>
      <c r="T1122" s="9">
        <f t="shared" si="141"/>
        <v>40799.664351851847</v>
      </c>
      <c r="U1122" t="str">
        <f t="shared" si="142"/>
        <v>September</v>
      </c>
      <c r="V1122" t="str">
        <f t="shared" si="143"/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6"/>
        <v>0</v>
      </c>
      <c r="P1123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9">
        <f t="shared" si="140"/>
        <v>42442.684212962959</v>
      </c>
      <c r="T1123" s="9">
        <f t="shared" si="141"/>
        <v>42412.72587962963</v>
      </c>
      <c r="U1123" t="str">
        <f t="shared" si="142"/>
        <v>February</v>
      </c>
      <c r="V1123" t="str">
        <f t="shared" si="143"/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6"/>
        <v>0</v>
      </c>
      <c r="P1124">
        <f t="shared" si="137"/>
        <v>0</v>
      </c>
      <c r="Q1124" t="str">
        <f t="shared" si="138"/>
        <v>games</v>
      </c>
      <c r="R1124" t="str">
        <f t="shared" si="139"/>
        <v>video games</v>
      </c>
      <c r="S1124" s="9">
        <f t="shared" si="140"/>
        <v>41424.495659722219</v>
      </c>
      <c r="T1124" s="9">
        <f t="shared" si="141"/>
        <v>41410.495659722219</v>
      </c>
      <c r="U1124" t="str">
        <f t="shared" si="142"/>
        <v>May</v>
      </c>
      <c r="V1124" t="str">
        <f t="shared" si="143"/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6"/>
        <v>0</v>
      </c>
      <c r="P1125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9">
        <f t="shared" si="140"/>
        <v>41748.315370370365</v>
      </c>
      <c r="T1125" s="9">
        <f t="shared" si="141"/>
        <v>41718.315370370365</v>
      </c>
      <c r="U1125" t="str">
        <f t="shared" si="142"/>
        <v>March</v>
      </c>
      <c r="V1125" t="str">
        <f t="shared" si="143"/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6"/>
        <v>0</v>
      </c>
      <c r="P112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9">
        <f t="shared" si="140"/>
        <v>42124.458923611113</v>
      </c>
      <c r="T1126" s="9">
        <f t="shared" si="141"/>
        <v>42094.458923611113</v>
      </c>
      <c r="U1126" t="str">
        <f t="shared" si="142"/>
        <v>March</v>
      </c>
      <c r="V1126" t="str">
        <f t="shared" si="143"/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6"/>
        <v>0</v>
      </c>
      <c r="P1127">
        <f t="shared" si="137"/>
        <v>0</v>
      </c>
      <c r="Q1127" t="str">
        <f t="shared" si="138"/>
        <v>games</v>
      </c>
      <c r="R1127" t="str">
        <f t="shared" si="139"/>
        <v>mobile games</v>
      </c>
      <c r="S1127" s="9">
        <f t="shared" si="140"/>
        <v>42272.415856481479</v>
      </c>
      <c r="T1127" s="9">
        <f t="shared" si="141"/>
        <v>42212.415856481479</v>
      </c>
      <c r="U1127" t="str">
        <f t="shared" si="142"/>
        <v>July</v>
      </c>
      <c r="V1127" t="str">
        <f t="shared" si="143"/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6"/>
        <v>1</v>
      </c>
      <c r="P112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9">
        <f t="shared" si="140"/>
        <v>42565.11914351851</v>
      </c>
      <c r="T1128" s="9">
        <f t="shared" si="141"/>
        <v>42535.11914351851</v>
      </c>
      <c r="U1128" t="str">
        <f t="shared" si="142"/>
        <v>June</v>
      </c>
      <c r="V1128" t="str">
        <f t="shared" si="143"/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6"/>
        <v>2</v>
      </c>
      <c r="P1129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9">
        <f t="shared" si="140"/>
        <v>41957.687499999993</v>
      </c>
      <c r="T1129" s="9">
        <f t="shared" si="141"/>
        <v>41926.645833333328</v>
      </c>
      <c r="U1129" t="str">
        <f t="shared" si="142"/>
        <v>October</v>
      </c>
      <c r="V1129" t="str">
        <f t="shared" si="143"/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6"/>
        <v>0</v>
      </c>
      <c r="P1130">
        <f t="shared" si="137"/>
        <v>1</v>
      </c>
      <c r="Q1130" t="str">
        <f t="shared" si="138"/>
        <v>games</v>
      </c>
      <c r="R1130" t="str">
        <f t="shared" si="139"/>
        <v>mobile games</v>
      </c>
      <c r="S1130" s="9">
        <f t="shared" si="140"/>
        <v>41858.441168981481</v>
      </c>
      <c r="T1130" s="9">
        <f t="shared" si="141"/>
        <v>41828.441168981481</v>
      </c>
      <c r="U1130" t="str">
        <f t="shared" si="142"/>
        <v>July</v>
      </c>
      <c r="V1130" t="str">
        <f t="shared" si="143"/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6"/>
        <v>0</v>
      </c>
      <c r="P1131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9">
        <f t="shared" si="140"/>
        <v>42526.056631944441</v>
      </c>
      <c r="T1131" s="9">
        <f t="shared" si="141"/>
        <v>42496.056631944441</v>
      </c>
      <c r="U1131" t="str">
        <f t="shared" si="142"/>
        <v>May</v>
      </c>
      <c r="V1131" t="str">
        <f t="shared" si="143"/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6"/>
        <v>0</v>
      </c>
      <c r="P1132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9">
        <f t="shared" si="140"/>
        <v>41968.829861111109</v>
      </c>
      <c r="T1132" s="9">
        <f t="shared" si="141"/>
        <v>41908.788194444445</v>
      </c>
      <c r="U1132" t="str">
        <f t="shared" si="142"/>
        <v>September</v>
      </c>
      <c r="V1132" t="str">
        <f t="shared" si="143"/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6"/>
        <v>0</v>
      </c>
      <c r="P1133">
        <f t="shared" si="137"/>
        <v>0</v>
      </c>
      <c r="Q1133" t="str">
        <f t="shared" si="138"/>
        <v>games</v>
      </c>
      <c r="R1133" t="str">
        <f t="shared" si="139"/>
        <v>mobile games</v>
      </c>
      <c r="S1133" s="9">
        <f t="shared" si="140"/>
        <v>42362.699861111112</v>
      </c>
      <c r="T1133" s="9">
        <f t="shared" si="141"/>
        <v>42332.699861111112</v>
      </c>
      <c r="U1133" t="str">
        <f t="shared" si="142"/>
        <v>November</v>
      </c>
      <c r="V1133" t="str">
        <f t="shared" si="143"/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6"/>
        <v>14</v>
      </c>
      <c r="P1134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9">
        <f t="shared" si="140"/>
        <v>42735.907071759262</v>
      </c>
      <c r="T1134" s="9">
        <f t="shared" si="141"/>
        <v>42705.907071759262</v>
      </c>
      <c r="U1134" t="str">
        <f t="shared" si="142"/>
        <v>December</v>
      </c>
      <c r="V1134" t="str">
        <f t="shared" si="143"/>
        <v>2016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6"/>
        <v>1</v>
      </c>
      <c r="P1135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9">
        <f t="shared" si="140"/>
        <v>41851.198854166665</v>
      </c>
      <c r="T1135" s="9">
        <f t="shared" si="141"/>
        <v>41821.198854166665</v>
      </c>
      <c r="U1135" t="str">
        <f t="shared" si="142"/>
        <v>July</v>
      </c>
      <c r="V1135" t="str">
        <f t="shared" si="143"/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6"/>
        <v>0</v>
      </c>
      <c r="P113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9">
        <f t="shared" si="140"/>
        <v>41971.981249999997</v>
      </c>
      <c r="T1136" s="9">
        <f t="shared" si="141"/>
        <v>41958.07671296296</v>
      </c>
      <c r="U1136" t="str">
        <f t="shared" si="142"/>
        <v>November</v>
      </c>
      <c r="V1136" t="str">
        <f t="shared" si="143"/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6"/>
        <v>5</v>
      </c>
      <c r="P113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9">
        <f t="shared" si="140"/>
        <v>42588.781180555547</v>
      </c>
      <c r="T1137" s="9">
        <f t="shared" si="141"/>
        <v>42558.781180555547</v>
      </c>
      <c r="U1137" t="str">
        <f t="shared" si="142"/>
        <v>July</v>
      </c>
      <c r="V1137" t="str">
        <f t="shared" si="143"/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6"/>
        <v>6</v>
      </c>
      <c r="P113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9">
        <f t="shared" si="140"/>
        <v>42357.463298611103</v>
      </c>
      <c r="T1138" s="9">
        <f t="shared" si="141"/>
        <v>42327.463298611103</v>
      </c>
      <c r="U1138" t="str">
        <f t="shared" si="142"/>
        <v>November</v>
      </c>
      <c r="V1138" t="str">
        <f t="shared" si="143"/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6"/>
        <v>40</v>
      </c>
      <c r="P1139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9">
        <f t="shared" si="140"/>
        <v>42483.611354166664</v>
      </c>
      <c r="T1139" s="9">
        <f t="shared" si="141"/>
        <v>42453.611354166664</v>
      </c>
      <c r="U1139" t="str">
        <f t="shared" si="142"/>
        <v>March</v>
      </c>
      <c r="V1139" t="str">
        <f t="shared" si="143"/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6"/>
        <v>0</v>
      </c>
      <c r="P1140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9">
        <f t="shared" si="140"/>
        <v>42756.698275462964</v>
      </c>
      <c r="T1140" s="9">
        <f t="shared" si="141"/>
        <v>42736.698275462964</v>
      </c>
      <c r="U1140" t="str">
        <f t="shared" si="142"/>
        <v>January</v>
      </c>
      <c r="V1140" t="str">
        <f t="shared" si="143"/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6"/>
        <v>0</v>
      </c>
      <c r="P1141">
        <f t="shared" si="137"/>
        <v>5</v>
      </c>
      <c r="Q1141" t="str">
        <f t="shared" si="138"/>
        <v>games</v>
      </c>
      <c r="R1141" t="str">
        <f t="shared" si="139"/>
        <v>mobile games</v>
      </c>
      <c r="S1141" s="9">
        <f t="shared" si="140"/>
        <v>42005.139189814807</v>
      </c>
      <c r="T1141" s="9">
        <f t="shared" si="141"/>
        <v>41975.139189814807</v>
      </c>
      <c r="U1141" t="str">
        <f t="shared" si="142"/>
        <v>December</v>
      </c>
      <c r="V1141" t="str">
        <f t="shared" si="143"/>
        <v>2014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6"/>
        <v>0</v>
      </c>
      <c r="P1142">
        <f t="shared" si="137"/>
        <v>0</v>
      </c>
      <c r="Q1142" t="str">
        <f t="shared" si="138"/>
        <v>games</v>
      </c>
      <c r="R1142" t="str">
        <f t="shared" si="139"/>
        <v>mobile games</v>
      </c>
      <c r="S1142" s="9">
        <f t="shared" si="140"/>
        <v>42222.253715277773</v>
      </c>
      <c r="T1142" s="9">
        <f t="shared" si="141"/>
        <v>42192.253715277773</v>
      </c>
      <c r="U1142" t="str">
        <f t="shared" si="142"/>
        <v>July</v>
      </c>
      <c r="V1142" t="str">
        <f t="shared" si="143"/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6"/>
        <v>0</v>
      </c>
      <c r="P1143">
        <f t="shared" si="137"/>
        <v>0</v>
      </c>
      <c r="Q1143" t="str">
        <f t="shared" si="138"/>
        <v>games</v>
      </c>
      <c r="R1143" t="str">
        <f t="shared" si="139"/>
        <v>mobile games</v>
      </c>
      <c r="S1143" s="9">
        <f t="shared" si="140"/>
        <v>42194.491319444445</v>
      </c>
      <c r="T1143" s="9">
        <f t="shared" si="141"/>
        <v>42164.491319444445</v>
      </c>
      <c r="U1143" t="str">
        <f t="shared" si="142"/>
        <v>June</v>
      </c>
      <c r="V1143" t="str">
        <f t="shared" si="143"/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6"/>
        <v>0</v>
      </c>
      <c r="P1144">
        <f t="shared" si="137"/>
        <v>0</v>
      </c>
      <c r="Q1144" t="str">
        <f t="shared" si="138"/>
        <v>games</v>
      </c>
      <c r="R1144" t="str">
        <f t="shared" si="139"/>
        <v>mobile games</v>
      </c>
      <c r="S1144" s="9">
        <f t="shared" si="140"/>
        <v>42051.797766203708</v>
      </c>
      <c r="T1144" s="9">
        <f t="shared" si="141"/>
        <v>42021.797766203708</v>
      </c>
      <c r="U1144" t="str">
        <f t="shared" si="142"/>
        <v>January</v>
      </c>
      <c r="V1144" t="str">
        <f t="shared" si="143"/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6"/>
        <v>0</v>
      </c>
      <c r="P1145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9">
        <f t="shared" si="140"/>
        <v>42354.985254629624</v>
      </c>
      <c r="T1145" s="9">
        <f t="shared" si="141"/>
        <v>42324.985254629624</v>
      </c>
      <c r="U1145" t="str">
        <f t="shared" si="142"/>
        <v>November</v>
      </c>
      <c r="V1145" t="str">
        <f t="shared" si="143"/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6"/>
        <v>0</v>
      </c>
      <c r="P1146">
        <f t="shared" si="137"/>
        <v>0</v>
      </c>
      <c r="Q1146" t="str">
        <f t="shared" si="138"/>
        <v>food</v>
      </c>
      <c r="R1146" t="str">
        <f t="shared" si="139"/>
        <v>food trucks</v>
      </c>
      <c r="S1146" s="9">
        <f t="shared" si="140"/>
        <v>42122.973611111105</v>
      </c>
      <c r="T1146" s="9">
        <f t="shared" si="141"/>
        <v>42092.973611111105</v>
      </c>
      <c r="U1146" t="str">
        <f t="shared" si="142"/>
        <v>March</v>
      </c>
      <c r="V1146" t="str">
        <f t="shared" si="143"/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6"/>
        <v>0</v>
      </c>
      <c r="P114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9">
        <f t="shared" si="140"/>
        <v>41914.539259259262</v>
      </c>
      <c r="T1147" s="9">
        <f t="shared" si="141"/>
        <v>41854.539259259262</v>
      </c>
      <c r="U1147" t="str">
        <f t="shared" si="142"/>
        <v>August</v>
      </c>
      <c r="V1147" t="str">
        <f t="shared" si="143"/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6"/>
        <v>9</v>
      </c>
      <c r="P1148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9">
        <f t="shared" si="140"/>
        <v>41761.745057870365</v>
      </c>
      <c r="T1148" s="9">
        <f t="shared" si="141"/>
        <v>41723.745057870365</v>
      </c>
      <c r="U1148" t="str">
        <f t="shared" si="142"/>
        <v>March</v>
      </c>
      <c r="V1148" t="str">
        <f t="shared" si="143"/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6"/>
        <v>0</v>
      </c>
      <c r="P1149">
        <f t="shared" si="137"/>
        <v>0</v>
      </c>
      <c r="Q1149" t="str">
        <f t="shared" si="138"/>
        <v>food</v>
      </c>
      <c r="R1149" t="str">
        <f t="shared" si="139"/>
        <v>food trucks</v>
      </c>
      <c r="S1149" s="9">
        <f t="shared" si="140"/>
        <v>41931.763692129629</v>
      </c>
      <c r="T1149" s="9">
        <f t="shared" si="141"/>
        <v>41871.763692129629</v>
      </c>
      <c r="U1149" t="str">
        <f t="shared" si="142"/>
        <v>August</v>
      </c>
      <c r="V1149" t="str">
        <f t="shared" si="143"/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6"/>
        <v>0</v>
      </c>
      <c r="P1150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9">
        <f t="shared" si="140"/>
        <v>42705.00440972222</v>
      </c>
      <c r="T1150" s="9">
        <f t="shared" si="141"/>
        <v>42674.962743055548</v>
      </c>
      <c r="U1150" t="str">
        <f t="shared" si="142"/>
        <v>October</v>
      </c>
      <c r="V1150" t="str">
        <f t="shared" si="143"/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6"/>
        <v>0</v>
      </c>
      <c r="P1151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9">
        <f t="shared" si="140"/>
        <v>42537.501921296294</v>
      </c>
      <c r="T1151" s="9">
        <f t="shared" si="141"/>
        <v>42507.501921296294</v>
      </c>
      <c r="U1151" t="str">
        <f t="shared" si="142"/>
        <v>May</v>
      </c>
      <c r="V1151" t="str">
        <f t="shared" si="143"/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6"/>
        <v>10</v>
      </c>
      <c r="P1152">
        <f t="shared" si="137"/>
        <v>42</v>
      </c>
      <c r="Q1152" t="str">
        <f t="shared" si="138"/>
        <v>food</v>
      </c>
      <c r="R1152" t="str">
        <f t="shared" si="139"/>
        <v>food trucks</v>
      </c>
      <c r="S1152" s="9">
        <f t="shared" si="140"/>
        <v>42377.74623842592</v>
      </c>
      <c r="T1152" s="9">
        <f t="shared" si="141"/>
        <v>42317.74623842592</v>
      </c>
      <c r="U1152" t="str">
        <f t="shared" si="142"/>
        <v>November</v>
      </c>
      <c r="V1152" t="str">
        <f t="shared" si="143"/>
        <v>2015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6"/>
        <v>0</v>
      </c>
      <c r="P1153">
        <f t="shared" si="137"/>
        <v>0</v>
      </c>
      <c r="Q1153" t="str">
        <f t="shared" si="138"/>
        <v>food</v>
      </c>
      <c r="R1153" t="str">
        <f t="shared" si="139"/>
        <v>food trucks</v>
      </c>
      <c r="S1153" s="9">
        <f t="shared" si="140"/>
        <v>42253.894247685181</v>
      </c>
      <c r="T1153" s="9">
        <f t="shared" si="141"/>
        <v>42223.894247685181</v>
      </c>
      <c r="U1153" t="str">
        <f t="shared" si="142"/>
        <v>August</v>
      </c>
      <c r="V1153" t="str">
        <f t="shared" si="143"/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36"/>
        <v>6</v>
      </c>
      <c r="P1154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9">
        <f t="shared" si="140"/>
        <v>42139.501296296294</v>
      </c>
      <c r="T1154" s="9">
        <f t="shared" si="141"/>
        <v>42109.501296296294</v>
      </c>
      <c r="U1154" t="str">
        <f t="shared" si="142"/>
        <v>April</v>
      </c>
      <c r="V1154" t="str">
        <f t="shared" si="143"/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44">ROUND(E1155/D1155*100,0)</f>
        <v>1</v>
      </c>
      <c r="P1155">
        <f t="shared" ref="P1155:P1218" si="145">IFERROR(E1155/L1155,0)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9">
        <f t="shared" ref="S1155:S1218" si="148">(((I1155/60)/60)/24)+DATE(1970,1,1)+(-5/24)</f>
        <v>42173.505844907406</v>
      </c>
      <c r="T1155" s="9">
        <f t="shared" ref="T1155:T1218" si="149">(((J1155/60)/60)/24)+DATE(1970,1,1)+(-5/24)</f>
        <v>42143.505844907406</v>
      </c>
      <c r="U1155" t="str">
        <f t="shared" ref="U1155:U1218" si="150">TEXT(T1155,"mmmm")</f>
        <v>May</v>
      </c>
      <c r="V1155" t="str">
        <f t="shared" ref="V1155:V1218" si="151">TEXT(T1155,"yyyy")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4"/>
        <v>7</v>
      </c>
      <c r="P115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9">
        <f t="shared" si="148"/>
        <v>42252.900532407402</v>
      </c>
      <c r="T1156" s="9">
        <f t="shared" si="149"/>
        <v>42222.900532407402</v>
      </c>
      <c r="U1156" t="str">
        <f t="shared" si="150"/>
        <v>August</v>
      </c>
      <c r="V1156" t="str">
        <f t="shared" si="151"/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4"/>
        <v>1</v>
      </c>
      <c r="P115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9">
        <f t="shared" si="148"/>
        <v>41865.555648148147</v>
      </c>
      <c r="T1157" s="9">
        <f t="shared" si="149"/>
        <v>41835.555648148147</v>
      </c>
      <c r="U1157" t="str">
        <f t="shared" si="150"/>
        <v>July</v>
      </c>
      <c r="V1157" t="str">
        <f t="shared" si="151"/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4"/>
        <v>0</v>
      </c>
      <c r="P1158">
        <f t="shared" si="145"/>
        <v>0</v>
      </c>
      <c r="Q1158" t="str">
        <f t="shared" si="146"/>
        <v>food</v>
      </c>
      <c r="R1158" t="str">
        <f t="shared" si="147"/>
        <v>food trucks</v>
      </c>
      <c r="S1158" s="9">
        <f t="shared" si="148"/>
        <v>42058.862986111104</v>
      </c>
      <c r="T1158" s="9">
        <f t="shared" si="149"/>
        <v>42028.862986111104</v>
      </c>
      <c r="U1158" t="str">
        <f t="shared" si="150"/>
        <v>January</v>
      </c>
      <c r="V1158" t="str">
        <f t="shared" si="151"/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4"/>
        <v>2</v>
      </c>
      <c r="P1159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9">
        <f t="shared" si="148"/>
        <v>41978.461574074077</v>
      </c>
      <c r="T1159" s="9">
        <f t="shared" si="149"/>
        <v>41918.419907407406</v>
      </c>
      <c r="U1159" t="str">
        <f t="shared" si="150"/>
        <v>October</v>
      </c>
      <c r="V1159" t="str">
        <f t="shared" si="151"/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4"/>
        <v>0</v>
      </c>
      <c r="P1160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9">
        <f t="shared" si="148"/>
        <v>41981.883425925924</v>
      </c>
      <c r="T1160" s="9">
        <f t="shared" si="149"/>
        <v>41951.883425925924</v>
      </c>
      <c r="U1160" t="str">
        <f t="shared" si="150"/>
        <v>November</v>
      </c>
      <c r="V1160" t="str">
        <f t="shared" si="151"/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4"/>
        <v>0</v>
      </c>
      <c r="P1161">
        <f t="shared" si="145"/>
        <v>0</v>
      </c>
      <c r="Q1161" t="str">
        <f t="shared" si="146"/>
        <v>food</v>
      </c>
      <c r="R1161" t="str">
        <f t="shared" si="147"/>
        <v>food trucks</v>
      </c>
      <c r="S1161" s="9">
        <f t="shared" si="148"/>
        <v>42185.447916666664</v>
      </c>
      <c r="T1161" s="9">
        <f t="shared" si="149"/>
        <v>42154.518113425926</v>
      </c>
      <c r="U1161" t="str">
        <f t="shared" si="150"/>
        <v>May</v>
      </c>
      <c r="V1161" t="str">
        <f t="shared" si="151"/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4"/>
        <v>4</v>
      </c>
      <c r="P1162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9">
        <f t="shared" si="148"/>
        <v>42090.90493055556</v>
      </c>
      <c r="T1162" s="9">
        <f t="shared" si="149"/>
        <v>42060.946597222217</v>
      </c>
      <c r="U1162" t="str">
        <f t="shared" si="150"/>
        <v>February</v>
      </c>
      <c r="V1162" t="str">
        <f t="shared" si="151"/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4"/>
        <v>0</v>
      </c>
      <c r="P1163">
        <f t="shared" si="145"/>
        <v>0</v>
      </c>
      <c r="Q1163" t="str">
        <f t="shared" si="146"/>
        <v>food</v>
      </c>
      <c r="R1163" t="str">
        <f t="shared" si="147"/>
        <v>food trucks</v>
      </c>
      <c r="S1163" s="9">
        <f t="shared" si="148"/>
        <v>42143.421168981477</v>
      </c>
      <c r="T1163" s="9">
        <f t="shared" si="149"/>
        <v>42122.421168981477</v>
      </c>
      <c r="U1163" t="str">
        <f t="shared" si="150"/>
        <v>April</v>
      </c>
      <c r="V1163" t="str">
        <f t="shared" si="151"/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4"/>
        <v>0</v>
      </c>
      <c r="P116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9">
        <f t="shared" si="148"/>
        <v>41907.475277777776</v>
      </c>
      <c r="T1164" s="9">
        <f t="shared" si="149"/>
        <v>41876.475277777776</v>
      </c>
      <c r="U1164" t="str">
        <f t="shared" si="150"/>
        <v>August</v>
      </c>
      <c r="V1164" t="str">
        <f t="shared" si="151"/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4"/>
        <v>0</v>
      </c>
      <c r="P1165">
        <f t="shared" si="145"/>
        <v>0</v>
      </c>
      <c r="Q1165" t="str">
        <f t="shared" si="146"/>
        <v>food</v>
      </c>
      <c r="R1165" t="str">
        <f t="shared" si="147"/>
        <v>food trucks</v>
      </c>
      <c r="S1165" s="9">
        <f t="shared" si="148"/>
        <v>41860.515277777777</v>
      </c>
      <c r="T1165" s="9">
        <f t="shared" si="149"/>
        <v>41830.515277777777</v>
      </c>
      <c r="U1165" t="str">
        <f t="shared" si="150"/>
        <v>July</v>
      </c>
      <c r="V1165" t="str">
        <f t="shared" si="151"/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4"/>
        <v>0</v>
      </c>
      <c r="P1166">
        <f t="shared" si="145"/>
        <v>0</v>
      </c>
      <c r="Q1166" t="str">
        <f t="shared" si="146"/>
        <v>food</v>
      </c>
      <c r="R1166" t="str">
        <f t="shared" si="147"/>
        <v>food trucks</v>
      </c>
      <c r="S1166" s="9">
        <f t="shared" si="148"/>
        <v>42539.51599537037</v>
      </c>
      <c r="T1166" s="9">
        <f t="shared" si="149"/>
        <v>42509.51599537037</v>
      </c>
      <c r="U1166" t="str">
        <f t="shared" si="150"/>
        <v>May</v>
      </c>
      <c r="V1166" t="str">
        <f t="shared" si="151"/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4"/>
        <v>21</v>
      </c>
      <c r="P116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9">
        <f t="shared" si="148"/>
        <v>41826.006134259253</v>
      </c>
      <c r="T1167" s="9">
        <f t="shared" si="149"/>
        <v>41792.006134259253</v>
      </c>
      <c r="U1167" t="str">
        <f t="shared" si="150"/>
        <v>June</v>
      </c>
      <c r="V1167" t="str">
        <f t="shared" si="151"/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4"/>
        <v>19</v>
      </c>
      <c r="P1168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9">
        <f t="shared" si="148"/>
        <v>42180.958333333336</v>
      </c>
      <c r="T1168" s="9">
        <f t="shared" si="149"/>
        <v>42150.277106481481</v>
      </c>
      <c r="U1168" t="str">
        <f t="shared" si="150"/>
        <v>May</v>
      </c>
      <c r="V1168" t="str">
        <f t="shared" si="151"/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4"/>
        <v>2</v>
      </c>
      <c r="P1169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9">
        <f t="shared" si="148"/>
        <v>41894.526562499996</v>
      </c>
      <c r="T1169" s="9">
        <f t="shared" si="149"/>
        <v>41863.526562499996</v>
      </c>
      <c r="U1169" t="str">
        <f t="shared" si="150"/>
        <v>August</v>
      </c>
      <c r="V1169" t="str">
        <f t="shared" si="151"/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4"/>
        <v>6</v>
      </c>
      <c r="P1170">
        <f t="shared" si="145"/>
        <v>340</v>
      </c>
      <c r="Q1170" t="str">
        <f t="shared" si="146"/>
        <v>food</v>
      </c>
      <c r="R1170" t="str">
        <f t="shared" si="147"/>
        <v>food trucks</v>
      </c>
      <c r="S1170" s="9">
        <f t="shared" si="148"/>
        <v>42634.845659722218</v>
      </c>
      <c r="T1170" s="9">
        <f t="shared" si="149"/>
        <v>42604.845659722218</v>
      </c>
      <c r="U1170" t="str">
        <f t="shared" si="150"/>
        <v>August</v>
      </c>
      <c r="V1170" t="str">
        <f t="shared" si="151"/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4"/>
        <v>0</v>
      </c>
      <c r="P1171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9">
        <f t="shared" si="148"/>
        <v>42057.145405092589</v>
      </c>
      <c r="T1171" s="9">
        <f t="shared" si="149"/>
        <v>42027.145405092589</v>
      </c>
      <c r="U1171" t="str">
        <f t="shared" si="150"/>
        <v>January</v>
      </c>
      <c r="V1171" t="str">
        <f t="shared" si="151"/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4"/>
        <v>0</v>
      </c>
      <c r="P1172">
        <f t="shared" si="145"/>
        <v>50</v>
      </c>
      <c r="Q1172" t="str">
        <f t="shared" si="146"/>
        <v>food</v>
      </c>
      <c r="R1172" t="str">
        <f t="shared" si="147"/>
        <v>food trucks</v>
      </c>
      <c r="S1172" s="9">
        <f t="shared" si="148"/>
        <v>42154.684849537036</v>
      </c>
      <c r="T1172" s="9">
        <f t="shared" si="149"/>
        <v>42124.684849537036</v>
      </c>
      <c r="U1172" t="str">
        <f t="shared" si="150"/>
        <v>April</v>
      </c>
      <c r="V1172" t="str">
        <f t="shared" si="151"/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4"/>
        <v>0</v>
      </c>
      <c r="P1173">
        <f t="shared" si="145"/>
        <v>25</v>
      </c>
      <c r="Q1173" t="str">
        <f t="shared" si="146"/>
        <v>food</v>
      </c>
      <c r="R1173" t="str">
        <f t="shared" si="147"/>
        <v>food trucks</v>
      </c>
      <c r="S1173" s="9">
        <f t="shared" si="148"/>
        <v>41956.638043981475</v>
      </c>
      <c r="T1173" s="9">
        <f t="shared" si="149"/>
        <v>41938.596377314811</v>
      </c>
      <c r="U1173" t="str">
        <f t="shared" si="150"/>
        <v>October</v>
      </c>
      <c r="V1173" t="str">
        <f t="shared" si="151"/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4"/>
        <v>0</v>
      </c>
      <c r="P1174">
        <f t="shared" si="145"/>
        <v>0</v>
      </c>
      <c r="Q1174" t="str">
        <f t="shared" si="146"/>
        <v>food</v>
      </c>
      <c r="R1174" t="str">
        <f t="shared" si="147"/>
        <v>food trucks</v>
      </c>
      <c r="S1174" s="9">
        <f t="shared" si="148"/>
        <v>41871.473981481482</v>
      </c>
      <c r="T1174" s="9">
        <f t="shared" si="149"/>
        <v>41841.473981481482</v>
      </c>
      <c r="U1174" t="str">
        <f t="shared" si="150"/>
        <v>July</v>
      </c>
      <c r="V1174" t="str">
        <f t="shared" si="151"/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4"/>
        <v>0</v>
      </c>
      <c r="P1175">
        <f t="shared" si="145"/>
        <v>30</v>
      </c>
      <c r="Q1175" t="str">
        <f t="shared" si="146"/>
        <v>food</v>
      </c>
      <c r="R1175" t="str">
        <f t="shared" si="147"/>
        <v>food trucks</v>
      </c>
      <c r="S1175" s="9">
        <f t="shared" si="148"/>
        <v>42218.97751157407</v>
      </c>
      <c r="T1175" s="9">
        <f t="shared" si="149"/>
        <v>42183.97751157407</v>
      </c>
      <c r="U1175" t="str">
        <f t="shared" si="150"/>
        <v>June</v>
      </c>
      <c r="V1175" t="str">
        <f t="shared" si="151"/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4"/>
        <v>6</v>
      </c>
      <c r="P117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9">
        <f t="shared" si="148"/>
        <v>42498.633414351854</v>
      </c>
      <c r="T1176" s="9">
        <f t="shared" si="149"/>
        <v>42468.633414351854</v>
      </c>
      <c r="U1176" t="str">
        <f t="shared" si="150"/>
        <v>April</v>
      </c>
      <c r="V1176" t="str">
        <f t="shared" si="151"/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4"/>
        <v>3</v>
      </c>
      <c r="P1177">
        <f t="shared" si="145"/>
        <v>65</v>
      </c>
      <c r="Q1177" t="str">
        <f t="shared" si="146"/>
        <v>food</v>
      </c>
      <c r="R1177" t="str">
        <f t="shared" si="147"/>
        <v>food trucks</v>
      </c>
      <c r="S1177" s="9">
        <f t="shared" si="148"/>
        <v>42200.520127314812</v>
      </c>
      <c r="T1177" s="9">
        <f t="shared" si="149"/>
        <v>42170.520127314812</v>
      </c>
      <c r="U1177" t="str">
        <f t="shared" si="150"/>
        <v>June</v>
      </c>
      <c r="V1177" t="str">
        <f t="shared" si="151"/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4"/>
        <v>0</v>
      </c>
      <c r="P1178">
        <f t="shared" si="145"/>
        <v>10</v>
      </c>
      <c r="Q1178" t="str">
        <f t="shared" si="146"/>
        <v>food</v>
      </c>
      <c r="R1178" t="str">
        <f t="shared" si="147"/>
        <v>food trucks</v>
      </c>
      <c r="S1178" s="9">
        <f t="shared" si="148"/>
        <v>42800.333333333336</v>
      </c>
      <c r="T1178" s="9">
        <f t="shared" si="149"/>
        <v>42745.811319444438</v>
      </c>
      <c r="U1178" t="str">
        <f t="shared" si="150"/>
        <v>January</v>
      </c>
      <c r="V1178" t="str">
        <f t="shared" si="151"/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4"/>
        <v>0</v>
      </c>
      <c r="P1179">
        <f t="shared" si="145"/>
        <v>0</v>
      </c>
      <c r="Q1179" t="str">
        <f t="shared" si="146"/>
        <v>food</v>
      </c>
      <c r="R1179" t="str">
        <f t="shared" si="147"/>
        <v>food trucks</v>
      </c>
      <c r="S1179" s="9">
        <f t="shared" si="148"/>
        <v>41927.452499999999</v>
      </c>
      <c r="T1179" s="9">
        <f t="shared" si="149"/>
        <v>41897.452499999999</v>
      </c>
      <c r="U1179" t="str">
        <f t="shared" si="150"/>
        <v>September</v>
      </c>
      <c r="V1179" t="str">
        <f t="shared" si="151"/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4"/>
        <v>0</v>
      </c>
      <c r="P1180">
        <f t="shared" si="145"/>
        <v>5</v>
      </c>
      <c r="Q1180" t="str">
        <f t="shared" si="146"/>
        <v>food</v>
      </c>
      <c r="R1180" t="str">
        <f t="shared" si="147"/>
        <v>food trucks</v>
      </c>
      <c r="S1180" s="9">
        <f t="shared" si="148"/>
        <v>41867.69736111111</v>
      </c>
      <c r="T1180" s="9">
        <f t="shared" si="149"/>
        <v>41837.69736111111</v>
      </c>
      <c r="U1180" t="str">
        <f t="shared" si="150"/>
        <v>July</v>
      </c>
      <c r="V1180" t="str">
        <f t="shared" si="151"/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4"/>
        <v>5</v>
      </c>
      <c r="P1181">
        <f t="shared" si="145"/>
        <v>640</v>
      </c>
      <c r="Q1181" t="str">
        <f t="shared" si="146"/>
        <v>food</v>
      </c>
      <c r="R1181" t="str">
        <f t="shared" si="147"/>
        <v>food trucks</v>
      </c>
      <c r="S1181" s="9">
        <f t="shared" si="148"/>
        <v>42305.511886574073</v>
      </c>
      <c r="T1181" s="9">
        <f t="shared" si="149"/>
        <v>42275.511886574073</v>
      </c>
      <c r="U1181" t="str">
        <f t="shared" si="150"/>
        <v>September</v>
      </c>
      <c r="V1181" t="str">
        <f t="shared" si="151"/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4"/>
        <v>12</v>
      </c>
      <c r="P1182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9">
        <f t="shared" si="148"/>
        <v>41818.598541666666</v>
      </c>
      <c r="T1182" s="9">
        <f t="shared" si="149"/>
        <v>41781.598541666666</v>
      </c>
      <c r="U1182" t="str">
        <f t="shared" si="150"/>
        <v>May</v>
      </c>
      <c r="V1182" t="str">
        <f t="shared" si="151"/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4"/>
        <v>0</v>
      </c>
      <c r="P1183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9">
        <f t="shared" si="148"/>
        <v>42064.131030092591</v>
      </c>
      <c r="T1183" s="9">
        <f t="shared" si="149"/>
        <v>42034.131030092591</v>
      </c>
      <c r="U1183" t="str">
        <f t="shared" si="150"/>
        <v>January</v>
      </c>
      <c r="V1183" t="str">
        <f t="shared" si="151"/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4"/>
        <v>4</v>
      </c>
      <c r="P118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9">
        <f t="shared" si="148"/>
        <v>42747.487499999996</v>
      </c>
      <c r="T1184" s="9">
        <f t="shared" si="149"/>
        <v>42728.619074074071</v>
      </c>
      <c r="U1184" t="str">
        <f t="shared" si="150"/>
        <v>December</v>
      </c>
      <c r="V1184" t="str">
        <f t="shared" si="151"/>
        <v>2016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4"/>
        <v>4</v>
      </c>
      <c r="P1185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9">
        <f t="shared" si="148"/>
        <v>42675.957638888889</v>
      </c>
      <c r="T1185" s="9">
        <f t="shared" si="149"/>
        <v>42656.653043981474</v>
      </c>
      <c r="U1185" t="str">
        <f t="shared" si="150"/>
        <v>October</v>
      </c>
      <c r="V1185" t="str">
        <f t="shared" si="151"/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4"/>
        <v>105</v>
      </c>
      <c r="P118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9">
        <f t="shared" si="148"/>
        <v>42772.391331018516</v>
      </c>
      <c r="T1186" s="9">
        <f t="shared" si="149"/>
        <v>42741.391331018516</v>
      </c>
      <c r="U1186" t="str">
        <f t="shared" si="150"/>
        <v>January</v>
      </c>
      <c r="V1186" t="str">
        <f t="shared" si="151"/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4"/>
        <v>105</v>
      </c>
      <c r="P1187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9">
        <f t="shared" si="148"/>
        <v>42162.958333333336</v>
      </c>
      <c r="T1187" s="9">
        <f t="shared" si="149"/>
        <v>42130.656817129631</v>
      </c>
      <c r="U1187" t="str">
        <f t="shared" si="150"/>
        <v>May</v>
      </c>
      <c r="V1187" t="str">
        <f t="shared" si="151"/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4"/>
        <v>107</v>
      </c>
      <c r="P1188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9">
        <f t="shared" si="148"/>
        <v>42156.737499999996</v>
      </c>
      <c r="T1188" s="9">
        <f t="shared" si="149"/>
        <v>42123.655034722215</v>
      </c>
      <c r="U1188" t="str">
        <f t="shared" si="150"/>
        <v>April</v>
      </c>
      <c r="V1188" t="str">
        <f t="shared" si="151"/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4"/>
        <v>104</v>
      </c>
      <c r="P1189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9">
        <f t="shared" si="148"/>
        <v>42141.541666666664</v>
      </c>
      <c r="T1189" s="9">
        <f t="shared" si="149"/>
        <v>42109.686608796292</v>
      </c>
      <c r="U1189" t="str">
        <f t="shared" si="150"/>
        <v>April</v>
      </c>
      <c r="V1189" t="str">
        <f t="shared" si="151"/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4"/>
        <v>161</v>
      </c>
      <c r="P1190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9">
        <f t="shared" si="148"/>
        <v>42732.492361111108</v>
      </c>
      <c r="T1190" s="9">
        <f t="shared" si="149"/>
        <v>42711.492361111108</v>
      </c>
      <c r="U1190" t="str">
        <f t="shared" si="150"/>
        <v>December</v>
      </c>
      <c r="V1190" t="str">
        <f t="shared" si="151"/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4"/>
        <v>108</v>
      </c>
      <c r="P1191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9">
        <f t="shared" si="148"/>
        <v>42550.770775462959</v>
      </c>
      <c r="T1191" s="9">
        <f t="shared" si="149"/>
        <v>42529.770775462959</v>
      </c>
      <c r="U1191" t="str">
        <f t="shared" si="150"/>
        <v>June</v>
      </c>
      <c r="V1191" t="str">
        <f t="shared" si="151"/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4"/>
        <v>135</v>
      </c>
      <c r="P1192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9">
        <f t="shared" si="148"/>
        <v>41882.457465277774</v>
      </c>
      <c r="T1192" s="9">
        <f t="shared" si="149"/>
        <v>41852.457465277774</v>
      </c>
      <c r="U1192" t="str">
        <f t="shared" si="150"/>
        <v>August</v>
      </c>
      <c r="V1192" t="str">
        <f t="shared" si="151"/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4"/>
        <v>109</v>
      </c>
      <c r="P1193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9">
        <f t="shared" si="148"/>
        <v>42449.353703703695</v>
      </c>
      <c r="T1193" s="9">
        <f t="shared" si="149"/>
        <v>42419.395370370366</v>
      </c>
      <c r="U1193" t="str">
        <f t="shared" si="150"/>
        <v>February</v>
      </c>
      <c r="V1193" t="str">
        <f t="shared" si="151"/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4"/>
        <v>290</v>
      </c>
      <c r="P1194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9">
        <f t="shared" si="148"/>
        <v>42777.298356481479</v>
      </c>
      <c r="T1194" s="9">
        <f t="shared" si="149"/>
        <v>42747.298356481479</v>
      </c>
      <c r="U1194" t="str">
        <f t="shared" si="150"/>
        <v>January</v>
      </c>
      <c r="V1194" t="str">
        <f t="shared" si="151"/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4"/>
        <v>104</v>
      </c>
      <c r="P1195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9">
        <f t="shared" si="148"/>
        <v>42469.526076388887</v>
      </c>
      <c r="T1195" s="9">
        <f t="shared" si="149"/>
        <v>42409.567743055559</v>
      </c>
      <c r="U1195" t="str">
        <f t="shared" si="150"/>
        <v>February</v>
      </c>
      <c r="V1195" t="str">
        <f t="shared" si="151"/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4"/>
        <v>322</v>
      </c>
      <c r="P119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9">
        <f t="shared" si="148"/>
        <v>42102.27984953703</v>
      </c>
      <c r="T1196" s="9">
        <f t="shared" si="149"/>
        <v>42072.27984953703</v>
      </c>
      <c r="U1196" t="str">
        <f t="shared" si="150"/>
        <v>March</v>
      </c>
      <c r="V1196" t="str">
        <f t="shared" si="151"/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4"/>
        <v>135</v>
      </c>
      <c r="P1197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9">
        <f t="shared" si="148"/>
        <v>42358.166666666664</v>
      </c>
      <c r="T1197" s="9">
        <f t="shared" si="149"/>
        <v>42298.139502314814</v>
      </c>
      <c r="U1197" t="str">
        <f t="shared" si="150"/>
        <v>October</v>
      </c>
      <c r="V1197" t="str">
        <f t="shared" si="151"/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4"/>
        <v>270</v>
      </c>
      <c r="P1198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9">
        <f t="shared" si="148"/>
        <v>42356.610405092586</v>
      </c>
      <c r="T1198" s="9">
        <f t="shared" si="149"/>
        <v>42326.610405092586</v>
      </c>
      <c r="U1198" t="str">
        <f t="shared" si="150"/>
        <v>November</v>
      </c>
      <c r="V1198" t="str">
        <f t="shared" si="151"/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4"/>
        <v>253</v>
      </c>
      <c r="P119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9">
        <f t="shared" si="148"/>
        <v>42534.040972222218</v>
      </c>
      <c r="T1199" s="9">
        <f t="shared" si="149"/>
        <v>42503.456412037034</v>
      </c>
      <c r="U1199" t="str">
        <f t="shared" si="150"/>
        <v>May</v>
      </c>
      <c r="V1199" t="str">
        <f t="shared" si="151"/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4"/>
        <v>261</v>
      </c>
      <c r="P1200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9">
        <f t="shared" si="148"/>
        <v>42368.916666666664</v>
      </c>
      <c r="T1200" s="9">
        <f t="shared" si="149"/>
        <v>42333.410717592589</v>
      </c>
      <c r="U1200" t="str">
        <f t="shared" si="150"/>
        <v>November</v>
      </c>
      <c r="V1200" t="str">
        <f t="shared" si="151"/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4"/>
        <v>101</v>
      </c>
      <c r="P1201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9">
        <f t="shared" si="148"/>
        <v>42193.562499999993</v>
      </c>
      <c r="T1201" s="9">
        <f t="shared" si="149"/>
        <v>42161.562499999993</v>
      </c>
      <c r="U1201" t="str">
        <f t="shared" si="150"/>
        <v>June</v>
      </c>
      <c r="V1201" t="str">
        <f t="shared" si="151"/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4"/>
        <v>126</v>
      </c>
      <c r="P1202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9">
        <f t="shared" si="148"/>
        <v>42110.269166666665</v>
      </c>
      <c r="T1202" s="9">
        <f t="shared" si="149"/>
        <v>42089.269166666665</v>
      </c>
      <c r="U1202" t="str">
        <f t="shared" si="150"/>
        <v>March</v>
      </c>
      <c r="V1202" t="str">
        <f t="shared" si="151"/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4"/>
        <v>102</v>
      </c>
      <c r="P1203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9">
        <f t="shared" si="148"/>
        <v>42566.398680555554</v>
      </c>
      <c r="T1203" s="9">
        <f t="shared" si="149"/>
        <v>42536.398680555554</v>
      </c>
      <c r="U1203" t="str">
        <f t="shared" si="150"/>
        <v>June</v>
      </c>
      <c r="V1203" t="str">
        <f t="shared" si="151"/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4"/>
        <v>199</v>
      </c>
      <c r="P1204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9">
        <f t="shared" si="148"/>
        <v>42182.080486111103</v>
      </c>
      <c r="T1204" s="9">
        <f t="shared" si="149"/>
        <v>42152.080486111103</v>
      </c>
      <c r="U1204" t="str">
        <f t="shared" si="150"/>
        <v>May</v>
      </c>
      <c r="V1204" t="str">
        <f t="shared" si="151"/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4"/>
        <v>102</v>
      </c>
      <c r="P1205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9">
        <f t="shared" si="148"/>
        <v>42155.4065625</v>
      </c>
      <c r="T1205" s="9">
        <f t="shared" si="149"/>
        <v>42125.4065625</v>
      </c>
      <c r="U1205" t="str">
        <f t="shared" si="150"/>
        <v>May</v>
      </c>
      <c r="V1205" t="str">
        <f t="shared" si="151"/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4"/>
        <v>103</v>
      </c>
      <c r="P120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9">
        <f t="shared" si="148"/>
        <v>42341.999999999993</v>
      </c>
      <c r="T1206" s="9">
        <f t="shared" si="149"/>
        <v>42297.539733796293</v>
      </c>
      <c r="U1206" t="str">
        <f t="shared" si="150"/>
        <v>October</v>
      </c>
      <c r="V1206" t="str">
        <f t="shared" si="151"/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4"/>
        <v>101</v>
      </c>
      <c r="P1207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9">
        <f t="shared" si="148"/>
        <v>42168.298043981478</v>
      </c>
      <c r="T1207" s="9">
        <f t="shared" si="149"/>
        <v>42138.298043981478</v>
      </c>
      <c r="U1207" t="str">
        <f t="shared" si="150"/>
        <v>May</v>
      </c>
      <c r="V1207" t="str">
        <f t="shared" si="151"/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4"/>
        <v>115</v>
      </c>
      <c r="P1208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9">
        <f t="shared" si="148"/>
        <v>42805.353472222218</v>
      </c>
      <c r="T1208" s="9">
        <f t="shared" si="149"/>
        <v>42772.567743055559</v>
      </c>
      <c r="U1208" t="str">
        <f t="shared" si="150"/>
        <v>February</v>
      </c>
      <c r="V1208" t="str">
        <f t="shared" si="151"/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4"/>
        <v>104</v>
      </c>
      <c r="P1209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9">
        <f t="shared" si="148"/>
        <v>42460.208333333336</v>
      </c>
      <c r="T1209" s="9">
        <f t="shared" si="149"/>
        <v>42430.221909722219</v>
      </c>
      <c r="U1209" t="str">
        <f t="shared" si="150"/>
        <v>March</v>
      </c>
      <c r="V1209" t="str">
        <f t="shared" si="151"/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4"/>
        <v>155</v>
      </c>
      <c r="P1210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9">
        <f t="shared" si="148"/>
        <v>42453.459074074075</v>
      </c>
      <c r="T1210" s="9">
        <f t="shared" si="149"/>
        <v>42423.500740740739</v>
      </c>
      <c r="U1210" t="str">
        <f t="shared" si="150"/>
        <v>February</v>
      </c>
      <c r="V1210" t="str">
        <f t="shared" si="151"/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4"/>
        <v>106</v>
      </c>
      <c r="P1211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9">
        <f t="shared" si="148"/>
        <v>42791.637789351851</v>
      </c>
      <c r="T1211" s="9">
        <f t="shared" si="149"/>
        <v>42761.637789351851</v>
      </c>
      <c r="U1211" t="str">
        <f t="shared" si="150"/>
        <v>January</v>
      </c>
      <c r="V1211" t="str">
        <f t="shared" si="151"/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4"/>
        <v>254</v>
      </c>
      <c r="P1212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9">
        <f t="shared" si="148"/>
        <v>42155.666666666664</v>
      </c>
      <c r="T1212" s="9">
        <f t="shared" si="149"/>
        <v>42132.733472222222</v>
      </c>
      <c r="U1212" t="str">
        <f t="shared" si="150"/>
        <v>May</v>
      </c>
      <c r="V1212" t="str">
        <f t="shared" si="151"/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4"/>
        <v>101</v>
      </c>
      <c r="P1213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9">
        <f t="shared" si="148"/>
        <v>42530.658113425925</v>
      </c>
      <c r="T1213" s="9">
        <f t="shared" si="149"/>
        <v>42515.658113425925</v>
      </c>
      <c r="U1213" t="str">
        <f t="shared" si="150"/>
        <v>May</v>
      </c>
      <c r="V1213" t="str">
        <f t="shared" si="151"/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4"/>
        <v>129</v>
      </c>
      <c r="P1214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9">
        <f t="shared" si="148"/>
        <v>42334.833333333336</v>
      </c>
      <c r="T1214" s="9">
        <f t="shared" si="149"/>
        <v>42318.741840277777</v>
      </c>
      <c r="U1214" t="str">
        <f t="shared" si="150"/>
        <v>November</v>
      </c>
      <c r="V1214" t="str">
        <f t="shared" si="151"/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4"/>
        <v>102</v>
      </c>
      <c r="P1215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9">
        <f t="shared" si="148"/>
        <v>42766.547453703701</v>
      </c>
      <c r="T1215" s="9">
        <f t="shared" si="149"/>
        <v>42731.547453703701</v>
      </c>
      <c r="U1215" t="str">
        <f t="shared" si="150"/>
        <v>December</v>
      </c>
      <c r="V1215" t="str">
        <f t="shared" si="151"/>
        <v>2016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4"/>
        <v>132</v>
      </c>
      <c r="P121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9">
        <f t="shared" si="148"/>
        <v>42164.632002314807</v>
      </c>
      <c r="T1216" s="9">
        <f t="shared" si="149"/>
        <v>42104.632002314807</v>
      </c>
      <c r="U1216" t="str">
        <f t="shared" si="150"/>
        <v>April</v>
      </c>
      <c r="V1216" t="str">
        <f t="shared" si="151"/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4"/>
        <v>786</v>
      </c>
      <c r="P1217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9">
        <f t="shared" si="148"/>
        <v>41789.714768518512</v>
      </c>
      <c r="T1217" s="9">
        <f t="shared" si="149"/>
        <v>41759.714768518512</v>
      </c>
      <c r="U1217" t="str">
        <f t="shared" si="150"/>
        <v>April</v>
      </c>
      <c r="V1217" t="str">
        <f t="shared" si="151"/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44"/>
        <v>146</v>
      </c>
      <c r="P1218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9">
        <f t="shared" si="148"/>
        <v>42279.752083333333</v>
      </c>
      <c r="T1218" s="9">
        <f t="shared" si="149"/>
        <v>42247.408067129632</v>
      </c>
      <c r="U1218" t="str">
        <f t="shared" si="150"/>
        <v>August</v>
      </c>
      <c r="V1218" t="str">
        <f t="shared" si="151"/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52">ROUND(E1219/D1219*100,0)</f>
        <v>103</v>
      </c>
      <c r="P1219">
        <f t="shared" ref="P1219:P1282" si="153">IFERROR(E1219/L1219,0)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9">
        <f t="shared" ref="S1219:S1282" si="156">(((I1219/60)/60)/24)+DATE(1970,1,1)+(-5/24)</f>
        <v>42565.6011574074</v>
      </c>
      <c r="T1219" s="9">
        <f t="shared" ref="T1219:T1282" si="157">(((J1219/60)/60)/24)+DATE(1970,1,1)+(-5/24)</f>
        <v>42535.6011574074</v>
      </c>
      <c r="U1219" t="str">
        <f t="shared" ref="U1219:U1282" si="158">TEXT(T1219,"mmmm")</f>
        <v>June</v>
      </c>
      <c r="V1219" t="str">
        <f t="shared" ref="V1219:V1282" si="159">TEXT(T1219,"yyyy")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2"/>
        <v>172</v>
      </c>
      <c r="P1220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9">
        <f t="shared" si="156"/>
        <v>42308.916666666664</v>
      </c>
      <c r="T1220" s="9">
        <f t="shared" si="157"/>
        <v>42278.453703703701</v>
      </c>
      <c r="U1220" t="str">
        <f t="shared" si="158"/>
        <v>October</v>
      </c>
      <c r="V1220" t="str">
        <f t="shared" si="159"/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2"/>
        <v>159</v>
      </c>
      <c r="P1221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9">
        <f t="shared" si="156"/>
        <v>42663.253622685181</v>
      </c>
      <c r="T1221" s="9">
        <f t="shared" si="157"/>
        <v>42633.253622685181</v>
      </c>
      <c r="U1221" t="str">
        <f t="shared" si="158"/>
        <v>September</v>
      </c>
      <c r="V1221" t="str">
        <f t="shared" si="159"/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2"/>
        <v>104</v>
      </c>
      <c r="P1222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9">
        <f t="shared" si="156"/>
        <v>42241.420277777775</v>
      </c>
      <c r="T1222" s="9">
        <f t="shared" si="157"/>
        <v>42211.420277777775</v>
      </c>
      <c r="U1222" t="str">
        <f t="shared" si="158"/>
        <v>July</v>
      </c>
      <c r="V1222" t="str">
        <f t="shared" si="159"/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2"/>
        <v>111</v>
      </c>
      <c r="P1223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9">
        <f t="shared" si="156"/>
        <v>42707.791666666664</v>
      </c>
      <c r="T1223" s="9">
        <f t="shared" si="157"/>
        <v>42680.267222222225</v>
      </c>
      <c r="U1223" t="str">
        <f t="shared" si="158"/>
        <v>November</v>
      </c>
      <c r="V1223" t="str">
        <f t="shared" si="159"/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2"/>
        <v>280</v>
      </c>
      <c r="P1224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9">
        <f t="shared" si="156"/>
        <v>42460.958333333336</v>
      </c>
      <c r="T1224" s="9">
        <f t="shared" si="157"/>
        <v>42430.512118055551</v>
      </c>
      <c r="U1224" t="str">
        <f t="shared" si="158"/>
        <v>March</v>
      </c>
      <c r="V1224" t="str">
        <f t="shared" si="159"/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2"/>
        <v>112</v>
      </c>
      <c r="P1225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9">
        <f t="shared" si="156"/>
        <v>42684.010520833333</v>
      </c>
      <c r="T1225" s="9">
        <f t="shared" si="157"/>
        <v>42653.968854166662</v>
      </c>
      <c r="U1225" t="str">
        <f t="shared" si="158"/>
        <v>October</v>
      </c>
      <c r="V1225" t="str">
        <f t="shared" si="159"/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2"/>
        <v>7</v>
      </c>
      <c r="P122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9">
        <f t="shared" si="156"/>
        <v>41796.341458333329</v>
      </c>
      <c r="T1226" s="9">
        <f t="shared" si="157"/>
        <v>41736.341458333329</v>
      </c>
      <c r="U1226" t="str">
        <f t="shared" si="158"/>
        <v>April</v>
      </c>
      <c r="V1226" t="str">
        <f t="shared" si="159"/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2"/>
        <v>4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9">
        <f t="shared" si="156"/>
        <v>41569.697662037033</v>
      </c>
      <c r="T1227" s="9">
        <f t="shared" si="157"/>
        <v>41509.697662037033</v>
      </c>
      <c r="U1227" t="str">
        <f t="shared" si="158"/>
        <v>August</v>
      </c>
      <c r="V1227" t="str">
        <f t="shared" si="159"/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2"/>
        <v>4</v>
      </c>
      <c r="P1228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9">
        <f t="shared" si="156"/>
        <v>41749.833333333328</v>
      </c>
      <c r="T1228" s="9">
        <f t="shared" si="157"/>
        <v>41715.666446759256</v>
      </c>
      <c r="U1228" t="str">
        <f t="shared" si="158"/>
        <v>March</v>
      </c>
      <c r="V1228" t="str">
        <f t="shared" si="159"/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2"/>
        <v>0</v>
      </c>
      <c r="P1229">
        <f t="shared" si="153"/>
        <v>0</v>
      </c>
      <c r="Q1229" t="str">
        <f t="shared" si="154"/>
        <v>music</v>
      </c>
      <c r="R1229" t="str">
        <f t="shared" si="155"/>
        <v>world music</v>
      </c>
      <c r="S1229" s="9">
        <f t="shared" si="156"/>
        <v>41858.083333333328</v>
      </c>
      <c r="T1229" s="9">
        <f t="shared" si="157"/>
        <v>41827.710833333331</v>
      </c>
      <c r="U1229" t="str">
        <f t="shared" si="158"/>
        <v>July</v>
      </c>
      <c r="V1229" t="str">
        <f t="shared" si="159"/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2"/>
        <v>29</v>
      </c>
      <c r="P1230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9">
        <f t="shared" si="156"/>
        <v>40814.520925925921</v>
      </c>
      <c r="T1230" s="9">
        <f t="shared" si="157"/>
        <v>40754.520925925921</v>
      </c>
      <c r="U1230" t="str">
        <f t="shared" si="158"/>
        <v>July</v>
      </c>
      <c r="V1230" t="str">
        <f t="shared" si="159"/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2"/>
        <v>1</v>
      </c>
      <c r="P1231">
        <f t="shared" si="153"/>
        <v>25</v>
      </c>
      <c r="Q1231" t="str">
        <f t="shared" si="154"/>
        <v>music</v>
      </c>
      <c r="R1231" t="str">
        <f t="shared" si="155"/>
        <v>world music</v>
      </c>
      <c r="S1231" s="9">
        <f t="shared" si="156"/>
        <v>41015.458333333328</v>
      </c>
      <c r="T1231" s="9">
        <f t="shared" si="157"/>
        <v>40985.251469907402</v>
      </c>
      <c r="U1231" t="str">
        <f t="shared" si="158"/>
        <v>March</v>
      </c>
      <c r="V1231" t="str">
        <f t="shared" si="159"/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2"/>
        <v>0</v>
      </c>
      <c r="P1232">
        <f t="shared" si="153"/>
        <v>0</v>
      </c>
      <c r="Q1232" t="str">
        <f t="shared" si="154"/>
        <v>music</v>
      </c>
      <c r="R1232" t="str">
        <f t="shared" si="155"/>
        <v>world music</v>
      </c>
      <c r="S1232" s="9">
        <f t="shared" si="156"/>
        <v>40598.764236111107</v>
      </c>
      <c r="T1232" s="9">
        <f t="shared" si="157"/>
        <v>40568.764236111107</v>
      </c>
      <c r="U1232" t="str">
        <f t="shared" si="158"/>
        <v>January</v>
      </c>
      <c r="V1232" t="str">
        <f t="shared" si="159"/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2"/>
        <v>0</v>
      </c>
      <c r="P1233">
        <f t="shared" si="153"/>
        <v>0</v>
      </c>
      <c r="Q1233" t="str">
        <f t="shared" si="154"/>
        <v>music</v>
      </c>
      <c r="R1233" t="str">
        <f t="shared" si="155"/>
        <v>world music</v>
      </c>
      <c r="S1233" s="9">
        <f t="shared" si="156"/>
        <v>42243.833333333336</v>
      </c>
      <c r="T1233" s="9">
        <f t="shared" si="157"/>
        <v>42193.733425925922</v>
      </c>
      <c r="U1233" t="str">
        <f t="shared" si="158"/>
        <v>July</v>
      </c>
      <c r="V1233" t="str">
        <f t="shared" si="159"/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2"/>
        <v>1</v>
      </c>
      <c r="P123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9">
        <f t="shared" si="156"/>
        <v>41553.639699074076</v>
      </c>
      <c r="T1234" s="9">
        <f t="shared" si="157"/>
        <v>41506.639699074076</v>
      </c>
      <c r="U1234" t="str">
        <f t="shared" si="158"/>
        <v>August</v>
      </c>
      <c r="V1234" t="str">
        <f t="shared" si="159"/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2"/>
        <v>12</v>
      </c>
      <c r="P1235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9">
        <f t="shared" si="156"/>
        <v>40960.740439814814</v>
      </c>
      <c r="T1235" s="9">
        <f t="shared" si="157"/>
        <v>40939.740439814814</v>
      </c>
      <c r="U1235" t="str">
        <f t="shared" si="158"/>
        <v>January</v>
      </c>
      <c r="V1235" t="str">
        <f t="shared" si="159"/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2"/>
        <v>0</v>
      </c>
      <c r="P1236">
        <f t="shared" si="153"/>
        <v>0</v>
      </c>
      <c r="Q1236" t="str">
        <f t="shared" si="154"/>
        <v>music</v>
      </c>
      <c r="R1236" t="str">
        <f t="shared" si="155"/>
        <v>world music</v>
      </c>
      <c r="S1236" s="9">
        <f t="shared" si="156"/>
        <v>42037.580347222225</v>
      </c>
      <c r="T1236" s="9">
        <f t="shared" si="157"/>
        <v>42007.580347222225</v>
      </c>
      <c r="U1236" t="str">
        <f t="shared" si="158"/>
        <v>January</v>
      </c>
      <c r="V1236" t="str">
        <f t="shared" si="159"/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2"/>
        <v>3</v>
      </c>
      <c r="P123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9">
        <f t="shared" si="156"/>
        <v>41622.927071759259</v>
      </c>
      <c r="T1237" s="9">
        <f t="shared" si="157"/>
        <v>41582.927071759259</v>
      </c>
      <c r="U1237" t="str">
        <f t="shared" si="158"/>
        <v>November</v>
      </c>
      <c r="V1237" t="str">
        <f t="shared" si="159"/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2"/>
        <v>0</v>
      </c>
      <c r="P1238">
        <f t="shared" si="153"/>
        <v>0</v>
      </c>
      <c r="Q1238" t="str">
        <f t="shared" si="154"/>
        <v>music</v>
      </c>
      <c r="R1238" t="str">
        <f t="shared" si="155"/>
        <v>world music</v>
      </c>
      <c r="S1238" s="9">
        <f t="shared" si="156"/>
        <v>41118.458333333328</v>
      </c>
      <c r="T1238" s="9">
        <f t="shared" si="157"/>
        <v>41110.47180555555</v>
      </c>
      <c r="U1238" t="str">
        <f t="shared" si="158"/>
        <v>July</v>
      </c>
      <c r="V1238" t="str">
        <f t="shared" si="159"/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2"/>
        <v>0</v>
      </c>
      <c r="P1239">
        <f t="shared" si="153"/>
        <v>0</v>
      </c>
      <c r="Q1239" t="str">
        <f t="shared" si="154"/>
        <v>music</v>
      </c>
      <c r="R1239" t="str">
        <f t="shared" si="155"/>
        <v>world music</v>
      </c>
      <c r="S1239" s="9">
        <f t="shared" si="156"/>
        <v>41145.074826388889</v>
      </c>
      <c r="T1239" s="9">
        <f t="shared" si="157"/>
        <v>41125.074826388889</v>
      </c>
      <c r="U1239" t="str">
        <f t="shared" si="158"/>
        <v>August</v>
      </c>
      <c r="V1239" t="str">
        <f t="shared" si="159"/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2"/>
        <v>18</v>
      </c>
      <c r="P1240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9">
        <f t="shared" si="156"/>
        <v>40761.402037037034</v>
      </c>
      <c r="T1240" s="9">
        <f t="shared" si="157"/>
        <v>40731.402037037034</v>
      </c>
      <c r="U1240" t="str">
        <f t="shared" si="158"/>
        <v>July</v>
      </c>
      <c r="V1240" t="str">
        <f t="shared" si="159"/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2"/>
        <v>0</v>
      </c>
      <c r="P1241">
        <f t="shared" si="153"/>
        <v>0</v>
      </c>
      <c r="Q1241" t="str">
        <f t="shared" si="154"/>
        <v>music</v>
      </c>
      <c r="R1241" t="str">
        <f t="shared" si="155"/>
        <v>world music</v>
      </c>
      <c r="S1241" s="9">
        <f t="shared" si="156"/>
        <v>40913.754247685181</v>
      </c>
      <c r="T1241" s="9">
        <f t="shared" si="157"/>
        <v>40883.754247685181</v>
      </c>
      <c r="U1241" t="str">
        <f t="shared" si="158"/>
        <v>December</v>
      </c>
      <c r="V1241" t="str">
        <f t="shared" si="159"/>
        <v>2011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2"/>
        <v>3</v>
      </c>
      <c r="P1242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9">
        <f t="shared" si="156"/>
        <v>41467.70208333333</v>
      </c>
      <c r="T1242" s="9">
        <f t="shared" si="157"/>
        <v>41408.831678240742</v>
      </c>
      <c r="U1242" t="str">
        <f t="shared" si="158"/>
        <v>May</v>
      </c>
      <c r="V1242" t="str">
        <f t="shared" si="159"/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2"/>
        <v>51</v>
      </c>
      <c r="P1243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9">
        <f t="shared" si="156"/>
        <v>41946.040972222218</v>
      </c>
      <c r="T1243" s="9">
        <f t="shared" si="157"/>
        <v>41923.629398148143</v>
      </c>
      <c r="U1243" t="str">
        <f t="shared" si="158"/>
        <v>October</v>
      </c>
      <c r="V1243" t="str">
        <f t="shared" si="159"/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2"/>
        <v>1</v>
      </c>
      <c r="P1244">
        <f t="shared" si="153"/>
        <v>5</v>
      </c>
      <c r="Q1244" t="str">
        <f t="shared" si="154"/>
        <v>music</v>
      </c>
      <c r="R1244" t="str">
        <f t="shared" si="155"/>
        <v>world music</v>
      </c>
      <c r="S1244" s="9">
        <f t="shared" si="156"/>
        <v>40797.345833333333</v>
      </c>
      <c r="T1244" s="9">
        <f t="shared" si="157"/>
        <v>40781.957199074073</v>
      </c>
      <c r="U1244" t="str">
        <f t="shared" si="158"/>
        <v>August</v>
      </c>
      <c r="V1244" t="str">
        <f t="shared" si="159"/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2"/>
        <v>14</v>
      </c>
      <c r="P1245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9">
        <f t="shared" si="156"/>
        <v>40732.666666666664</v>
      </c>
      <c r="T1245" s="9">
        <f t="shared" si="157"/>
        <v>40671.670960648145</v>
      </c>
      <c r="U1245" t="str">
        <f t="shared" si="158"/>
        <v>May</v>
      </c>
      <c r="V1245" t="str">
        <f t="shared" si="159"/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2"/>
        <v>104</v>
      </c>
      <c r="P124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9">
        <f t="shared" si="156"/>
        <v>41386.666666666664</v>
      </c>
      <c r="T1246" s="9">
        <f t="shared" si="157"/>
        <v>41355.617164351846</v>
      </c>
      <c r="U1246" t="str">
        <f t="shared" si="158"/>
        <v>March</v>
      </c>
      <c r="V1246" t="str">
        <f t="shared" si="159"/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2"/>
        <v>120</v>
      </c>
      <c r="P1247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9">
        <f t="shared" si="156"/>
        <v>41804.391597222217</v>
      </c>
      <c r="T1247" s="9">
        <f t="shared" si="157"/>
        <v>41774.391597222217</v>
      </c>
      <c r="U1247" t="str">
        <f t="shared" si="158"/>
        <v>May</v>
      </c>
      <c r="V1247" t="str">
        <f t="shared" si="159"/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2"/>
        <v>117</v>
      </c>
      <c r="P1248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9">
        <f t="shared" si="156"/>
        <v>40882.876724537033</v>
      </c>
      <c r="T1248" s="9">
        <f t="shared" si="157"/>
        <v>40837.835057870368</v>
      </c>
      <c r="U1248" t="str">
        <f t="shared" si="158"/>
        <v>October</v>
      </c>
      <c r="V1248" t="str">
        <f t="shared" si="159"/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2"/>
        <v>122</v>
      </c>
      <c r="P1249">
        <f t="shared" si="153"/>
        <v>85.5</v>
      </c>
      <c r="Q1249" t="str">
        <f t="shared" si="154"/>
        <v>music</v>
      </c>
      <c r="R1249" t="str">
        <f t="shared" si="155"/>
        <v>rock</v>
      </c>
      <c r="S1249" s="9">
        <f t="shared" si="156"/>
        <v>41400.083969907406</v>
      </c>
      <c r="T1249" s="9">
        <f t="shared" si="157"/>
        <v>41370.083969907406</v>
      </c>
      <c r="U1249" t="str">
        <f t="shared" si="158"/>
        <v>April</v>
      </c>
      <c r="V1249" t="str">
        <f t="shared" si="159"/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2"/>
        <v>152</v>
      </c>
      <c r="P1250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9">
        <f t="shared" si="156"/>
        <v>41803.082638888889</v>
      </c>
      <c r="T1250" s="9">
        <f t="shared" si="157"/>
        <v>41767.448530092588</v>
      </c>
      <c r="U1250" t="str">
        <f t="shared" si="158"/>
        <v>May</v>
      </c>
      <c r="V1250" t="str">
        <f t="shared" si="159"/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2"/>
        <v>104</v>
      </c>
      <c r="P1251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9">
        <f t="shared" si="156"/>
        <v>41097.532534722224</v>
      </c>
      <c r="T1251" s="9">
        <f t="shared" si="157"/>
        <v>41067.532534722224</v>
      </c>
      <c r="U1251" t="str">
        <f t="shared" si="158"/>
        <v>June</v>
      </c>
      <c r="V1251" t="str">
        <f t="shared" si="159"/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2"/>
        <v>200</v>
      </c>
      <c r="P1252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9">
        <f t="shared" si="156"/>
        <v>41888.434386574074</v>
      </c>
      <c r="T1252" s="9">
        <f t="shared" si="157"/>
        <v>41843.434386574074</v>
      </c>
      <c r="U1252" t="str">
        <f t="shared" si="158"/>
        <v>July</v>
      </c>
      <c r="V1252" t="str">
        <f t="shared" si="159"/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2"/>
        <v>102</v>
      </c>
      <c r="P1253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9">
        <f t="shared" si="156"/>
        <v>40811.606099537035</v>
      </c>
      <c r="T1253" s="9">
        <f t="shared" si="157"/>
        <v>40751.606099537035</v>
      </c>
      <c r="U1253" t="str">
        <f t="shared" si="158"/>
        <v>July</v>
      </c>
      <c r="V1253" t="str">
        <f t="shared" si="159"/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2"/>
        <v>138</v>
      </c>
      <c r="P1254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9">
        <f t="shared" si="156"/>
        <v>41571.779733796291</v>
      </c>
      <c r="T1254" s="9">
        <f t="shared" si="157"/>
        <v>41543.779733796291</v>
      </c>
      <c r="U1254" t="str">
        <f t="shared" si="158"/>
        <v>September</v>
      </c>
      <c r="V1254" t="str">
        <f t="shared" si="159"/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2"/>
        <v>303833</v>
      </c>
      <c r="P1255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9">
        <f t="shared" si="156"/>
        <v>41885.575312499997</v>
      </c>
      <c r="T1255" s="9">
        <f t="shared" si="157"/>
        <v>41855.575312499997</v>
      </c>
      <c r="U1255" t="str">
        <f t="shared" si="158"/>
        <v>August</v>
      </c>
      <c r="V1255" t="str">
        <f t="shared" si="159"/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2"/>
        <v>199</v>
      </c>
      <c r="P125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9">
        <f t="shared" si="156"/>
        <v>40543.999305555553</v>
      </c>
      <c r="T1256" s="9">
        <f t="shared" si="157"/>
        <v>40487.413032407407</v>
      </c>
      <c r="U1256" t="str">
        <f t="shared" si="158"/>
        <v>November</v>
      </c>
      <c r="V1256" t="str">
        <f t="shared" si="159"/>
        <v>2010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2"/>
        <v>202</v>
      </c>
      <c r="P1257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9">
        <f t="shared" si="156"/>
        <v>41609.678842592592</v>
      </c>
      <c r="T1257" s="9">
        <f t="shared" si="157"/>
        <v>41579.637175925927</v>
      </c>
      <c r="U1257" t="str">
        <f t="shared" si="158"/>
        <v>November</v>
      </c>
      <c r="V1257" t="str">
        <f t="shared" si="159"/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2"/>
        <v>118</v>
      </c>
      <c r="P1258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9">
        <f t="shared" si="156"/>
        <v>40951.711006944446</v>
      </c>
      <c r="T1258" s="9">
        <f t="shared" si="157"/>
        <v>40921.711006944446</v>
      </c>
      <c r="U1258" t="str">
        <f t="shared" si="158"/>
        <v>January</v>
      </c>
      <c r="V1258" t="str">
        <f t="shared" si="159"/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2"/>
        <v>295</v>
      </c>
      <c r="P1259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9">
        <f t="shared" si="156"/>
        <v>40635.835532407407</v>
      </c>
      <c r="T1259" s="9">
        <f t="shared" si="157"/>
        <v>40586.877199074072</v>
      </c>
      <c r="U1259" t="str">
        <f t="shared" si="158"/>
        <v>February</v>
      </c>
      <c r="V1259" t="str">
        <f t="shared" si="159"/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2"/>
        <v>213</v>
      </c>
      <c r="P1260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9">
        <f t="shared" si="156"/>
        <v>41517.402916666666</v>
      </c>
      <c r="T1260" s="9">
        <f t="shared" si="157"/>
        <v>41487.402916666666</v>
      </c>
      <c r="U1260" t="str">
        <f t="shared" si="158"/>
        <v>August</v>
      </c>
      <c r="V1260" t="str">
        <f t="shared" si="159"/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2"/>
        <v>104</v>
      </c>
      <c r="P1261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9">
        <f t="shared" si="156"/>
        <v>41798.957638888889</v>
      </c>
      <c r="T1261" s="9">
        <f t="shared" si="157"/>
        <v>41766.762314814812</v>
      </c>
      <c r="U1261" t="str">
        <f t="shared" si="158"/>
        <v>May</v>
      </c>
      <c r="V1261" t="str">
        <f t="shared" si="159"/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2"/>
        <v>114</v>
      </c>
      <c r="P1262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9">
        <f t="shared" si="156"/>
        <v>41696.63449074074</v>
      </c>
      <c r="T1262" s="9">
        <f t="shared" si="157"/>
        <v>41666.63449074074</v>
      </c>
      <c r="U1262" t="str">
        <f t="shared" si="158"/>
        <v>January</v>
      </c>
      <c r="V1262" t="str">
        <f t="shared" si="159"/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2"/>
        <v>101</v>
      </c>
      <c r="P1263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9">
        <f t="shared" si="156"/>
        <v>41668.134571759256</v>
      </c>
      <c r="T1263" s="9">
        <f t="shared" si="157"/>
        <v>41638.134571759256</v>
      </c>
      <c r="U1263" t="str">
        <f t="shared" si="158"/>
        <v>December</v>
      </c>
      <c r="V1263" t="str">
        <f t="shared" si="159"/>
        <v>2013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2"/>
        <v>125</v>
      </c>
      <c r="P1264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9">
        <f t="shared" si="156"/>
        <v>41686.554305555554</v>
      </c>
      <c r="T1264" s="9">
        <f t="shared" si="157"/>
        <v>41656.554305555554</v>
      </c>
      <c r="U1264" t="str">
        <f t="shared" si="158"/>
        <v>January</v>
      </c>
      <c r="V1264" t="str">
        <f t="shared" si="159"/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2"/>
        <v>119</v>
      </c>
      <c r="P1265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9">
        <f t="shared" si="156"/>
        <v>41726.833333333328</v>
      </c>
      <c r="T1265" s="9">
        <f t="shared" si="157"/>
        <v>41691.875810185185</v>
      </c>
      <c r="U1265" t="str">
        <f t="shared" si="158"/>
        <v>February</v>
      </c>
      <c r="V1265" t="str">
        <f t="shared" si="159"/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2"/>
        <v>166</v>
      </c>
      <c r="P126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9">
        <f t="shared" si="156"/>
        <v>41576.454664351848</v>
      </c>
      <c r="T1266" s="9">
        <f t="shared" si="157"/>
        <v>41547.454664351848</v>
      </c>
      <c r="U1266" t="str">
        <f t="shared" si="158"/>
        <v>September</v>
      </c>
      <c r="V1266" t="str">
        <f t="shared" si="159"/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2"/>
        <v>119</v>
      </c>
      <c r="P1267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9">
        <f t="shared" si="156"/>
        <v>40512.446932870364</v>
      </c>
      <c r="T1267" s="9">
        <f t="shared" si="157"/>
        <v>40465.446932870364</v>
      </c>
      <c r="U1267" t="str">
        <f t="shared" si="158"/>
        <v>October</v>
      </c>
      <c r="V1267" t="str">
        <f t="shared" si="159"/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2"/>
        <v>100</v>
      </c>
      <c r="P1268">
        <f t="shared" si="153"/>
        <v>190.9</v>
      </c>
      <c r="Q1268" t="str">
        <f t="shared" si="154"/>
        <v>music</v>
      </c>
      <c r="R1268" t="str">
        <f t="shared" si="155"/>
        <v>rock</v>
      </c>
      <c r="S1268" s="9">
        <f t="shared" si="156"/>
        <v>41650.668344907404</v>
      </c>
      <c r="T1268" s="9">
        <f t="shared" si="157"/>
        <v>41620.668344907404</v>
      </c>
      <c r="U1268" t="str">
        <f t="shared" si="158"/>
        <v>December</v>
      </c>
      <c r="V1268" t="str">
        <f t="shared" si="159"/>
        <v>2013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2"/>
        <v>102</v>
      </c>
      <c r="P1269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9">
        <f t="shared" si="156"/>
        <v>41479.376828703702</v>
      </c>
      <c r="T1269" s="9">
        <f t="shared" si="157"/>
        <v>41449.376828703702</v>
      </c>
      <c r="U1269" t="str">
        <f t="shared" si="158"/>
        <v>June</v>
      </c>
      <c r="V1269" t="str">
        <f t="shared" si="159"/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2"/>
        <v>117</v>
      </c>
      <c r="P1270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9">
        <f t="shared" si="156"/>
        <v>41537.637118055551</v>
      </c>
      <c r="T1270" s="9">
        <f t="shared" si="157"/>
        <v>41507.637118055551</v>
      </c>
      <c r="U1270" t="str">
        <f t="shared" si="158"/>
        <v>August</v>
      </c>
      <c r="V1270" t="str">
        <f t="shared" si="159"/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2"/>
        <v>109</v>
      </c>
      <c r="P1271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9">
        <f t="shared" si="156"/>
        <v>42475.791666666664</v>
      </c>
      <c r="T1271" s="9">
        <f t="shared" si="157"/>
        <v>42445.614722222213</v>
      </c>
      <c r="U1271" t="str">
        <f t="shared" si="158"/>
        <v>March</v>
      </c>
      <c r="V1271" t="str">
        <f t="shared" si="159"/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2"/>
        <v>115</v>
      </c>
      <c r="P1272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9">
        <f t="shared" si="156"/>
        <v>40993.60696759259</v>
      </c>
      <c r="T1272" s="9">
        <f t="shared" si="157"/>
        <v>40933.648634259262</v>
      </c>
      <c r="U1272" t="str">
        <f t="shared" si="158"/>
        <v>January</v>
      </c>
      <c r="V1272" t="str">
        <f t="shared" si="159"/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2"/>
        <v>102</v>
      </c>
      <c r="P1273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9">
        <f t="shared" si="156"/>
        <v>41591.516886574071</v>
      </c>
      <c r="T1273" s="9">
        <f t="shared" si="157"/>
        <v>41561.475219907406</v>
      </c>
      <c r="U1273" t="str">
        <f t="shared" si="158"/>
        <v>October</v>
      </c>
      <c r="V1273" t="str">
        <f t="shared" si="159"/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2"/>
        <v>106</v>
      </c>
      <c r="P1274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9">
        <f t="shared" si="156"/>
        <v>40343.958333333328</v>
      </c>
      <c r="T1274" s="9">
        <f t="shared" si="157"/>
        <v>40274.536793981482</v>
      </c>
      <c r="U1274" t="str">
        <f t="shared" si="158"/>
        <v>April</v>
      </c>
      <c r="V1274" t="str">
        <f t="shared" si="159"/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2"/>
        <v>104</v>
      </c>
      <c r="P1275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9">
        <f t="shared" si="156"/>
        <v>41882.521886574068</v>
      </c>
      <c r="T1275" s="9">
        <f t="shared" si="157"/>
        <v>41852.521886574068</v>
      </c>
      <c r="U1275" t="str">
        <f t="shared" si="158"/>
        <v>August</v>
      </c>
      <c r="V1275" t="str">
        <f t="shared" si="159"/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2"/>
        <v>155</v>
      </c>
      <c r="P127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9">
        <f t="shared" si="156"/>
        <v>41151.481770833328</v>
      </c>
      <c r="T1276" s="9">
        <f t="shared" si="157"/>
        <v>41116.481770833328</v>
      </c>
      <c r="U1276" t="str">
        <f t="shared" si="158"/>
        <v>July</v>
      </c>
      <c r="V1276" t="str">
        <f t="shared" si="159"/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2"/>
        <v>162</v>
      </c>
      <c r="P1277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9">
        <f t="shared" si="156"/>
        <v>41493.659571759257</v>
      </c>
      <c r="T1277" s="9">
        <f t="shared" si="157"/>
        <v>41458.659571759257</v>
      </c>
      <c r="U1277" t="str">
        <f t="shared" si="158"/>
        <v>July</v>
      </c>
      <c r="V1277" t="str">
        <f t="shared" si="159"/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2"/>
        <v>104</v>
      </c>
      <c r="P1278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9">
        <f t="shared" si="156"/>
        <v>40056.958333333328</v>
      </c>
      <c r="T1278" s="9">
        <f t="shared" si="157"/>
        <v>40007.49591435185</v>
      </c>
      <c r="U1278" t="str">
        <f t="shared" si="158"/>
        <v>July</v>
      </c>
      <c r="V1278" t="str">
        <f t="shared" si="159"/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2"/>
        <v>106</v>
      </c>
      <c r="P1279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9">
        <f t="shared" si="156"/>
        <v>41156.35355324074</v>
      </c>
      <c r="T1279" s="9">
        <f t="shared" si="157"/>
        <v>41121.35355324074</v>
      </c>
      <c r="U1279" t="str">
        <f t="shared" si="158"/>
        <v>July</v>
      </c>
      <c r="V1279" t="str">
        <f t="shared" si="159"/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2"/>
        <v>155</v>
      </c>
      <c r="P1280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9">
        <f t="shared" si="156"/>
        <v>41814.875</v>
      </c>
      <c r="T1280" s="9">
        <f t="shared" si="157"/>
        <v>41786.346828703703</v>
      </c>
      <c r="U1280" t="str">
        <f t="shared" si="158"/>
        <v>May</v>
      </c>
      <c r="V1280" t="str">
        <f t="shared" si="15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2"/>
        <v>111</v>
      </c>
      <c r="P1281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9">
        <f t="shared" si="156"/>
        <v>41721.849189814813</v>
      </c>
      <c r="T1281" s="9">
        <f t="shared" si="157"/>
        <v>41681.890856481477</v>
      </c>
      <c r="U1281" t="str">
        <f t="shared" si="158"/>
        <v>February</v>
      </c>
      <c r="V1281" t="str">
        <f t="shared" si="15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52"/>
        <v>111</v>
      </c>
      <c r="P1282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9">
        <f t="shared" si="156"/>
        <v>40603.54923611111</v>
      </c>
      <c r="T1282" s="9">
        <f t="shared" si="157"/>
        <v>40513.54923611111</v>
      </c>
      <c r="U1282" t="str">
        <f t="shared" si="158"/>
        <v>December</v>
      </c>
      <c r="V1282" t="str">
        <f t="shared" si="159"/>
        <v>2010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60">ROUND(E1283/D1283*100,0)</f>
        <v>111</v>
      </c>
      <c r="P1283">
        <f t="shared" ref="P1283:P1346" si="161">IFERROR(E1283/L1283,0)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9">
        <f t="shared" ref="S1283:S1346" si="164">(((I1283/60)/60)/24)+DATE(1970,1,1)+(-5/24)</f>
        <v>41483.535138888888</v>
      </c>
      <c r="T1283" s="9">
        <f t="shared" ref="T1283:T1346" si="165">(((J1283/60)/60)/24)+DATE(1970,1,1)+(-5/24)</f>
        <v>41463.535138888888</v>
      </c>
      <c r="U1283" t="str">
        <f t="shared" ref="U1283:U1346" si="166">TEXT(T1283,"mmmm")</f>
        <v>July</v>
      </c>
      <c r="V1283" t="str">
        <f t="shared" ref="V1283:V1346" si="167">TEXT(T1283,"yyyy")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0"/>
        <v>124</v>
      </c>
      <c r="P1284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9">
        <f t="shared" si="164"/>
        <v>41616.999305555553</v>
      </c>
      <c r="T1284" s="9">
        <f t="shared" si="165"/>
        <v>41586.266840277778</v>
      </c>
      <c r="U1284" t="str">
        <f t="shared" si="166"/>
        <v>November</v>
      </c>
      <c r="V1284" t="str">
        <f t="shared" si="167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0"/>
        <v>211</v>
      </c>
      <c r="P1285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9">
        <f t="shared" si="164"/>
        <v>41343.958333333328</v>
      </c>
      <c r="T1285" s="9">
        <f t="shared" si="165"/>
        <v>41320.50913194444</v>
      </c>
      <c r="U1285" t="str">
        <f t="shared" si="166"/>
        <v>February</v>
      </c>
      <c r="V1285" t="str">
        <f t="shared" si="167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0"/>
        <v>101</v>
      </c>
      <c r="P128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9">
        <f t="shared" si="164"/>
        <v>42735.499305555553</v>
      </c>
      <c r="T1286" s="9">
        <f t="shared" si="165"/>
        <v>42712.026412037034</v>
      </c>
      <c r="U1286" t="str">
        <f t="shared" si="166"/>
        <v>December</v>
      </c>
      <c r="V1286" t="str">
        <f t="shared" si="167"/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0"/>
        <v>102</v>
      </c>
      <c r="P1287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9">
        <f t="shared" si="164"/>
        <v>42175.374710648146</v>
      </c>
      <c r="T1287" s="9">
        <f t="shared" si="165"/>
        <v>42160.374710648146</v>
      </c>
      <c r="U1287" t="str">
        <f t="shared" si="166"/>
        <v>June</v>
      </c>
      <c r="V1287" t="str">
        <f t="shared" si="167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0"/>
        <v>108</v>
      </c>
      <c r="P1288">
        <f t="shared" si="161"/>
        <v>81.25</v>
      </c>
      <c r="Q1288" t="str">
        <f t="shared" si="162"/>
        <v>theater</v>
      </c>
      <c r="R1288" t="str">
        <f t="shared" si="163"/>
        <v>plays</v>
      </c>
      <c r="S1288" s="9">
        <f t="shared" si="164"/>
        <v>42052.374999999993</v>
      </c>
      <c r="T1288" s="9">
        <f t="shared" si="165"/>
        <v>42039.176238425927</v>
      </c>
      <c r="U1288" t="str">
        <f t="shared" si="166"/>
        <v>February</v>
      </c>
      <c r="V1288" t="str">
        <f t="shared" si="167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0"/>
        <v>242</v>
      </c>
      <c r="P1289">
        <f t="shared" si="161"/>
        <v>24.2</v>
      </c>
      <c r="Q1289" t="str">
        <f t="shared" si="162"/>
        <v>theater</v>
      </c>
      <c r="R1289" t="str">
        <f t="shared" si="163"/>
        <v>plays</v>
      </c>
      <c r="S1289" s="9">
        <f t="shared" si="164"/>
        <v>42167.412685185183</v>
      </c>
      <c r="T1289" s="9">
        <f t="shared" si="165"/>
        <v>42107.412685185183</v>
      </c>
      <c r="U1289" t="str">
        <f t="shared" si="166"/>
        <v>April</v>
      </c>
      <c r="V1289" t="str">
        <f t="shared" si="167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0"/>
        <v>100</v>
      </c>
      <c r="P1290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9">
        <f t="shared" si="164"/>
        <v>42591.958333333336</v>
      </c>
      <c r="T1290" s="9">
        <f t="shared" si="165"/>
        <v>42560.946331018517</v>
      </c>
      <c r="U1290" t="str">
        <f t="shared" si="166"/>
        <v>July</v>
      </c>
      <c r="V1290" t="str">
        <f t="shared" si="167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0"/>
        <v>125</v>
      </c>
      <c r="P1291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9">
        <f t="shared" si="164"/>
        <v>42738.926446759251</v>
      </c>
      <c r="T1291" s="9">
        <f t="shared" si="165"/>
        <v>42708.926446759251</v>
      </c>
      <c r="U1291" t="str">
        <f t="shared" si="166"/>
        <v>December</v>
      </c>
      <c r="V1291" t="str">
        <f t="shared" si="167"/>
        <v>2016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0"/>
        <v>109</v>
      </c>
      <c r="P1292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9">
        <f t="shared" si="164"/>
        <v>42117.082638888889</v>
      </c>
      <c r="T1292" s="9">
        <f t="shared" si="165"/>
        <v>42086.406608796293</v>
      </c>
      <c r="U1292" t="str">
        <f t="shared" si="166"/>
        <v>March</v>
      </c>
      <c r="V1292" t="str">
        <f t="shared" si="167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0"/>
        <v>146</v>
      </c>
      <c r="P1293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9">
        <f t="shared" si="164"/>
        <v>42101.083333333336</v>
      </c>
      <c r="T1293" s="9">
        <f t="shared" si="165"/>
        <v>42064.444340277776</v>
      </c>
      <c r="U1293" t="str">
        <f t="shared" si="166"/>
        <v>March</v>
      </c>
      <c r="V1293" t="str">
        <f t="shared" si="167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0"/>
        <v>110</v>
      </c>
      <c r="P1294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9">
        <f t="shared" si="164"/>
        <v>42283.749305555553</v>
      </c>
      <c r="T1294" s="9">
        <f t="shared" si="165"/>
        <v>42256.555879629632</v>
      </c>
      <c r="U1294" t="str">
        <f t="shared" si="166"/>
        <v>September</v>
      </c>
      <c r="V1294" t="str">
        <f t="shared" si="167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0"/>
        <v>102</v>
      </c>
      <c r="P1295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9">
        <f t="shared" si="164"/>
        <v>42322.534386574065</v>
      </c>
      <c r="T1295" s="9">
        <f t="shared" si="165"/>
        <v>42292.492719907408</v>
      </c>
      <c r="U1295" t="str">
        <f t="shared" si="166"/>
        <v>October</v>
      </c>
      <c r="V1295" t="str">
        <f t="shared" si="167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0"/>
        <v>122</v>
      </c>
      <c r="P129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9">
        <f t="shared" si="164"/>
        <v>42296.249999999993</v>
      </c>
      <c r="T1296" s="9">
        <f t="shared" si="165"/>
        <v>42278.245335648149</v>
      </c>
      <c r="U1296" t="str">
        <f t="shared" si="166"/>
        <v>October</v>
      </c>
      <c r="V1296" t="str">
        <f t="shared" si="167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0"/>
        <v>102</v>
      </c>
      <c r="P1297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9">
        <f t="shared" si="164"/>
        <v>42214.499999999993</v>
      </c>
      <c r="T1297" s="9">
        <f t="shared" si="165"/>
        <v>42184.364548611113</v>
      </c>
      <c r="U1297" t="str">
        <f t="shared" si="166"/>
        <v>June</v>
      </c>
      <c r="V1297" t="str">
        <f t="shared" si="167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0"/>
        <v>141</v>
      </c>
      <c r="P1298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9">
        <f t="shared" si="164"/>
        <v>42442.800613425927</v>
      </c>
      <c r="T1298" s="9">
        <f t="shared" si="165"/>
        <v>42422.842280092591</v>
      </c>
      <c r="U1298" t="str">
        <f t="shared" si="166"/>
        <v>February</v>
      </c>
      <c r="V1298" t="str">
        <f t="shared" si="167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0"/>
        <v>110</v>
      </c>
      <c r="P1299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9">
        <f t="shared" si="164"/>
        <v>42491.538865740738</v>
      </c>
      <c r="T1299" s="9">
        <f t="shared" si="165"/>
        <v>42461.538865740738</v>
      </c>
      <c r="U1299" t="str">
        <f t="shared" si="166"/>
        <v>April</v>
      </c>
      <c r="V1299" t="str">
        <f t="shared" si="167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0"/>
        <v>105</v>
      </c>
      <c r="P1300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9">
        <f t="shared" si="164"/>
        <v>42488.472592592596</v>
      </c>
      <c r="T1300" s="9">
        <f t="shared" si="165"/>
        <v>42458.472592592596</v>
      </c>
      <c r="U1300" t="str">
        <f t="shared" si="166"/>
        <v>March</v>
      </c>
      <c r="V1300" t="str">
        <f t="shared" si="167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0"/>
        <v>124</v>
      </c>
      <c r="P1301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9">
        <f t="shared" si="164"/>
        <v>42199.606006944443</v>
      </c>
      <c r="T1301" s="9">
        <f t="shared" si="165"/>
        <v>42169.606006944443</v>
      </c>
      <c r="U1301" t="str">
        <f t="shared" si="166"/>
        <v>June</v>
      </c>
      <c r="V1301" t="str">
        <f t="shared" si="167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0"/>
        <v>135</v>
      </c>
      <c r="P130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9">
        <f t="shared" si="164"/>
        <v>42522.581249999996</v>
      </c>
      <c r="T1302" s="9">
        <f t="shared" si="165"/>
        <v>42483.466874999998</v>
      </c>
      <c r="U1302" t="str">
        <f t="shared" si="166"/>
        <v>April</v>
      </c>
      <c r="V1302" t="str">
        <f t="shared" si="167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0"/>
        <v>103</v>
      </c>
      <c r="P1303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9">
        <f t="shared" si="164"/>
        <v>42205.916666666664</v>
      </c>
      <c r="T1303" s="9">
        <f t="shared" si="165"/>
        <v>42195.541412037033</v>
      </c>
      <c r="U1303" t="str">
        <f t="shared" si="166"/>
        <v>July</v>
      </c>
      <c r="V1303" t="str">
        <f t="shared" si="167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0"/>
        <v>100</v>
      </c>
      <c r="P1304">
        <f t="shared" si="161"/>
        <v>50</v>
      </c>
      <c r="Q1304" t="str">
        <f t="shared" si="162"/>
        <v>theater</v>
      </c>
      <c r="R1304" t="str">
        <f t="shared" si="163"/>
        <v>plays</v>
      </c>
      <c r="S1304" s="9">
        <f t="shared" si="164"/>
        <v>42704.891331018516</v>
      </c>
      <c r="T1304" s="9">
        <f t="shared" si="165"/>
        <v>42674.849664351852</v>
      </c>
      <c r="U1304" t="str">
        <f t="shared" si="166"/>
        <v>October</v>
      </c>
      <c r="V1304" t="str">
        <f t="shared" si="167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0"/>
        <v>130</v>
      </c>
      <c r="P1305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9">
        <f t="shared" si="164"/>
        <v>42582.249999999993</v>
      </c>
      <c r="T1305" s="9">
        <f t="shared" si="165"/>
        <v>42566.232870370368</v>
      </c>
      <c r="U1305" t="str">
        <f t="shared" si="166"/>
        <v>July</v>
      </c>
      <c r="V1305" t="str">
        <f t="shared" si="167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0"/>
        <v>40</v>
      </c>
      <c r="P130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9">
        <f t="shared" si="164"/>
        <v>42806.944502314807</v>
      </c>
      <c r="T1306" s="9">
        <f t="shared" si="165"/>
        <v>42746.986168981479</v>
      </c>
      <c r="U1306" t="str">
        <f t="shared" si="166"/>
        <v>January</v>
      </c>
      <c r="V1306" t="str">
        <f t="shared" si="167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0"/>
        <v>26</v>
      </c>
      <c r="P1307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9">
        <f t="shared" si="164"/>
        <v>42572.520833333336</v>
      </c>
      <c r="T1307" s="9">
        <f t="shared" si="165"/>
        <v>42543.457268518519</v>
      </c>
      <c r="U1307" t="str">
        <f t="shared" si="166"/>
        <v>June</v>
      </c>
      <c r="V1307" t="str">
        <f t="shared" si="167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0"/>
        <v>65</v>
      </c>
      <c r="P1308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9">
        <f t="shared" si="164"/>
        <v>41977.249236111107</v>
      </c>
      <c r="T1308" s="9">
        <f t="shared" si="165"/>
        <v>41947.249236111107</v>
      </c>
      <c r="U1308" t="str">
        <f t="shared" si="166"/>
        <v>November</v>
      </c>
      <c r="V1308" t="str">
        <f t="shared" si="167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0"/>
        <v>12</v>
      </c>
      <c r="P1309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9">
        <f t="shared" si="164"/>
        <v>42417.294895833329</v>
      </c>
      <c r="T1309" s="9">
        <f t="shared" si="165"/>
        <v>42387.294895833329</v>
      </c>
      <c r="U1309" t="str">
        <f t="shared" si="166"/>
        <v>January</v>
      </c>
      <c r="V1309" t="str">
        <f t="shared" si="167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0"/>
        <v>11</v>
      </c>
      <c r="P1310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9">
        <f t="shared" si="164"/>
        <v>42651.405231481483</v>
      </c>
      <c r="T1310" s="9">
        <f t="shared" si="165"/>
        <v>42611.405231481483</v>
      </c>
      <c r="U1310" t="str">
        <f t="shared" si="166"/>
        <v>August</v>
      </c>
      <c r="V1310" t="str">
        <f t="shared" si="167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0"/>
        <v>112</v>
      </c>
      <c r="P1311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9">
        <f t="shared" si="164"/>
        <v>42292.674398148149</v>
      </c>
      <c r="T1311" s="9">
        <f t="shared" si="165"/>
        <v>42257.674398148149</v>
      </c>
      <c r="U1311" t="str">
        <f t="shared" si="166"/>
        <v>September</v>
      </c>
      <c r="V1311" t="str">
        <f t="shared" si="167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0"/>
        <v>16</v>
      </c>
      <c r="P1312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9">
        <f t="shared" si="164"/>
        <v>42601.458912037029</v>
      </c>
      <c r="T1312" s="9">
        <f t="shared" si="165"/>
        <v>42556.458912037029</v>
      </c>
      <c r="U1312" t="str">
        <f t="shared" si="166"/>
        <v>July</v>
      </c>
      <c r="V1312" t="str">
        <f t="shared" si="167"/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0"/>
        <v>32</v>
      </c>
      <c r="P1313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9">
        <f t="shared" si="164"/>
        <v>42704.635636574072</v>
      </c>
      <c r="T1313" s="9">
        <f t="shared" si="165"/>
        <v>42669.593969907401</v>
      </c>
      <c r="U1313" t="str">
        <f t="shared" si="166"/>
        <v>October</v>
      </c>
      <c r="V1313" t="str">
        <f t="shared" si="167"/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0"/>
        <v>1</v>
      </c>
      <c r="P131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9">
        <f t="shared" si="164"/>
        <v>42112.494467592587</v>
      </c>
      <c r="T1314" s="9">
        <f t="shared" si="165"/>
        <v>42082.494467592587</v>
      </c>
      <c r="U1314" t="str">
        <f t="shared" si="166"/>
        <v>March</v>
      </c>
      <c r="V1314" t="str">
        <f t="shared" si="167"/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0"/>
        <v>31</v>
      </c>
      <c r="P1315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9">
        <f t="shared" si="164"/>
        <v>42432.50131944444</v>
      </c>
      <c r="T1315" s="9">
        <f t="shared" si="165"/>
        <v>42402.50131944444</v>
      </c>
      <c r="U1315" t="str">
        <f t="shared" si="166"/>
        <v>February</v>
      </c>
      <c r="V1315" t="str">
        <f t="shared" si="167"/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0"/>
        <v>1</v>
      </c>
      <c r="P131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9">
        <f t="shared" si="164"/>
        <v>42664.461342592585</v>
      </c>
      <c r="T1316" s="9">
        <f t="shared" si="165"/>
        <v>42604.461342592585</v>
      </c>
      <c r="U1316" t="str">
        <f t="shared" si="166"/>
        <v>August</v>
      </c>
      <c r="V1316" t="str">
        <f t="shared" si="167"/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0"/>
        <v>40</v>
      </c>
      <c r="P1317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9">
        <f t="shared" si="164"/>
        <v>42313.833333333336</v>
      </c>
      <c r="T1317" s="9">
        <f t="shared" si="165"/>
        <v>42278.289907407401</v>
      </c>
      <c r="U1317" t="str">
        <f t="shared" si="166"/>
        <v>October</v>
      </c>
      <c r="V1317" t="str">
        <f t="shared" si="167"/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0"/>
        <v>0</v>
      </c>
      <c r="P131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9">
        <f t="shared" si="164"/>
        <v>42428.753576388881</v>
      </c>
      <c r="T1318" s="9">
        <f t="shared" si="165"/>
        <v>42393.753576388881</v>
      </c>
      <c r="U1318" t="str">
        <f t="shared" si="166"/>
        <v>January</v>
      </c>
      <c r="V1318" t="str">
        <f t="shared" si="167"/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0"/>
        <v>6</v>
      </c>
      <c r="P1319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9">
        <f t="shared" si="164"/>
        <v>42572.374999999993</v>
      </c>
      <c r="T1319" s="9">
        <f t="shared" si="165"/>
        <v>42520.027152777773</v>
      </c>
      <c r="U1319" t="str">
        <f t="shared" si="166"/>
        <v>May</v>
      </c>
      <c r="V1319" t="str">
        <f t="shared" si="167"/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0"/>
        <v>15</v>
      </c>
      <c r="P1320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9">
        <f t="shared" si="164"/>
        <v>42014.835324074076</v>
      </c>
      <c r="T1320" s="9">
        <f t="shared" si="165"/>
        <v>41984.835324074076</v>
      </c>
      <c r="U1320" t="str">
        <f t="shared" si="166"/>
        <v>December</v>
      </c>
      <c r="V1320" t="str">
        <f t="shared" si="167"/>
        <v>2014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0"/>
        <v>15</v>
      </c>
      <c r="P1321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9">
        <f t="shared" si="164"/>
        <v>41831.458333333328</v>
      </c>
      <c r="T1321" s="9">
        <f t="shared" si="165"/>
        <v>41816.603761574072</v>
      </c>
      <c r="U1321" t="str">
        <f t="shared" si="166"/>
        <v>June</v>
      </c>
      <c r="V1321" t="str">
        <f t="shared" si="167"/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0"/>
        <v>1</v>
      </c>
      <c r="P1322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9">
        <f t="shared" si="164"/>
        <v>42734.749999999993</v>
      </c>
      <c r="T1322" s="9">
        <f t="shared" si="165"/>
        <v>42705.482013888883</v>
      </c>
      <c r="U1322" t="str">
        <f t="shared" si="166"/>
        <v>December</v>
      </c>
      <c r="V1322" t="str">
        <f t="shared" si="167"/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0"/>
        <v>1</v>
      </c>
      <c r="P1323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9">
        <f t="shared" si="164"/>
        <v>42727.540937499994</v>
      </c>
      <c r="T1323" s="9">
        <f t="shared" si="165"/>
        <v>42697.540937499994</v>
      </c>
      <c r="U1323" t="str">
        <f t="shared" si="166"/>
        <v>November</v>
      </c>
      <c r="V1323" t="str">
        <f t="shared" si="167"/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0"/>
        <v>0</v>
      </c>
      <c r="P132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9">
        <f t="shared" si="164"/>
        <v>42145.448206018518</v>
      </c>
      <c r="T1324" s="9">
        <f t="shared" si="165"/>
        <v>42115.448206018518</v>
      </c>
      <c r="U1324" t="str">
        <f t="shared" si="166"/>
        <v>April</v>
      </c>
      <c r="V1324" t="str">
        <f t="shared" si="167"/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0"/>
        <v>9</v>
      </c>
      <c r="P1325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9">
        <f t="shared" si="164"/>
        <v>42486.079861111109</v>
      </c>
      <c r="T1325" s="9">
        <f t="shared" si="165"/>
        <v>42451.490115740737</v>
      </c>
      <c r="U1325" t="str">
        <f t="shared" si="166"/>
        <v>March</v>
      </c>
      <c r="V1325" t="str">
        <f t="shared" si="167"/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0"/>
        <v>10</v>
      </c>
      <c r="P132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9">
        <f t="shared" si="164"/>
        <v>42656.425370370365</v>
      </c>
      <c r="T1326" s="9">
        <f t="shared" si="165"/>
        <v>42626.425370370365</v>
      </c>
      <c r="U1326" t="str">
        <f t="shared" si="166"/>
        <v>September</v>
      </c>
      <c r="V1326" t="str">
        <f t="shared" si="167"/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0"/>
        <v>2</v>
      </c>
      <c r="P132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9">
        <f t="shared" si="164"/>
        <v>42733.877719907403</v>
      </c>
      <c r="T1327" s="9">
        <f t="shared" si="165"/>
        <v>42703.877719907403</v>
      </c>
      <c r="U1327" t="str">
        <f t="shared" si="166"/>
        <v>November</v>
      </c>
      <c r="V1327" t="str">
        <f t="shared" si="167"/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0"/>
        <v>1</v>
      </c>
      <c r="P1328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9">
        <f t="shared" si="164"/>
        <v>42019.583657407398</v>
      </c>
      <c r="T1328" s="9">
        <f t="shared" si="165"/>
        <v>41974.583657407398</v>
      </c>
      <c r="U1328" t="str">
        <f t="shared" si="166"/>
        <v>December</v>
      </c>
      <c r="V1328" t="str">
        <f t="shared" si="167"/>
        <v>2014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0"/>
        <v>4</v>
      </c>
      <c r="P1329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9">
        <f t="shared" si="164"/>
        <v>42153.470312500001</v>
      </c>
      <c r="T1329" s="9">
        <f t="shared" si="165"/>
        <v>42123.470312500001</v>
      </c>
      <c r="U1329" t="str">
        <f t="shared" si="166"/>
        <v>April</v>
      </c>
      <c r="V1329" t="str">
        <f t="shared" si="167"/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0"/>
        <v>2</v>
      </c>
      <c r="P1330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9">
        <f t="shared" si="164"/>
        <v>42657.434421296297</v>
      </c>
      <c r="T1330" s="9">
        <f t="shared" si="165"/>
        <v>42612.434421296297</v>
      </c>
      <c r="U1330" t="str">
        <f t="shared" si="166"/>
        <v>August</v>
      </c>
      <c r="V1330" t="str">
        <f t="shared" si="167"/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0"/>
        <v>1</v>
      </c>
      <c r="P1331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9">
        <f t="shared" si="164"/>
        <v>41975.054918981477</v>
      </c>
      <c r="T1331" s="9">
        <f t="shared" si="165"/>
        <v>41935.013252314813</v>
      </c>
      <c r="U1331" t="str">
        <f t="shared" si="166"/>
        <v>October</v>
      </c>
      <c r="V1331" t="str">
        <f t="shared" si="167"/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0"/>
        <v>22</v>
      </c>
      <c r="P133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9">
        <f t="shared" si="164"/>
        <v>42552.958333333336</v>
      </c>
      <c r="T1332" s="9">
        <f t="shared" si="165"/>
        <v>42522.068391203698</v>
      </c>
      <c r="U1332" t="str">
        <f t="shared" si="166"/>
        <v>June</v>
      </c>
      <c r="V1332" t="str">
        <f t="shared" si="167"/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0"/>
        <v>1</v>
      </c>
      <c r="P1333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9">
        <f t="shared" si="164"/>
        <v>42599.295763888884</v>
      </c>
      <c r="T1333" s="9">
        <f t="shared" si="165"/>
        <v>42569.295763888884</v>
      </c>
      <c r="U1333" t="str">
        <f t="shared" si="166"/>
        <v>July</v>
      </c>
      <c r="V1333" t="str">
        <f t="shared" si="167"/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0"/>
        <v>0</v>
      </c>
      <c r="P1334">
        <f t="shared" si="161"/>
        <v>0</v>
      </c>
      <c r="Q1334" t="str">
        <f t="shared" si="162"/>
        <v>technology</v>
      </c>
      <c r="R1334" t="str">
        <f t="shared" si="163"/>
        <v>wearables</v>
      </c>
      <c r="S1334" s="9">
        <f t="shared" si="164"/>
        <v>42761.851944444446</v>
      </c>
      <c r="T1334" s="9">
        <f t="shared" si="165"/>
        <v>42731.851944444446</v>
      </c>
      <c r="U1334" t="str">
        <f t="shared" si="166"/>
        <v>December</v>
      </c>
      <c r="V1334" t="str">
        <f t="shared" si="167"/>
        <v>2016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0"/>
        <v>0</v>
      </c>
      <c r="P1335">
        <f t="shared" si="161"/>
        <v>0</v>
      </c>
      <c r="Q1335" t="str">
        <f t="shared" si="162"/>
        <v>technology</v>
      </c>
      <c r="R1335" t="str">
        <f t="shared" si="163"/>
        <v>wearables</v>
      </c>
      <c r="S1335" s="9">
        <f t="shared" si="164"/>
        <v>41835.8984375</v>
      </c>
      <c r="T1335" s="9">
        <f t="shared" si="165"/>
        <v>41805.8984375</v>
      </c>
      <c r="U1335" t="str">
        <f t="shared" si="166"/>
        <v>June</v>
      </c>
      <c r="V1335" t="str">
        <f t="shared" si="167"/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0"/>
        <v>11</v>
      </c>
      <c r="P133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9">
        <f t="shared" si="164"/>
        <v>42440.565821759257</v>
      </c>
      <c r="T1336" s="9">
        <f t="shared" si="165"/>
        <v>42410.565821759257</v>
      </c>
      <c r="U1336" t="str">
        <f t="shared" si="166"/>
        <v>February</v>
      </c>
      <c r="V1336" t="str">
        <f t="shared" si="167"/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0"/>
        <v>20</v>
      </c>
      <c r="P133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9">
        <f t="shared" si="164"/>
        <v>42343.728032407402</v>
      </c>
      <c r="T1337" s="9">
        <f t="shared" si="165"/>
        <v>42313.728032407402</v>
      </c>
      <c r="U1337" t="str">
        <f t="shared" si="166"/>
        <v>November</v>
      </c>
      <c r="V1337" t="str">
        <f t="shared" si="167"/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0"/>
        <v>85</v>
      </c>
      <c r="P1338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9">
        <f t="shared" si="164"/>
        <v>41990.655416666668</v>
      </c>
      <c r="T1338" s="9">
        <f t="shared" si="165"/>
        <v>41955.655416666668</v>
      </c>
      <c r="U1338" t="str">
        <f t="shared" si="166"/>
        <v>November</v>
      </c>
      <c r="V1338" t="str">
        <f t="shared" si="167"/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0"/>
        <v>49</v>
      </c>
      <c r="P1339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9">
        <f t="shared" si="164"/>
        <v>42797.368969907409</v>
      </c>
      <c r="T1339" s="9">
        <f t="shared" si="165"/>
        <v>42767.368969907409</v>
      </c>
      <c r="U1339" t="str">
        <f t="shared" si="166"/>
        <v>February</v>
      </c>
      <c r="V1339" t="str">
        <f t="shared" si="167"/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0"/>
        <v>3</v>
      </c>
      <c r="P1340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9">
        <f t="shared" si="164"/>
        <v>42218.595289351848</v>
      </c>
      <c r="T1340" s="9">
        <f t="shared" si="165"/>
        <v>42188.595289351848</v>
      </c>
      <c r="U1340" t="str">
        <f t="shared" si="166"/>
        <v>July</v>
      </c>
      <c r="V1340" t="str">
        <f t="shared" si="167"/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0"/>
        <v>7</v>
      </c>
      <c r="P1341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9">
        <f t="shared" si="164"/>
        <v>41981.480497685181</v>
      </c>
      <c r="T1341" s="9">
        <f t="shared" si="165"/>
        <v>41936.438831018517</v>
      </c>
      <c r="U1341" t="str">
        <f t="shared" si="166"/>
        <v>October</v>
      </c>
      <c r="V1341" t="str">
        <f t="shared" si="167"/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0"/>
        <v>0</v>
      </c>
      <c r="P1342">
        <f t="shared" si="161"/>
        <v>0</v>
      </c>
      <c r="Q1342" t="str">
        <f t="shared" si="162"/>
        <v>technology</v>
      </c>
      <c r="R1342" t="str">
        <f t="shared" si="163"/>
        <v>wearables</v>
      </c>
      <c r="S1342" s="9">
        <f t="shared" si="164"/>
        <v>41866.387187499997</v>
      </c>
      <c r="T1342" s="9">
        <f t="shared" si="165"/>
        <v>41836.387187499997</v>
      </c>
      <c r="U1342" t="str">
        <f t="shared" si="166"/>
        <v>July</v>
      </c>
      <c r="V1342" t="str">
        <f t="shared" si="167"/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0"/>
        <v>70</v>
      </c>
      <c r="P1343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9">
        <f t="shared" si="164"/>
        <v>42644.415706018517</v>
      </c>
      <c r="T1343" s="9">
        <f t="shared" si="165"/>
        <v>42612.415706018517</v>
      </c>
      <c r="U1343" t="str">
        <f t="shared" si="166"/>
        <v>August</v>
      </c>
      <c r="V1343" t="str">
        <f t="shared" si="167"/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0"/>
        <v>0</v>
      </c>
      <c r="P134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9">
        <f t="shared" si="164"/>
        <v>42202.608090277768</v>
      </c>
      <c r="T1344" s="9">
        <f t="shared" si="165"/>
        <v>42172.608090277768</v>
      </c>
      <c r="U1344" t="str">
        <f t="shared" si="166"/>
        <v>June</v>
      </c>
      <c r="V1344" t="str">
        <f t="shared" si="167"/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0"/>
        <v>102</v>
      </c>
      <c r="P1345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9">
        <f t="shared" si="164"/>
        <v>42600.957638888889</v>
      </c>
      <c r="T1345" s="9">
        <f t="shared" si="165"/>
        <v>42542.318090277775</v>
      </c>
      <c r="U1345" t="str">
        <f t="shared" si="166"/>
        <v>June</v>
      </c>
      <c r="V1345" t="str">
        <f t="shared" si="167"/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60"/>
        <v>378</v>
      </c>
      <c r="P134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9">
        <f t="shared" si="164"/>
        <v>42551.581469907404</v>
      </c>
      <c r="T1346" s="9">
        <f t="shared" si="165"/>
        <v>42522.581469907404</v>
      </c>
      <c r="U1346" t="str">
        <f t="shared" si="166"/>
        <v>June</v>
      </c>
      <c r="V1346" t="str">
        <f t="shared" si="167"/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68">ROUND(E1347/D1347*100,0)</f>
        <v>125</v>
      </c>
      <c r="P1347">
        <f t="shared" ref="P1347:P1410" si="169">IFERROR(E1347/L1347,0)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9">
        <f t="shared" ref="S1347:S1410" si="172">(((I1347/60)/60)/24)+DATE(1970,1,1)+(-5/24)</f>
        <v>41834.606006944443</v>
      </c>
      <c r="T1347" s="9">
        <f t="shared" ref="T1347:T1410" si="173">(((J1347/60)/60)/24)+DATE(1970,1,1)+(-5/24)</f>
        <v>41799.606006944443</v>
      </c>
      <c r="U1347" t="str">
        <f t="shared" ref="U1347:U1410" si="174">TEXT(T1347,"mmmm")</f>
        <v>June</v>
      </c>
      <c r="V1347" t="str">
        <f t="shared" ref="V1347:V1410" si="175">TEXT(T1347,"yyyy")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68"/>
        <v>147</v>
      </c>
      <c r="P1348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9">
        <f t="shared" si="172"/>
        <v>41451.867488425924</v>
      </c>
      <c r="T1348" s="9">
        <f t="shared" si="173"/>
        <v>41421.867488425924</v>
      </c>
      <c r="U1348" t="str">
        <f t="shared" si="174"/>
        <v>May</v>
      </c>
      <c r="V1348" t="str">
        <f t="shared" si="175"/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68"/>
        <v>102</v>
      </c>
      <c r="P1349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9">
        <f t="shared" si="172"/>
        <v>42070.429687499993</v>
      </c>
      <c r="T1349" s="9">
        <f t="shared" si="173"/>
        <v>42040.429687499993</v>
      </c>
      <c r="U1349" t="str">
        <f t="shared" si="174"/>
        <v>February</v>
      </c>
      <c r="V1349" t="str">
        <f t="shared" si="175"/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68"/>
        <v>102</v>
      </c>
      <c r="P1350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9">
        <f t="shared" si="172"/>
        <v>41991.29783564814</v>
      </c>
      <c r="T1350" s="9">
        <f t="shared" si="173"/>
        <v>41963.29783564814</v>
      </c>
      <c r="U1350" t="str">
        <f t="shared" si="174"/>
        <v>November</v>
      </c>
      <c r="V1350" t="str">
        <f t="shared" si="175"/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68"/>
        <v>204</v>
      </c>
      <c r="P1351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9">
        <f t="shared" si="172"/>
        <v>42354.082638888889</v>
      </c>
      <c r="T1351" s="9">
        <f t="shared" si="173"/>
        <v>42317.124247685184</v>
      </c>
      <c r="U1351" t="str">
        <f t="shared" si="174"/>
        <v>November</v>
      </c>
      <c r="V1351" t="str">
        <f t="shared" si="175"/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68"/>
        <v>104</v>
      </c>
      <c r="P1352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9">
        <f t="shared" si="172"/>
        <v>42363.804791666662</v>
      </c>
      <c r="T1352" s="9">
        <f t="shared" si="173"/>
        <v>42333.804791666662</v>
      </c>
      <c r="U1352" t="str">
        <f t="shared" si="174"/>
        <v>November</v>
      </c>
      <c r="V1352" t="str">
        <f t="shared" si="175"/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68"/>
        <v>101</v>
      </c>
      <c r="P1353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9">
        <f t="shared" si="172"/>
        <v>42412.531759259255</v>
      </c>
      <c r="T1353" s="9">
        <f t="shared" si="173"/>
        <v>42382.531759259255</v>
      </c>
      <c r="U1353" t="str">
        <f t="shared" si="174"/>
        <v>January</v>
      </c>
      <c r="V1353" t="str">
        <f t="shared" si="175"/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68"/>
        <v>136</v>
      </c>
      <c r="P1354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9">
        <f t="shared" si="172"/>
        <v>42251.957638888889</v>
      </c>
      <c r="T1354" s="9">
        <f t="shared" si="173"/>
        <v>42200.369976851849</v>
      </c>
      <c r="U1354" t="str">
        <f t="shared" si="174"/>
        <v>July</v>
      </c>
      <c r="V1354" t="str">
        <f t="shared" si="175"/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68"/>
        <v>134</v>
      </c>
      <c r="P1355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9">
        <f t="shared" si="172"/>
        <v>41343.791666666664</v>
      </c>
      <c r="T1355" s="9">
        <f t="shared" si="173"/>
        <v>41308.909583333334</v>
      </c>
      <c r="U1355" t="str">
        <f t="shared" si="174"/>
        <v>February</v>
      </c>
      <c r="V1355" t="str">
        <f t="shared" si="175"/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68"/>
        <v>130</v>
      </c>
      <c r="P135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9">
        <f t="shared" si="172"/>
        <v>42532.599293981482</v>
      </c>
      <c r="T1356" s="9">
        <f t="shared" si="173"/>
        <v>42502.599293981482</v>
      </c>
      <c r="U1356" t="str">
        <f t="shared" si="174"/>
        <v>May</v>
      </c>
      <c r="V1356" t="str">
        <f t="shared" si="175"/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68"/>
        <v>123</v>
      </c>
      <c r="P1357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9">
        <f t="shared" si="172"/>
        <v>41243.208333333328</v>
      </c>
      <c r="T1357" s="9">
        <f t="shared" si="173"/>
        <v>41213.046354166661</v>
      </c>
      <c r="U1357" t="str">
        <f t="shared" si="174"/>
        <v>October</v>
      </c>
      <c r="V1357" t="str">
        <f t="shared" si="175"/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68"/>
        <v>183</v>
      </c>
      <c r="P1358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9">
        <f t="shared" si="172"/>
        <v>41459.830555555556</v>
      </c>
      <c r="T1358" s="9">
        <f t="shared" si="173"/>
        <v>41429.830555555556</v>
      </c>
      <c r="U1358" t="str">
        <f t="shared" si="174"/>
        <v>June</v>
      </c>
      <c r="V1358" t="str">
        <f t="shared" si="175"/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68"/>
        <v>125</v>
      </c>
      <c r="P1359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9">
        <f t="shared" si="172"/>
        <v>41334.040972222218</v>
      </c>
      <c r="T1359" s="9">
        <f t="shared" si="173"/>
        <v>41304.753900462958</v>
      </c>
      <c r="U1359" t="str">
        <f t="shared" si="174"/>
        <v>January</v>
      </c>
      <c r="V1359" t="str">
        <f t="shared" si="175"/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68"/>
        <v>112</v>
      </c>
      <c r="P1360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9">
        <f t="shared" si="172"/>
        <v>40719.362534722219</v>
      </c>
      <c r="T1360" s="9">
        <f t="shared" si="173"/>
        <v>40689.362534722219</v>
      </c>
      <c r="U1360" t="str">
        <f t="shared" si="174"/>
        <v>May</v>
      </c>
      <c r="V1360" t="str">
        <f t="shared" si="175"/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68"/>
        <v>116</v>
      </c>
      <c r="P1361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9">
        <f t="shared" si="172"/>
        <v>40730.606365740736</v>
      </c>
      <c r="T1361" s="9">
        <f t="shared" si="173"/>
        <v>40668.606365740736</v>
      </c>
      <c r="U1361" t="str">
        <f t="shared" si="174"/>
        <v>May</v>
      </c>
      <c r="V1361" t="str">
        <f t="shared" si="175"/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68"/>
        <v>173</v>
      </c>
      <c r="P1362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9">
        <f t="shared" si="172"/>
        <v>41123.692361111105</v>
      </c>
      <c r="T1362" s="9">
        <f t="shared" si="173"/>
        <v>41095.692361111105</v>
      </c>
      <c r="U1362" t="str">
        <f t="shared" si="174"/>
        <v>July</v>
      </c>
      <c r="V1362" t="str">
        <f t="shared" si="175"/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68"/>
        <v>126</v>
      </c>
      <c r="P1363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9">
        <f t="shared" si="172"/>
        <v>41811.508935185186</v>
      </c>
      <c r="T1363" s="9">
        <f t="shared" si="173"/>
        <v>41781.508935185186</v>
      </c>
      <c r="U1363" t="str">
        <f t="shared" si="174"/>
        <v>May</v>
      </c>
      <c r="V1363" t="str">
        <f t="shared" si="175"/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68"/>
        <v>109</v>
      </c>
      <c r="P136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9">
        <f t="shared" si="172"/>
        <v>41524.726053240738</v>
      </c>
      <c r="T1364" s="9">
        <f t="shared" si="173"/>
        <v>41464.726053240738</v>
      </c>
      <c r="U1364" t="str">
        <f t="shared" si="174"/>
        <v>July</v>
      </c>
      <c r="V1364" t="str">
        <f t="shared" si="175"/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68"/>
        <v>100</v>
      </c>
      <c r="P1365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9">
        <f t="shared" si="172"/>
        <v>42415.124305555553</v>
      </c>
      <c r="T1365" s="9">
        <f t="shared" si="173"/>
        <v>42396.635729166665</v>
      </c>
      <c r="U1365" t="str">
        <f t="shared" si="174"/>
        <v>January</v>
      </c>
      <c r="V1365" t="str">
        <f t="shared" si="175"/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68"/>
        <v>119</v>
      </c>
      <c r="P136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9">
        <f t="shared" si="172"/>
        <v>42011.487337962964</v>
      </c>
      <c r="T1366" s="9">
        <f t="shared" si="173"/>
        <v>41951.487337962957</v>
      </c>
      <c r="U1366" t="str">
        <f t="shared" si="174"/>
        <v>November</v>
      </c>
      <c r="V1366" t="str">
        <f t="shared" si="175"/>
        <v>2014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68"/>
        <v>100</v>
      </c>
      <c r="P1367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9">
        <f t="shared" si="172"/>
        <v>42079.483240740738</v>
      </c>
      <c r="T1367" s="9">
        <f t="shared" si="173"/>
        <v>42049.524907407402</v>
      </c>
      <c r="U1367" t="str">
        <f t="shared" si="174"/>
        <v>February</v>
      </c>
      <c r="V1367" t="str">
        <f t="shared" si="175"/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68"/>
        <v>126</v>
      </c>
      <c r="P1368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9">
        <f t="shared" si="172"/>
        <v>41969.829432870371</v>
      </c>
      <c r="T1368" s="9">
        <f t="shared" si="173"/>
        <v>41924.787766203699</v>
      </c>
      <c r="U1368" t="str">
        <f t="shared" si="174"/>
        <v>October</v>
      </c>
      <c r="V1368" t="str">
        <f t="shared" si="175"/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68"/>
        <v>114</v>
      </c>
      <c r="P1369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9">
        <f t="shared" si="172"/>
        <v>42321.836226851847</v>
      </c>
      <c r="T1369" s="9">
        <f t="shared" si="173"/>
        <v>42291.794560185182</v>
      </c>
      <c r="U1369" t="str">
        <f t="shared" si="174"/>
        <v>October</v>
      </c>
      <c r="V1369" t="str">
        <f t="shared" si="175"/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68"/>
        <v>111</v>
      </c>
      <c r="P1370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9">
        <f t="shared" si="172"/>
        <v>42169.982569444437</v>
      </c>
      <c r="T1370" s="9">
        <f t="shared" si="173"/>
        <v>42145.982569444437</v>
      </c>
      <c r="U1370" t="str">
        <f t="shared" si="174"/>
        <v>May</v>
      </c>
      <c r="V1370" t="str">
        <f t="shared" si="175"/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68"/>
        <v>105</v>
      </c>
      <c r="P1371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9">
        <f t="shared" si="172"/>
        <v>41740.385949074072</v>
      </c>
      <c r="T1371" s="9">
        <f t="shared" si="173"/>
        <v>41710.385949074072</v>
      </c>
      <c r="U1371" t="str">
        <f t="shared" si="174"/>
        <v>March</v>
      </c>
      <c r="V1371" t="str">
        <f t="shared" si="175"/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68"/>
        <v>104</v>
      </c>
      <c r="P1372">
        <f t="shared" si="169"/>
        <v>77.75</v>
      </c>
      <c r="Q1372" t="str">
        <f t="shared" si="170"/>
        <v>music</v>
      </c>
      <c r="R1372" t="str">
        <f t="shared" si="171"/>
        <v>rock</v>
      </c>
      <c r="S1372" s="9">
        <f t="shared" si="172"/>
        <v>41562.795023148145</v>
      </c>
      <c r="T1372" s="9">
        <f t="shared" si="173"/>
        <v>41547.795023148145</v>
      </c>
      <c r="U1372" t="str">
        <f t="shared" si="174"/>
        <v>September</v>
      </c>
      <c r="V1372" t="str">
        <f t="shared" si="175"/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68"/>
        <v>107</v>
      </c>
      <c r="P1373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9">
        <f t="shared" si="172"/>
        <v>42131.550254629627</v>
      </c>
      <c r="T1373" s="9">
        <f t="shared" si="173"/>
        <v>42101.550254629627</v>
      </c>
      <c r="U1373" t="str">
        <f t="shared" si="174"/>
        <v>April</v>
      </c>
      <c r="V1373" t="str">
        <f t="shared" si="175"/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68"/>
        <v>124</v>
      </c>
      <c r="P1374">
        <f t="shared" si="169"/>
        <v>38.75</v>
      </c>
      <c r="Q1374" t="str">
        <f t="shared" si="170"/>
        <v>music</v>
      </c>
      <c r="R1374" t="str">
        <f t="shared" si="171"/>
        <v>rock</v>
      </c>
      <c r="S1374" s="9">
        <f t="shared" si="172"/>
        <v>41102.53162037037</v>
      </c>
      <c r="T1374" s="9">
        <f t="shared" si="173"/>
        <v>41072.53162037037</v>
      </c>
      <c r="U1374" t="str">
        <f t="shared" si="174"/>
        <v>June</v>
      </c>
      <c r="V1374" t="str">
        <f t="shared" si="175"/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68"/>
        <v>105</v>
      </c>
      <c r="P1375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9">
        <f t="shared" si="172"/>
        <v>42734.743437499994</v>
      </c>
      <c r="T1375" s="9">
        <f t="shared" si="173"/>
        <v>42704.743437499994</v>
      </c>
      <c r="U1375" t="str">
        <f t="shared" si="174"/>
        <v>November</v>
      </c>
      <c r="V1375" t="str">
        <f t="shared" si="175"/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68"/>
        <v>189</v>
      </c>
      <c r="P137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9">
        <f t="shared" si="172"/>
        <v>42453.911898148144</v>
      </c>
      <c r="T1376" s="9">
        <f t="shared" si="173"/>
        <v>42423.953564814808</v>
      </c>
      <c r="U1376" t="str">
        <f t="shared" si="174"/>
        <v>February</v>
      </c>
      <c r="V1376" t="str">
        <f t="shared" si="175"/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68"/>
        <v>171</v>
      </c>
      <c r="P1377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9">
        <f t="shared" si="172"/>
        <v>42749.857858796291</v>
      </c>
      <c r="T1377" s="9">
        <f t="shared" si="173"/>
        <v>42719.857858796291</v>
      </c>
      <c r="U1377" t="str">
        <f t="shared" si="174"/>
        <v>December</v>
      </c>
      <c r="V1377" t="str">
        <f t="shared" si="175"/>
        <v>2016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68"/>
        <v>252</v>
      </c>
      <c r="P1378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9">
        <f t="shared" si="172"/>
        <v>42707.502384259256</v>
      </c>
      <c r="T1378" s="9">
        <f t="shared" si="173"/>
        <v>42677.460717592585</v>
      </c>
      <c r="U1378" t="str">
        <f t="shared" si="174"/>
        <v>November</v>
      </c>
      <c r="V1378" t="str">
        <f t="shared" si="175"/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68"/>
        <v>116</v>
      </c>
      <c r="P1379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9">
        <f t="shared" si="172"/>
        <v>42768.96597222222</v>
      </c>
      <c r="T1379" s="9">
        <f t="shared" si="173"/>
        <v>42747.01122685185</v>
      </c>
      <c r="U1379" t="str">
        <f t="shared" si="174"/>
        <v>January</v>
      </c>
      <c r="V1379" t="str">
        <f t="shared" si="175"/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68"/>
        <v>203</v>
      </c>
      <c r="P1380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9">
        <f t="shared" si="172"/>
        <v>42583.551041666658</v>
      </c>
      <c r="T1380" s="9">
        <f t="shared" si="173"/>
        <v>42568.551041666658</v>
      </c>
      <c r="U1380" t="str">
        <f t="shared" si="174"/>
        <v>July</v>
      </c>
      <c r="V1380" t="str">
        <f t="shared" si="175"/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68"/>
        <v>112</v>
      </c>
      <c r="P1381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9">
        <f t="shared" si="172"/>
        <v>42160.28328703704</v>
      </c>
      <c r="T1381" s="9">
        <f t="shared" si="173"/>
        <v>42130.28328703704</v>
      </c>
      <c r="U1381" t="str">
        <f t="shared" si="174"/>
        <v>May</v>
      </c>
      <c r="V1381" t="str">
        <f t="shared" si="175"/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68"/>
        <v>424</v>
      </c>
      <c r="P1382">
        <f t="shared" si="169"/>
        <v>21.2</v>
      </c>
      <c r="Q1382" t="str">
        <f t="shared" si="170"/>
        <v>music</v>
      </c>
      <c r="R1382" t="str">
        <f t="shared" si="171"/>
        <v>rock</v>
      </c>
      <c r="S1382" s="9">
        <f t="shared" si="172"/>
        <v>42163.874999999993</v>
      </c>
      <c r="T1382" s="9">
        <f t="shared" si="173"/>
        <v>42141.554467592585</v>
      </c>
      <c r="U1382" t="str">
        <f t="shared" si="174"/>
        <v>May</v>
      </c>
      <c r="V1382" t="str">
        <f t="shared" si="175"/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68"/>
        <v>107</v>
      </c>
      <c r="P1383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9">
        <f t="shared" si="172"/>
        <v>42733.006076388883</v>
      </c>
      <c r="T1383" s="9">
        <f t="shared" si="173"/>
        <v>42703.006076388883</v>
      </c>
      <c r="U1383" t="str">
        <f t="shared" si="174"/>
        <v>November</v>
      </c>
      <c r="V1383" t="str">
        <f t="shared" si="175"/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68"/>
        <v>104</v>
      </c>
      <c r="P1384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9">
        <f t="shared" si="172"/>
        <v>41400.591851851852</v>
      </c>
      <c r="T1384" s="9">
        <f t="shared" si="173"/>
        <v>41370.591851851852</v>
      </c>
      <c r="U1384" t="str">
        <f t="shared" si="174"/>
        <v>April</v>
      </c>
      <c r="V1384" t="str">
        <f t="shared" si="175"/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68"/>
        <v>212</v>
      </c>
      <c r="P1385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9">
        <f t="shared" si="172"/>
        <v>42726.866643518515</v>
      </c>
      <c r="T1385" s="9">
        <f t="shared" si="173"/>
        <v>42706.866643518515</v>
      </c>
      <c r="U1385" t="str">
        <f t="shared" si="174"/>
        <v>December</v>
      </c>
      <c r="V1385" t="str">
        <f t="shared" si="175"/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68"/>
        <v>124</v>
      </c>
      <c r="P138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9">
        <f t="shared" si="172"/>
        <v>42190.526874999996</v>
      </c>
      <c r="T1386" s="9">
        <f t="shared" si="173"/>
        <v>42160.526874999996</v>
      </c>
      <c r="U1386" t="str">
        <f t="shared" si="174"/>
        <v>June</v>
      </c>
      <c r="V1386" t="str">
        <f t="shared" si="175"/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68"/>
        <v>110</v>
      </c>
      <c r="P1387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9">
        <f t="shared" si="172"/>
        <v>42489.299305555549</v>
      </c>
      <c r="T1387" s="9">
        <f t="shared" si="173"/>
        <v>42433.480567129627</v>
      </c>
      <c r="U1387" t="str">
        <f t="shared" si="174"/>
        <v>March</v>
      </c>
      <c r="V1387" t="str">
        <f t="shared" si="175"/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68"/>
        <v>219</v>
      </c>
      <c r="P1388">
        <f t="shared" si="169"/>
        <v>62.5</v>
      </c>
      <c r="Q1388" t="str">
        <f t="shared" si="170"/>
        <v>music</v>
      </c>
      <c r="R1388" t="str">
        <f t="shared" si="171"/>
        <v>rock</v>
      </c>
      <c r="S1388" s="9">
        <f t="shared" si="172"/>
        <v>42214.438530092586</v>
      </c>
      <c r="T1388" s="9">
        <f t="shared" si="173"/>
        <v>42184.438530092586</v>
      </c>
      <c r="U1388" t="str">
        <f t="shared" si="174"/>
        <v>June</v>
      </c>
      <c r="V1388" t="str">
        <f t="shared" si="175"/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68"/>
        <v>137</v>
      </c>
      <c r="P1389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9">
        <f t="shared" si="172"/>
        <v>42157.979166666664</v>
      </c>
      <c r="T1389" s="9">
        <f t="shared" si="173"/>
        <v>42126.712905092594</v>
      </c>
      <c r="U1389" t="str">
        <f t="shared" si="174"/>
        <v>May</v>
      </c>
      <c r="V1389" t="str">
        <f t="shared" si="175"/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68"/>
        <v>135</v>
      </c>
      <c r="P1390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9">
        <f t="shared" si="172"/>
        <v>42660.468055555553</v>
      </c>
      <c r="T1390" s="9">
        <f t="shared" si="173"/>
        <v>42634.406446759262</v>
      </c>
      <c r="U1390" t="str">
        <f t="shared" si="174"/>
        <v>September</v>
      </c>
      <c r="V1390" t="str">
        <f t="shared" si="175"/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68"/>
        <v>145</v>
      </c>
      <c r="P1391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9">
        <f t="shared" si="172"/>
        <v>42595.272650462961</v>
      </c>
      <c r="T1391" s="9">
        <f t="shared" si="173"/>
        <v>42565.272650462961</v>
      </c>
      <c r="U1391" t="str">
        <f t="shared" si="174"/>
        <v>July</v>
      </c>
      <c r="V1391" t="str">
        <f t="shared" si="175"/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68"/>
        <v>109</v>
      </c>
      <c r="P1392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9">
        <f t="shared" si="172"/>
        <v>42121.508333333331</v>
      </c>
      <c r="T1392" s="9">
        <f t="shared" si="173"/>
        <v>42087.594976851848</v>
      </c>
      <c r="U1392" t="str">
        <f t="shared" si="174"/>
        <v>March</v>
      </c>
      <c r="V1392" t="str">
        <f t="shared" si="175"/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68"/>
        <v>110</v>
      </c>
      <c r="P1393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9">
        <f t="shared" si="172"/>
        <v>42237.999305555553</v>
      </c>
      <c r="T1393" s="9">
        <f t="shared" si="173"/>
        <v>42193.442337962959</v>
      </c>
      <c r="U1393" t="str">
        <f t="shared" si="174"/>
        <v>July</v>
      </c>
      <c r="V1393" t="str">
        <f t="shared" si="175"/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68"/>
        <v>114</v>
      </c>
      <c r="P1394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9">
        <f t="shared" si="172"/>
        <v>42431.946597222217</v>
      </c>
      <c r="T1394" s="9">
        <f t="shared" si="173"/>
        <v>42400.946597222217</v>
      </c>
      <c r="U1394" t="str">
        <f t="shared" si="174"/>
        <v>January</v>
      </c>
      <c r="V1394" t="str">
        <f t="shared" si="175"/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68"/>
        <v>102</v>
      </c>
      <c r="P1395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9">
        <f t="shared" si="172"/>
        <v>42583.473645833328</v>
      </c>
      <c r="T1395" s="9">
        <f t="shared" si="173"/>
        <v>42553.473645833328</v>
      </c>
      <c r="U1395" t="str">
        <f t="shared" si="174"/>
        <v>July</v>
      </c>
      <c r="V1395" t="str">
        <f t="shared" si="175"/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68"/>
        <v>122</v>
      </c>
      <c r="P139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9">
        <f t="shared" si="172"/>
        <v>42794.916666666664</v>
      </c>
      <c r="T1396" s="9">
        <f t="shared" si="173"/>
        <v>42751.936643518515</v>
      </c>
      <c r="U1396" t="str">
        <f t="shared" si="174"/>
        <v>January</v>
      </c>
      <c r="V1396" t="str">
        <f t="shared" si="175"/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68"/>
        <v>112</v>
      </c>
      <c r="P1397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9">
        <f t="shared" si="172"/>
        <v>42749.700011574074</v>
      </c>
      <c r="T1397" s="9">
        <f t="shared" si="173"/>
        <v>42719.700011574074</v>
      </c>
      <c r="U1397" t="str">
        <f t="shared" si="174"/>
        <v>December</v>
      </c>
      <c r="V1397" t="str">
        <f t="shared" si="175"/>
        <v>2016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68"/>
        <v>107</v>
      </c>
      <c r="P1398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9">
        <f t="shared" si="172"/>
        <v>42048.790300925924</v>
      </c>
      <c r="T1398" s="9">
        <f t="shared" si="173"/>
        <v>42018.790300925924</v>
      </c>
      <c r="U1398" t="str">
        <f t="shared" si="174"/>
        <v>January</v>
      </c>
      <c r="V1398" t="str">
        <f t="shared" si="175"/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68"/>
        <v>114</v>
      </c>
      <c r="P1399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9">
        <f t="shared" si="172"/>
        <v>42670.679861111108</v>
      </c>
      <c r="T1399" s="9">
        <f t="shared" si="173"/>
        <v>42640.709606481476</v>
      </c>
      <c r="U1399" t="str">
        <f t="shared" si="174"/>
        <v>September</v>
      </c>
      <c r="V1399" t="str">
        <f t="shared" si="175"/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68"/>
        <v>110</v>
      </c>
      <c r="P1400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9">
        <f t="shared" si="172"/>
        <v>42556.665902777771</v>
      </c>
      <c r="T1400" s="9">
        <f t="shared" si="173"/>
        <v>42526.665902777771</v>
      </c>
      <c r="U1400" t="str">
        <f t="shared" si="174"/>
        <v>June</v>
      </c>
      <c r="V1400" t="str">
        <f t="shared" si="175"/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68"/>
        <v>126</v>
      </c>
      <c r="P1401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9">
        <f t="shared" si="172"/>
        <v>41918.795983796292</v>
      </c>
      <c r="T1401" s="9">
        <f t="shared" si="173"/>
        <v>41888.795983796292</v>
      </c>
      <c r="U1401" t="str">
        <f t="shared" si="174"/>
        <v>September</v>
      </c>
      <c r="V1401" t="str">
        <f t="shared" si="175"/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68"/>
        <v>167</v>
      </c>
      <c r="P1402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9">
        <f t="shared" si="172"/>
        <v>42533.020833333336</v>
      </c>
      <c r="T1402" s="9">
        <f t="shared" si="173"/>
        <v>42498.132789351854</v>
      </c>
      <c r="U1402" t="str">
        <f t="shared" si="174"/>
        <v>May</v>
      </c>
      <c r="V1402" t="str">
        <f t="shared" si="175"/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68"/>
        <v>497</v>
      </c>
      <c r="P1403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9">
        <f t="shared" si="172"/>
        <v>41420.787893518514</v>
      </c>
      <c r="T1403" s="9">
        <f t="shared" si="173"/>
        <v>41399.787893518514</v>
      </c>
      <c r="U1403" t="str">
        <f t="shared" si="174"/>
        <v>May</v>
      </c>
      <c r="V1403" t="str">
        <f t="shared" si="175"/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68"/>
        <v>109</v>
      </c>
      <c r="P1404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9">
        <f t="shared" si="172"/>
        <v>42124.80336805556</v>
      </c>
      <c r="T1404" s="9">
        <f t="shared" si="173"/>
        <v>42064.845034722217</v>
      </c>
      <c r="U1404" t="str">
        <f t="shared" si="174"/>
        <v>March</v>
      </c>
      <c r="V1404" t="str">
        <f t="shared" si="175"/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68"/>
        <v>103</v>
      </c>
      <c r="P1405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9">
        <f t="shared" si="172"/>
        <v>41480.854571759257</v>
      </c>
      <c r="T1405" s="9">
        <f t="shared" si="173"/>
        <v>41450.854571759257</v>
      </c>
      <c r="U1405" t="str">
        <f t="shared" si="174"/>
        <v>June</v>
      </c>
      <c r="V1405" t="str">
        <f t="shared" si="175"/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68"/>
        <v>2</v>
      </c>
      <c r="P140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9">
        <f t="shared" si="172"/>
        <v>42057.30190972222</v>
      </c>
      <c r="T1406" s="9">
        <f t="shared" si="173"/>
        <v>42032.30190972222</v>
      </c>
      <c r="U1406" t="str">
        <f t="shared" si="174"/>
        <v>January</v>
      </c>
      <c r="V1406" t="str">
        <f t="shared" si="175"/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68"/>
        <v>0</v>
      </c>
      <c r="P1407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9">
        <f t="shared" si="172"/>
        <v>41971.51390046296</v>
      </c>
      <c r="T1407" s="9">
        <f t="shared" si="173"/>
        <v>41941.472233796296</v>
      </c>
      <c r="U1407" t="str">
        <f t="shared" si="174"/>
        <v>October</v>
      </c>
      <c r="V1407" t="str">
        <f t="shared" si="175"/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68"/>
        <v>0</v>
      </c>
      <c r="P140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9">
        <f t="shared" si="172"/>
        <v>42350.208333333336</v>
      </c>
      <c r="T1408" s="9">
        <f t="shared" si="173"/>
        <v>42297.224618055552</v>
      </c>
      <c r="U1408" t="str">
        <f t="shared" si="174"/>
        <v>October</v>
      </c>
      <c r="V1408" t="str">
        <f t="shared" si="175"/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68"/>
        <v>1</v>
      </c>
      <c r="P140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9">
        <f t="shared" si="172"/>
        <v>41863.32844907407</v>
      </c>
      <c r="T1409" s="9">
        <f t="shared" si="173"/>
        <v>41838.32844907407</v>
      </c>
      <c r="U1409" t="str">
        <f t="shared" si="174"/>
        <v>July</v>
      </c>
      <c r="V1409" t="str">
        <f t="shared" si="175"/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68"/>
        <v>7</v>
      </c>
      <c r="P1410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9">
        <f t="shared" si="172"/>
        <v>42321.705509259256</v>
      </c>
      <c r="T1410" s="9">
        <f t="shared" si="173"/>
        <v>42291.663842592585</v>
      </c>
      <c r="U1410" t="str">
        <f t="shared" si="174"/>
        <v>October</v>
      </c>
      <c r="V1410" t="str">
        <f t="shared" si="175"/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76">ROUND(E1411/D1411*100,0)</f>
        <v>0</v>
      </c>
      <c r="P1411">
        <f t="shared" ref="P1411:P1474" si="177">IFERROR(E1411/L1411,0)</f>
        <v>0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9">
        <f t="shared" ref="S1411:S1474" si="180">(((I1411/60)/60)/24)+DATE(1970,1,1)+(-5/24)</f>
        <v>42004.966840277775</v>
      </c>
      <c r="T1411" s="9">
        <f t="shared" ref="T1411:T1474" si="181">(((J1411/60)/60)/24)+DATE(1970,1,1)+(-5/24)</f>
        <v>41944.925173611111</v>
      </c>
      <c r="U1411" t="str">
        <f t="shared" ref="U1411:U1474" si="182">TEXT(T1411,"mmmm")</f>
        <v>November</v>
      </c>
      <c r="V1411" t="str">
        <f t="shared" ref="V1411:V1474" si="183">TEXT(T1411,"yyyy")</f>
        <v>2014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6"/>
        <v>0</v>
      </c>
      <c r="P14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9">
        <f t="shared" si="180"/>
        <v>42524.110185185178</v>
      </c>
      <c r="T1412" s="9">
        <f t="shared" si="181"/>
        <v>42479.110185185178</v>
      </c>
      <c r="U1412" t="str">
        <f t="shared" si="182"/>
        <v>April</v>
      </c>
      <c r="V1412" t="str">
        <f t="shared" si="183"/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6"/>
        <v>0</v>
      </c>
      <c r="P1413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9">
        <f t="shared" si="180"/>
        <v>42040.850694444445</v>
      </c>
      <c r="T1413" s="9">
        <f t="shared" si="181"/>
        <v>42012.850694444445</v>
      </c>
      <c r="U1413" t="str">
        <f t="shared" si="182"/>
        <v>January</v>
      </c>
      <c r="V1413" t="str">
        <f t="shared" si="183"/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6"/>
        <v>5</v>
      </c>
      <c r="P1414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9">
        <f t="shared" si="180"/>
        <v>41976.855312499996</v>
      </c>
      <c r="T1414" s="9">
        <f t="shared" si="181"/>
        <v>41946.855312499996</v>
      </c>
      <c r="U1414" t="str">
        <f t="shared" si="182"/>
        <v>November</v>
      </c>
      <c r="V1414" t="str">
        <f t="shared" si="183"/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6"/>
        <v>5</v>
      </c>
      <c r="P1415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9">
        <f t="shared" si="180"/>
        <v>42420.228819444441</v>
      </c>
      <c r="T1415" s="9">
        <f t="shared" si="181"/>
        <v>42360.228819444441</v>
      </c>
      <c r="U1415" t="str">
        <f t="shared" si="182"/>
        <v>December</v>
      </c>
      <c r="V1415" t="str">
        <f t="shared" si="183"/>
        <v>2015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6"/>
        <v>0</v>
      </c>
      <c r="P141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9">
        <f t="shared" si="180"/>
        <v>42738.044756944444</v>
      </c>
      <c r="T1416" s="9">
        <f t="shared" si="181"/>
        <v>42708.044756944444</v>
      </c>
      <c r="U1416" t="str">
        <f t="shared" si="182"/>
        <v>December</v>
      </c>
      <c r="V1416" t="str">
        <f t="shared" si="183"/>
        <v>2016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6"/>
        <v>18</v>
      </c>
      <c r="P1417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9">
        <f t="shared" si="180"/>
        <v>42232.467488425922</v>
      </c>
      <c r="T1417" s="9">
        <f t="shared" si="181"/>
        <v>42192.467488425922</v>
      </c>
      <c r="U1417" t="str">
        <f t="shared" si="182"/>
        <v>July</v>
      </c>
      <c r="V1417" t="str">
        <f t="shared" si="183"/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6"/>
        <v>0</v>
      </c>
      <c r="P1418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s="9">
        <f t="shared" si="180"/>
        <v>42329.759479166663</v>
      </c>
      <c r="T1418" s="9">
        <f t="shared" si="181"/>
        <v>42299.717812499999</v>
      </c>
      <c r="U1418" t="str">
        <f t="shared" si="182"/>
        <v>October</v>
      </c>
      <c r="V1418" t="str">
        <f t="shared" si="183"/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6"/>
        <v>1</v>
      </c>
      <c r="P141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9">
        <f t="shared" si="180"/>
        <v>42262.257638888892</v>
      </c>
      <c r="T1419" s="9">
        <f t="shared" si="181"/>
        <v>42231.941828703704</v>
      </c>
      <c r="U1419" t="str">
        <f t="shared" si="182"/>
        <v>August</v>
      </c>
      <c r="V1419" t="str">
        <f t="shared" si="183"/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6"/>
        <v>0</v>
      </c>
      <c r="P1420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9">
        <f t="shared" si="180"/>
        <v>42425.248078703698</v>
      </c>
      <c r="T1420" s="9">
        <f t="shared" si="181"/>
        <v>42395.248078703698</v>
      </c>
      <c r="U1420" t="str">
        <f t="shared" si="182"/>
        <v>January</v>
      </c>
      <c r="V1420" t="str">
        <f t="shared" si="183"/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6"/>
        <v>7</v>
      </c>
      <c r="P1421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9">
        <f t="shared" si="180"/>
        <v>42652.24790509259</v>
      </c>
      <c r="T1421" s="9">
        <f t="shared" si="181"/>
        <v>42622.24790509259</v>
      </c>
      <c r="U1421" t="str">
        <f t="shared" si="182"/>
        <v>September</v>
      </c>
      <c r="V1421" t="str">
        <f t="shared" si="183"/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6"/>
        <v>3</v>
      </c>
      <c r="P142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9">
        <f t="shared" si="180"/>
        <v>42549.459328703706</v>
      </c>
      <c r="T1422" s="9">
        <f t="shared" si="181"/>
        <v>42524.459328703706</v>
      </c>
      <c r="U1422" t="str">
        <f t="shared" si="182"/>
        <v>June</v>
      </c>
      <c r="V1422" t="str">
        <f t="shared" si="183"/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6"/>
        <v>0</v>
      </c>
      <c r="P1423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9">
        <f t="shared" si="180"/>
        <v>42043.707280092589</v>
      </c>
      <c r="T1423" s="9">
        <f t="shared" si="181"/>
        <v>42013.707280092589</v>
      </c>
      <c r="U1423" t="str">
        <f t="shared" si="182"/>
        <v>January</v>
      </c>
      <c r="V1423" t="str">
        <f t="shared" si="183"/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6"/>
        <v>0</v>
      </c>
      <c r="P142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9">
        <f t="shared" si="180"/>
        <v>42634.031296296293</v>
      </c>
      <c r="T1424" s="9">
        <f t="shared" si="181"/>
        <v>42604.031296296293</v>
      </c>
      <c r="U1424" t="str">
        <f t="shared" si="182"/>
        <v>August</v>
      </c>
      <c r="V1424" t="str">
        <f t="shared" si="183"/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6"/>
        <v>0</v>
      </c>
      <c r="P1425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9">
        <f t="shared" si="180"/>
        <v>42370.151979166665</v>
      </c>
      <c r="T1425" s="9">
        <f t="shared" si="181"/>
        <v>42340.151979166665</v>
      </c>
      <c r="U1425" t="str">
        <f t="shared" si="182"/>
        <v>December</v>
      </c>
      <c r="V1425" t="str">
        <f t="shared" si="183"/>
        <v>2015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6"/>
        <v>20</v>
      </c>
      <c r="P142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9">
        <f t="shared" si="180"/>
        <v>42689.550949074073</v>
      </c>
      <c r="T1426" s="9">
        <f t="shared" si="181"/>
        <v>42676.509282407402</v>
      </c>
      <c r="U1426" t="str">
        <f t="shared" si="182"/>
        <v>November</v>
      </c>
      <c r="V1426" t="str">
        <f t="shared" si="183"/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6"/>
        <v>0</v>
      </c>
      <c r="P1427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s="9">
        <f t="shared" si="180"/>
        <v>42122.923136574071</v>
      </c>
      <c r="T1427" s="9">
        <f t="shared" si="181"/>
        <v>42092.923136574071</v>
      </c>
      <c r="U1427" t="str">
        <f t="shared" si="182"/>
        <v>March</v>
      </c>
      <c r="V1427" t="str">
        <f t="shared" si="183"/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6"/>
        <v>0</v>
      </c>
      <c r="P1428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s="9">
        <f t="shared" si="180"/>
        <v>42240.181944444441</v>
      </c>
      <c r="T1428" s="9">
        <f t="shared" si="181"/>
        <v>42180.181944444441</v>
      </c>
      <c r="U1428" t="str">
        <f t="shared" si="182"/>
        <v>June</v>
      </c>
      <c r="V1428" t="str">
        <f t="shared" si="183"/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6"/>
        <v>8</v>
      </c>
      <c r="P142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9">
        <f t="shared" si="180"/>
        <v>42631.643344907403</v>
      </c>
      <c r="T1429" s="9">
        <f t="shared" si="181"/>
        <v>42601.643344907403</v>
      </c>
      <c r="U1429" t="str">
        <f t="shared" si="182"/>
        <v>August</v>
      </c>
      <c r="V1429" t="str">
        <f t="shared" si="183"/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6"/>
        <v>5</v>
      </c>
      <c r="P1430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9">
        <f t="shared" si="180"/>
        <v>42462.129826388882</v>
      </c>
      <c r="T1430" s="9">
        <f t="shared" si="181"/>
        <v>42432.171493055554</v>
      </c>
      <c r="U1430" t="str">
        <f t="shared" si="182"/>
        <v>March</v>
      </c>
      <c r="V1430" t="str">
        <f t="shared" si="183"/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6"/>
        <v>0</v>
      </c>
      <c r="P1431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s="9">
        <f t="shared" si="180"/>
        <v>42103.852337962955</v>
      </c>
      <c r="T1431" s="9">
        <f t="shared" si="181"/>
        <v>42073.852337962955</v>
      </c>
      <c r="U1431" t="str">
        <f t="shared" si="182"/>
        <v>March</v>
      </c>
      <c r="V1431" t="str">
        <f t="shared" si="183"/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6"/>
        <v>8</v>
      </c>
      <c r="P143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9">
        <f t="shared" si="180"/>
        <v>41992.605185185181</v>
      </c>
      <c r="T1432" s="9">
        <f t="shared" si="181"/>
        <v>41961.605185185181</v>
      </c>
      <c r="U1432" t="str">
        <f t="shared" si="182"/>
        <v>November</v>
      </c>
      <c r="V1432" t="str">
        <f t="shared" si="183"/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6"/>
        <v>32</v>
      </c>
      <c r="P1433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9">
        <f t="shared" si="180"/>
        <v>42334.044166666667</v>
      </c>
      <c r="T1433" s="9">
        <f t="shared" si="181"/>
        <v>42304.002499999995</v>
      </c>
      <c r="U1433" t="str">
        <f t="shared" si="182"/>
        <v>October</v>
      </c>
      <c r="V1433" t="str">
        <f t="shared" si="183"/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6"/>
        <v>0</v>
      </c>
      <c r="P1434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s="9">
        <f t="shared" si="180"/>
        <v>42205.572083333333</v>
      </c>
      <c r="T1434" s="9">
        <f t="shared" si="181"/>
        <v>42175.572083333333</v>
      </c>
      <c r="U1434" t="str">
        <f t="shared" si="182"/>
        <v>June</v>
      </c>
      <c r="V1434" t="str">
        <f t="shared" si="183"/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6"/>
        <v>7</v>
      </c>
      <c r="P1435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9">
        <f t="shared" si="180"/>
        <v>42714.249999999993</v>
      </c>
      <c r="T1435" s="9">
        <f t="shared" si="181"/>
        <v>42673.417534722219</v>
      </c>
      <c r="U1435" t="str">
        <f t="shared" si="182"/>
        <v>October</v>
      </c>
      <c r="V1435" t="str">
        <f t="shared" si="183"/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6"/>
        <v>10</v>
      </c>
      <c r="P143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9">
        <f t="shared" si="180"/>
        <v>42163.416666666664</v>
      </c>
      <c r="T1436" s="9">
        <f t="shared" si="181"/>
        <v>42142.558773148143</v>
      </c>
      <c r="U1436" t="str">
        <f t="shared" si="182"/>
        <v>May</v>
      </c>
      <c r="V1436" t="str">
        <f t="shared" si="183"/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6"/>
        <v>0</v>
      </c>
      <c r="P143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9">
        <f t="shared" si="180"/>
        <v>42288.57199074074</v>
      </c>
      <c r="T1437" s="9">
        <f t="shared" si="181"/>
        <v>42258.57199074074</v>
      </c>
      <c r="U1437" t="str">
        <f t="shared" si="182"/>
        <v>September</v>
      </c>
      <c r="V1437" t="str">
        <f t="shared" si="183"/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6"/>
        <v>1</v>
      </c>
      <c r="P143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9">
        <f t="shared" si="180"/>
        <v>42421.141863425924</v>
      </c>
      <c r="T1438" s="9">
        <f t="shared" si="181"/>
        <v>42391.141863425924</v>
      </c>
      <c r="U1438" t="str">
        <f t="shared" si="182"/>
        <v>January</v>
      </c>
      <c r="V1438" t="str">
        <f t="shared" si="183"/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6"/>
        <v>27</v>
      </c>
      <c r="P1439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9">
        <f t="shared" si="180"/>
        <v>41832.999305555553</v>
      </c>
      <c r="T1439" s="9">
        <f t="shared" si="181"/>
        <v>41796.32336805555</v>
      </c>
      <c r="U1439" t="str">
        <f t="shared" si="182"/>
        <v>June</v>
      </c>
      <c r="V1439" t="str">
        <f t="shared" si="183"/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6"/>
        <v>3</v>
      </c>
      <c r="P1440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9">
        <f t="shared" si="180"/>
        <v>42487.371527777774</v>
      </c>
      <c r="T1440" s="9">
        <f t="shared" si="181"/>
        <v>42457.663182870368</v>
      </c>
      <c r="U1440" t="str">
        <f t="shared" si="182"/>
        <v>March</v>
      </c>
      <c r="V1440" t="str">
        <f t="shared" si="183"/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6"/>
        <v>7</v>
      </c>
      <c r="P1441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9">
        <f t="shared" si="180"/>
        <v>42070.621539351843</v>
      </c>
      <c r="T1441" s="9">
        <f t="shared" si="181"/>
        <v>42040.621539351843</v>
      </c>
      <c r="U1441" t="str">
        <f t="shared" si="182"/>
        <v>February</v>
      </c>
      <c r="V1441" t="str">
        <f t="shared" si="183"/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6"/>
        <v>0</v>
      </c>
      <c r="P144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9">
        <f t="shared" si="180"/>
        <v>42516.540081018517</v>
      </c>
      <c r="T1442" s="9">
        <f t="shared" si="181"/>
        <v>42486.540081018517</v>
      </c>
      <c r="U1442" t="str">
        <f t="shared" si="182"/>
        <v>April</v>
      </c>
      <c r="V1442" t="str">
        <f t="shared" si="183"/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6"/>
        <v>1</v>
      </c>
      <c r="P1443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9">
        <f t="shared" si="180"/>
        <v>42258.557511574072</v>
      </c>
      <c r="T1443" s="9">
        <f t="shared" si="181"/>
        <v>42198.557511574072</v>
      </c>
      <c r="U1443" t="str">
        <f t="shared" si="182"/>
        <v>July</v>
      </c>
      <c r="V1443" t="str">
        <f t="shared" si="183"/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6"/>
        <v>0</v>
      </c>
      <c r="P1444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s="9">
        <f t="shared" si="180"/>
        <v>42515.437013888884</v>
      </c>
      <c r="T1444" s="9">
        <f t="shared" si="181"/>
        <v>42485.437013888884</v>
      </c>
      <c r="U1444" t="str">
        <f t="shared" si="182"/>
        <v>April</v>
      </c>
      <c r="V1444" t="str">
        <f t="shared" si="183"/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6"/>
        <v>0</v>
      </c>
      <c r="P1445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s="9">
        <f t="shared" si="180"/>
        <v>42737.71769675926</v>
      </c>
      <c r="T1445" s="9">
        <f t="shared" si="181"/>
        <v>42707.71769675926</v>
      </c>
      <c r="U1445" t="str">
        <f t="shared" si="182"/>
        <v>December</v>
      </c>
      <c r="V1445" t="str">
        <f t="shared" si="183"/>
        <v>2016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6"/>
        <v>0</v>
      </c>
      <c r="P1446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s="9">
        <f t="shared" si="180"/>
        <v>42259.665069444447</v>
      </c>
      <c r="T1446" s="9">
        <f t="shared" si="181"/>
        <v>42199.665069444447</v>
      </c>
      <c r="U1446" t="str">
        <f t="shared" si="182"/>
        <v>July</v>
      </c>
      <c r="V1446" t="str">
        <f t="shared" si="183"/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6"/>
        <v>0</v>
      </c>
      <c r="P1447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s="9">
        <f t="shared" si="180"/>
        <v>42169.333969907406</v>
      </c>
      <c r="T1447" s="9">
        <f t="shared" si="181"/>
        <v>42139.333969907406</v>
      </c>
      <c r="U1447" t="str">
        <f t="shared" si="182"/>
        <v>May</v>
      </c>
      <c r="V1447" t="str">
        <f t="shared" si="183"/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6"/>
        <v>0</v>
      </c>
      <c r="P1448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s="9">
        <f t="shared" si="180"/>
        <v>42481.239328703705</v>
      </c>
      <c r="T1448" s="9">
        <f t="shared" si="181"/>
        <v>42461.239328703705</v>
      </c>
      <c r="U1448" t="str">
        <f t="shared" si="182"/>
        <v>April</v>
      </c>
      <c r="V1448" t="str">
        <f t="shared" si="183"/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6"/>
        <v>0</v>
      </c>
      <c r="P144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9">
        <f t="shared" si="180"/>
        <v>42559.52238425926</v>
      </c>
      <c r="T1449" s="9">
        <f t="shared" si="181"/>
        <v>42529.52238425926</v>
      </c>
      <c r="U1449" t="str">
        <f t="shared" si="182"/>
        <v>June</v>
      </c>
      <c r="V1449" t="str">
        <f t="shared" si="183"/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6"/>
        <v>0</v>
      </c>
      <c r="P1450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s="9">
        <f t="shared" si="180"/>
        <v>42146.017361111109</v>
      </c>
      <c r="T1450" s="9">
        <f t="shared" si="181"/>
        <v>42115.728217592587</v>
      </c>
      <c r="U1450" t="str">
        <f t="shared" si="182"/>
        <v>April</v>
      </c>
      <c r="V1450" t="str">
        <f t="shared" si="183"/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6"/>
        <v>0</v>
      </c>
      <c r="P1451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s="9">
        <f t="shared" si="180"/>
        <v>42134.603067129625</v>
      </c>
      <c r="T1451" s="9">
        <f t="shared" si="181"/>
        <v>42086.603067129625</v>
      </c>
      <c r="U1451" t="str">
        <f t="shared" si="182"/>
        <v>March</v>
      </c>
      <c r="V1451" t="str">
        <f t="shared" si="183"/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6"/>
        <v>0</v>
      </c>
      <c r="P145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9">
        <f t="shared" si="180"/>
        <v>42419.962928240733</v>
      </c>
      <c r="T1452" s="9">
        <f t="shared" si="181"/>
        <v>42389.962928240733</v>
      </c>
      <c r="U1452" t="str">
        <f t="shared" si="182"/>
        <v>January</v>
      </c>
      <c r="V1452" t="str">
        <f t="shared" si="183"/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6"/>
        <v>0</v>
      </c>
      <c r="P1453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9">
        <f t="shared" si="180"/>
        <v>41961.792349537034</v>
      </c>
      <c r="T1453" s="9">
        <f t="shared" si="181"/>
        <v>41931.75068287037</v>
      </c>
      <c r="U1453" t="str">
        <f t="shared" si="182"/>
        <v>October</v>
      </c>
      <c r="V1453" t="str">
        <f t="shared" si="183"/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6"/>
        <v>0</v>
      </c>
      <c r="P1454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s="9">
        <f t="shared" si="180"/>
        <v>41848.494942129626</v>
      </c>
      <c r="T1454" s="9">
        <f t="shared" si="181"/>
        <v>41818.494942129626</v>
      </c>
      <c r="U1454" t="str">
        <f t="shared" si="182"/>
        <v>June</v>
      </c>
      <c r="V1454" t="str">
        <f t="shared" si="183"/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6"/>
        <v>0</v>
      </c>
      <c r="P1455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s="9">
        <f t="shared" si="180"/>
        <v>42840.446145833332</v>
      </c>
      <c r="T1455" s="9">
        <f t="shared" si="181"/>
        <v>42795.487812499996</v>
      </c>
      <c r="U1455" t="str">
        <f t="shared" si="182"/>
        <v>March</v>
      </c>
      <c r="V1455" t="str">
        <f t="shared" si="183"/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6"/>
        <v>1</v>
      </c>
      <c r="P145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9">
        <f t="shared" si="180"/>
        <v>42484.707638888889</v>
      </c>
      <c r="T1456" s="9">
        <f t="shared" si="181"/>
        <v>42463.658333333333</v>
      </c>
      <c r="U1456" t="str">
        <f t="shared" si="182"/>
        <v>April</v>
      </c>
      <c r="V1456" t="str">
        <f t="shared" si="183"/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6"/>
        <v>11</v>
      </c>
      <c r="P145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9">
        <f t="shared" si="180"/>
        <v>41887.360416666663</v>
      </c>
      <c r="T1457" s="9">
        <f t="shared" si="181"/>
        <v>41832.46435185185</v>
      </c>
      <c r="U1457" t="str">
        <f t="shared" si="182"/>
        <v>July</v>
      </c>
      <c r="V1457" t="str">
        <f t="shared" si="183"/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6"/>
        <v>3</v>
      </c>
      <c r="P1458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9">
        <f t="shared" si="180"/>
        <v>42738.460243055553</v>
      </c>
      <c r="T1458" s="9">
        <f t="shared" si="181"/>
        <v>42708.460243055553</v>
      </c>
      <c r="U1458" t="str">
        <f t="shared" si="182"/>
        <v>December</v>
      </c>
      <c r="V1458" t="str">
        <f t="shared" si="183"/>
        <v>2016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6"/>
        <v>0</v>
      </c>
      <c r="P1459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s="9">
        <f t="shared" si="180"/>
        <v>42319.729675925926</v>
      </c>
      <c r="T1459" s="9">
        <f t="shared" si="181"/>
        <v>42289.688009259255</v>
      </c>
      <c r="U1459" t="str">
        <f t="shared" si="182"/>
        <v>October</v>
      </c>
      <c r="V1459" t="str">
        <f t="shared" si="183"/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6"/>
        <v>0</v>
      </c>
      <c r="P1460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s="9">
        <f t="shared" si="180"/>
        <v>41861.958333333328</v>
      </c>
      <c r="T1460" s="9">
        <f t="shared" si="181"/>
        <v>41831.49722222222</v>
      </c>
      <c r="U1460" t="str">
        <f t="shared" si="182"/>
        <v>July</v>
      </c>
      <c r="V1460" t="str">
        <f t="shared" si="183"/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6"/>
        <v>0</v>
      </c>
      <c r="P1461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s="9">
        <f t="shared" si="180"/>
        <v>42340.517361111109</v>
      </c>
      <c r="T1461" s="9">
        <f t="shared" si="181"/>
        <v>42311.996481481481</v>
      </c>
      <c r="U1461" t="str">
        <f t="shared" si="182"/>
        <v>November</v>
      </c>
      <c r="V1461" t="str">
        <f t="shared" si="183"/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6"/>
        <v>0</v>
      </c>
      <c r="P1462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s="9">
        <f t="shared" si="180"/>
        <v>41973.781249999993</v>
      </c>
      <c r="T1462" s="9">
        <f t="shared" si="181"/>
        <v>41915.688634259255</v>
      </c>
      <c r="U1462" t="str">
        <f t="shared" si="182"/>
        <v>October</v>
      </c>
      <c r="V1462" t="str">
        <f t="shared" si="183"/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6"/>
        <v>101</v>
      </c>
      <c r="P1463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9">
        <f t="shared" si="180"/>
        <v>41932.791666666664</v>
      </c>
      <c r="T1463" s="9">
        <f t="shared" si="181"/>
        <v>41899.436967592592</v>
      </c>
      <c r="U1463" t="str">
        <f t="shared" si="182"/>
        <v>September</v>
      </c>
      <c r="V1463" t="str">
        <f t="shared" si="183"/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6"/>
        <v>109</v>
      </c>
      <c r="P1464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9">
        <f t="shared" si="180"/>
        <v>41374.454525462963</v>
      </c>
      <c r="T1464" s="9">
        <f t="shared" si="181"/>
        <v>41344.454525462963</v>
      </c>
      <c r="U1464" t="str">
        <f t="shared" si="182"/>
        <v>March</v>
      </c>
      <c r="V1464" t="str">
        <f t="shared" si="183"/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6"/>
        <v>148</v>
      </c>
      <c r="P1465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9">
        <f t="shared" si="180"/>
        <v>41371.661319444444</v>
      </c>
      <c r="T1465" s="9">
        <f t="shared" si="181"/>
        <v>41326.702986111108</v>
      </c>
      <c r="U1465" t="str">
        <f t="shared" si="182"/>
        <v>February</v>
      </c>
      <c r="V1465" t="str">
        <f t="shared" si="183"/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6"/>
        <v>163</v>
      </c>
      <c r="P146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9">
        <f t="shared" si="180"/>
        <v>41321.453217592592</v>
      </c>
      <c r="T1466" s="9">
        <f t="shared" si="181"/>
        <v>41291.453217592592</v>
      </c>
      <c r="U1466" t="str">
        <f t="shared" si="182"/>
        <v>January</v>
      </c>
      <c r="V1466" t="str">
        <f t="shared" si="183"/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6"/>
        <v>456</v>
      </c>
      <c r="P1467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9">
        <f t="shared" si="180"/>
        <v>40989.916666666664</v>
      </c>
      <c r="T1467" s="9">
        <f t="shared" si="181"/>
        <v>40959.526064814811</v>
      </c>
      <c r="U1467" t="str">
        <f t="shared" si="182"/>
        <v>February</v>
      </c>
      <c r="V1467" t="str">
        <f t="shared" si="183"/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6"/>
        <v>108</v>
      </c>
      <c r="P1468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9">
        <f t="shared" si="180"/>
        <v>42380.999999999993</v>
      </c>
      <c r="T1468" s="9">
        <f t="shared" si="181"/>
        <v>42339.963726851849</v>
      </c>
      <c r="U1468" t="str">
        <f t="shared" si="182"/>
        <v>December</v>
      </c>
      <c r="V1468" t="str">
        <f t="shared" si="183"/>
        <v>2015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6"/>
        <v>115</v>
      </c>
      <c r="P146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9">
        <f t="shared" si="180"/>
        <v>40993.55190972222</v>
      </c>
      <c r="T1469" s="9">
        <f t="shared" si="181"/>
        <v>40933.593576388885</v>
      </c>
      <c r="U1469" t="str">
        <f t="shared" si="182"/>
        <v>January</v>
      </c>
      <c r="V1469" t="str">
        <f t="shared" si="183"/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6"/>
        <v>102</v>
      </c>
      <c r="P1470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9">
        <f t="shared" si="180"/>
        <v>40705.806122685186</v>
      </c>
      <c r="T1470" s="9">
        <f t="shared" si="181"/>
        <v>40645.806122685186</v>
      </c>
      <c r="U1470" t="str">
        <f t="shared" si="182"/>
        <v>April</v>
      </c>
      <c r="V1470" t="str">
        <f t="shared" si="183"/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6"/>
        <v>108</v>
      </c>
      <c r="P1471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9">
        <f t="shared" si="180"/>
        <v>41320.390150462961</v>
      </c>
      <c r="T1471" s="9">
        <f t="shared" si="181"/>
        <v>41290.390150462961</v>
      </c>
      <c r="U1471" t="str">
        <f t="shared" si="182"/>
        <v>January</v>
      </c>
      <c r="V1471" t="str">
        <f t="shared" si="183"/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6"/>
        <v>125</v>
      </c>
      <c r="P1472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9">
        <f t="shared" si="180"/>
        <v>41271.618784722217</v>
      </c>
      <c r="T1472" s="9">
        <f t="shared" si="181"/>
        <v>41250.618784722217</v>
      </c>
      <c r="U1472" t="str">
        <f t="shared" si="182"/>
        <v>December</v>
      </c>
      <c r="V1472" t="str">
        <f t="shared" si="183"/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6"/>
        <v>104</v>
      </c>
      <c r="P1473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9">
        <f t="shared" si="180"/>
        <v>42103.749236111107</v>
      </c>
      <c r="T1473" s="9">
        <f t="shared" si="181"/>
        <v>42073.749236111107</v>
      </c>
      <c r="U1473" t="str">
        <f t="shared" si="182"/>
        <v>March</v>
      </c>
      <c r="V1473" t="str">
        <f t="shared" si="183"/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76"/>
        <v>139</v>
      </c>
      <c r="P1474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9">
        <f t="shared" si="180"/>
        <v>41563.33452546296</v>
      </c>
      <c r="T1474" s="9">
        <f t="shared" si="181"/>
        <v>41533.33452546296</v>
      </c>
      <c r="U1474" t="str">
        <f t="shared" si="182"/>
        <v>September</v>
      </c>
      <c r="V1474" t="str">
        <f t="shared" si="183"/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84">ROUND(E1475/D1475*100,0)</f>
        <v>121</v>
      </c>
      <c r="P1475">
        <f t="shared" ref="P1475:P1538" si="185">IFERROR(E1475/L1475,0)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9">
        <f t="shared" ref="S1475:S1538" si="188">(((I1475/60)/60)/24)+DATE(1970,1,1)+(-5/24)</f>
        <v>40969.771284722221</v>
      </c>
      <c r="T1475" s="9">
        <f t="shared" ref="T1475:T1538" si="189">(((J1475/60)/60)/24)+DATE(1970,1,1)+(-5/24)</f>
        <v>40939.771284722221</v>
      </c>
      <c r="U1475" t="str">
        <f t="shared" ref="U1475:U1538" si="190">TEXT(T1475,"mmmm")</f>
        <v>January</v>
      </c>
      <c r="V1475" t="str">
        <f t="shared" ref="V1475:V1538" si="191">TEXT(T1475,"yyyy")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4"/>
        <v>112</v>
      </c>
      <c r="P147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9">
        <f t="shared" si="188"/>
        <v>41530.519583333327</v>
      </c>
      <c r="T1476" s="9">
        <f t="shared" si="189"/>
        <v>41500.519583333327</v>
      </c>
      <c r="U1476" t="str">
        <f t="shared" si="190"/>
        <v>August</v>
      </c>
      <c r="V1476" t="str">
        <f t="shared" si="191"/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4"/>
        <v>189</v>
      </c>
      <c r="P1477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9">
        <f t="shared" si="188"/>
        <v>41992.999305555553</v>
      </c>
      <c r="T1477" s="9">
        <f t="shared" si="189"/>
        <v>41960.514618055553</v>
      </c>
      <c r="U1477" t="str">
        <f t="shared" si="190"/>
        <v>November</v>
      </c>
      <c r="V1477" t="str">
        <f t="shared" si="191"/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4"/>
        <v>662</v>
      </c>
      <c r="P1478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9">
        <f t="shared" si="188"/>
        <v>40795.833587962959</v>
      </c>
      <c r="T1478" s="9">
        <f t="shared" si="189"/>
        <v>40765.833587962959</v>
      </c>
      <c r="U1478" t="str">
        <f t="shared" si="190"/>
        <v>August</v>
      </c>
      <c r="V1478" t="str">
        <f t="shared" si="191"/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4"/>
        <v>111</v>
      </c>
      <c r="P1479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9">
        <f t="shared" si="188"/>
        <v>40899.916666666664</v>
      </c>
      <c r="T1479" s="9">
        <f t="shared" si="189"/>
        <v>40840.407453703701</v>
      </c>
      <c r="U1479" t="str">
        <f t="shared" si="190"/>
        <v>October</v>
      </c>
      <c r="V1479" t="str">
        <f t="shared" si="191"/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4"/>
        <v>1182</v>
      </c>
      <c r="P1480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9">
        <f t="shared" si="188"/>
        <v>41408.663344907407</v>
      </c>
      <c r="T1480" s="9">
        <f t="shared" si="189"/>
        <v>41394.663344907407</v>
      </c>
      <c r="U1480" t="str">
        <f t="shared" si="190"/>
        <v>April</v>
      </c>
      <c r="V1480" t="str">
        <f t="shared" si="191"/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4"/>
        <v>137</v>
      </c>
      <c r="P1481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9">
        <f t="shared" si="188"/>
        <v>41768.957638888889</v>
      </c>
      <c r="T1481" s="9">
        <f t="shared" si="189"/>
        <v>41754.536909722221</v>
      </c>
      <c r="U1481" t="str">
        <f t="shared" si="190"/>
        <v>April</v>
      </c>
      <c r="V1481" t="str">
        <f t="shared" si="191"/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4"/>
        <v>117</v>
      </c>
      <c r="P1482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9">
        <f t="shared" si="188"/>
        <v>41481.5</v>
      </c>
      <c r="T1482" s="9">
        <f t="shared" si="189"/>
        <v>41464.725682870368</v>
      </c>
      <c r="U1482" t="str">
        <f t="shared" si="190"/>
        <v>July</v>
      </c>
      <c r="V1482" t="str">
        <f t="shared" si="191"/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4"/>
        <v>2</v>
      </c>
      <c r="P1483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9">
        <f t="shared" si="188"/>
        <v>41580.714641203704</v>
      </c>
      <c r="T1483" s="9">
        <f t="shared" si="189"/>
        <v>41550.714641203704</v>
      </c>
      <c r="U1483" t="str">
        <f t="shared" si="190"/>
        <v>October</v>
      </c>
      <c r="V1483" t="str">
        <f t="shared" si="191"/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4"/>
        <v>0</v>
      </c>
      <c r="P148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9">
        <f t="shared" si="188"/>
        <v>41159.118749999994</v>
      </c>
      <c r="T1484" s="9">
        <f t="shared" si="189"/>
        <v>41136.649722222224</v>
      </c>
      <c r="U1484" t="str">
        <f t="shared" si="190"/>
        <v>August</v>
      </c>
      <c r="V1484" t="str">
        <f t="shared" si="191"/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4"/>
        <v>1</v>
      </c>
      <c r="P1485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9">
        <f t="shared" si="188"/>
        <v>42572.984664351847</v>
      </c>
      <c r="T1485" s="9">
        <f t="shared" si="189"/>
        <v>42547.984664351847</v>
      </c>
      <c r="U1485" t="str">
        <f t="shared" si="190"/>
        <v>June</v>
      </c>
      <c r="V1485" t="str">
        <f t="shared" si="191"/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4"/>
        <v>0</v>
      </c>
      <c r="P1486">
        <f t="shared" si="185"/>
        <v>0</v>
      </c>
      <c r="Q1486" t="str">
        <f t="shared" si="186"/>
        <v>publishing</v>
      </c>
      <c r="R1486" t="str">
        <f t="shared" si="187"/>
        <v>fiction</v>
      </c>
      <c r="S1486" s="9">
        <f t="shared" si="188"/>
        <v>41111.410416666666</v>
      </c>
      <c r="T1486" s="9">
        <f t="shared" si="189"/>
        <v>41052.992627314808</v>
      </c>
      <c r="U1486" t="str">
        <f t="shared" si="190"/>
        <v>May</v>
      </c>
      <c r="V1486" t="str">
        <f t="shared" si="191"/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4"/>
        <v>2</v>
      </c>
      <c r="P148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9">
        <f t="shared" si="188"/>
        <v>42175.587650462963</v>
      </c>
      <c r="T1487" s="9">
        <f t="shared" si="189"/>
        <v>42130.587650462963</v>
      </c>
      <c r="U1487" t="str">
        <f t="shared" si="190"/>
        <v>May</v>
      </c>
      <c r="V1487" t="str">
        <f t="shared" si="191"/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4"/>
        <v>0</v>
      </c>
      <c r="P148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9">
        <f t="shared" si="188"/>
        <v>42061.960196759253</v>
      </c>
      <c r="T1488" s="9">
        <f t="shared" si="189"/>
        <v>42031.960196759253</v>
      </c>
      <c r="U1488" t="str">
        <f t="shared" si="190"/>
        <v>January</v>
      </c>
      <c r="V1488" t="str">
        <f t="shared" si="191"/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4"/>
        <v>0</v>
      </c>
      <c r="P1489">
        <f t="shared" si="185"/>
        <v>0</v>
      </c>
      <c r="Q1489" t="str">
        <f t="shared" si="186"/>
        <v>publishing</v>
      </c>
      <c r="R1489" t="str">
        <f t="shared" si="187"/>
        <v>fiction</v>
      </c>
      <c r="S1489" s="9">
        <f t="shared" si="188"/>
        <v>42584.709155092591</v>
      </c>
      <c r="T1489" s="9">
        <f t="shared" si="189"/>
        <v>42554.709155092591</v>
      </c>
      <c r="U1489" t="str">
        <f t="shared" si="190"/>
        <v>July</v>
      </c>
      <c r="V1489" t="str">
        <f t="shared" si="191"/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4"/>
        <v>2</v>
      </c>
      <c r="P1490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9">
        <f t="shared" si="188"/>
        <v>41644.354861111111</v>
      </c>
      <c r="T1490" s="9">
        <f t="shared" si="189"/>
        <v>41614.354861111111</v>
      </c>
      <c r="U1490" t="str">
        <f t="shared" si="190"/>
        <v>December</v>
      </c>
      <c r="V1490" t="str">
        <f t="shared" si="191"/>
        <v>2013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4"/>
        <v>0</v>
      </c>
      <c r="P1491">
        <f t="shared" si="185"/>
        <v>0</v>
      </c>
      <c r="Q1491" t="str">
        <f t="shared" si="186"/>
        <v>publishing</v>
      </c>
      <c r="R1491" t="str">
        <f t="shared" si="187"/>
        <v>fiction</v>
      </c>
      <c r="S1491" s="9">
        <f t="shared" si="188"/>
        <v>41228.445046296292</v>
      </c>
      <c r="T1491" s="9">
        <f t="shared" si="189"/>
        <v>41198.403379629628</v>
      </c>
      <c r="U1491" t="str">
        <f t="shared" si="190"/>
        <v>October</v>
      </c>
      <c r="V1491" t="str">
        <f t="shared" si="191"/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4"/>
        <v>31</v>
      </c>
      <c r="P1492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9">
        <f t="shared" si="188"/>
        <v>41549.352708333332</v>
      </c>
      <c r="T1492" s="9">
        <f t="shared" si="189"/>
        <v>41520.352708333332</v>
      </c>
      <c r="U1492" t="str">
        <f t="shared" si="190"/>
        <v>September</v>
      </c>
      <c r="V1492" t="str">
        <f t="shared" si="191"/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4"/>
        <v>8</v>
      </c>
      <c r="P1493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9">
        <f t="shared" si="188"/>
        <v>42050.443055555552</v>
      </c>
      <c r="T1493" s="9">
        <f t="shared" si="189"/>
        <v>41991.505127314813</v>
      </c>
      <c r="U1493" t="str">
        <f t="shared" si="190"/>
        <v>December</v>
      </c>
      <c r="V1493" t="str">
        <f t="shared" si="191"/>
        <v>2014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4"/>
        <v>1</v>
      </c>
      <c r="P149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9">
        <f t="shared" si="188"/>
        <v>40712.676458333335</v>
      </c>
      <c r="T1494" s="9">
        <f t="shared" si="189"/>
        <v>40682.676458333335</v>
      </c>
      <c r="U1494" t="str">
        <f t="shared" si="190"/>
        <v>May</v>
      </c>
      <c r="V1494" t="str">
        <f t="shared" si="191"/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4"/>
        <v>0</v>
      </c>
      <c r="P1495">
        <f t="shared" si="185"/>
        <v>0</v>
      </c>
      <c r="Q1495" t="str">
        <f t="shared" si="186"/>
        <v>publishing</v>
      </c>
      <c r="R1495" t="str">
        <f t="shared" si="187"/>
        <v>fiction</v>
      </c>
      <c r="S1495" s="9">
        <f t="shared" si="188"/>
        <v>41441.658275462964</v>
      </c>
      <c r="T1495" s="9">
        <f t="shared" si="189"/>
        <v>41411.658275462964</v>
      </c>
      <c r="U1495" t="str">
        <f t="shared" si="190"/>
        <v>May</v>
      </c>
      <c r="V1495" t="str">
        <f t="shared" si="191"/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4"/>
        <v>9</v>
      </c>
      <c r="P149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9">
        <f t="shared" si="188"/>
        <v>42097.443055555552</v>
      </c>
      <c r="T1496" s="9">
        <f t="shared" si="189"/>
        <v>42067.514039351845</v>
      </c>
      <c r="U1496" t="str">
        <f t="shared" si="190"/>
        <v>March</v>
      </c>
      <c r="V1496" t="str">
        <f t="shared" si="191"/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4"/>
        <v>0</v>
      </c>
      <c r="P1497">
        <f t="shared" si="185"/>
        <v>0</v>
      </c>
      <c r="Q1497" t="str">
        <f t="shared" si="186"/>
        <v>publishing</v>
      </c>
      <c r="R1497" t="str">
        <f t="shared" si="187"/>
        <v>fiction</v>
      </c>
      <c r="S1497" s="9">
        <f t="shared" si="188"/>
        <v>40782.581377314811</v>
      </c>
      <c r="T1497" s="9">
        <f t="shared" si="189"/>
        <v>40752.581377314811</v>
      </c>
      <c r="U1497" t="str">
        <f t="shared" si="190"/>
        <v>July</v>
      </c>
      <c r="V1497" t="str">
        <f t="shared" si="191"/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4"/>
        <v>0</v>
      </c>
      <c r="P1498">
        <f t="shared" si="185"/>
        <v>0</v>
      </c>
      <c r="Q1498" t="str">
        <f t="shared" si="186"/>
        <v>publishing</v>
      </c>
      <c r="R1498" t="str">
        <f t="shared" si="187"/>
        <v>fiction</v>
      </c>
      <c r="S1498" s="9">
        <f t="shared" si="188"/>
        <v>41898.266886574071</v>
      </c>
      <c r="T1498" s="9">
        <f t="shared" si="189"/>
        <v>41838.266886574071</v>
      </c>
      <c r="U1498" t="str">
        <f t="shared" si="190"/>
        <v>July</v>
      </c>
      <c r="V1498" t="str">
        <f t="shared" si="191"/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4"/>
        <v>0</v>
      </c>
      <c r="P149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9">
        <f t="shared" si="188"/>
        <v>41486.613194444442</v>
      </c>
      <c r="T1499" s="9">
        <f t="shared" si="189"/>
        <v>41444.434282407405</v>
      </c>
      <c r="U1499" t="str">
        <f t="shared" si="190"/>
        <v>June</v>
      </c>
      <c r="V1499" t="str">
        <f t="shared" si="191"/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4"/>
        <v>2</v>
      </c>
      <c r="P1500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9">
        <f t="shared" si="188"/>
        <v>41885.775208333333</v>
      </c>
      <c r="T1500" s="9">
        <f t="shared" si="189"/>
        <v>41840.775208333333</v>
      </c>
      <c r="U1500" t="str">
        <f t="shared" si="190"/>
        <v>July</v>
      </c>
      <c r="V1500" t="str">
        <f t="shared" si="191"/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4"/>
        <v>0</v>
      </c>
      <c r="P1501">
        <f t="shared" si="185"/>
        <v>5</v>
      </c>
      <c r="Q1501" t="str">
        <f t="shared" si="186"/>
        <v>publishing</v>
      </c>
      <c r="R1501" t="str">
        <f t="shared" si="187"/>
        <v>fiction</v>
      </c>
      <c r="S1501" s="9">
        <f t="shared" si="188"/>
        <v>42586.798993055556</v>
      </c>
      <c r="T1501" s="9">
        <f t="shared" si="189"/>
        <v>42526.798993055556</v>
      </c>
      <c r="U1501" t="str">
        <f t="shared" si="190"/>
        <v>June</v>
      </c>
      <c r="V1501" t="str">
        <f t="shared" si="191"/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4"/>
        <v>25</v>
      </c>
      <c r="P1502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9">
        <f t="shared" si="188"/>
        <v>41395.69626157407</v>
      </c>
      <c r="T1502" s="9">
        <f t="shared" si="189"/>
        <v>41365.69626157407</v>
      </c>
      <c r="U1502" t="str">
        <f t="shared" si="190"/>
        <v>April</v>
      </c>
      <c r="V1502" t="str">
        <f t="shared" si="191"/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4"/>
        <v>166</v>
      </c>
      <c r="P1503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9">
        <f t="shared" si="188"/>
        <v>42193.3752662037</v>
      </c>
      <c r="T1503" s="9">
        <f t="shared" si="189"/>
        <v>42163.3752662037</v>
      </c>
      <c r="U1503" t="str">
        <f t="shared" si="190"/>
        <v>June</v>
      </c>
      <c r="V1503" t="str">
        <f t="shared" si="191"/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4"/>
        <v>101</v>
      </c>
      <c r="P1504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9">
        <f t="shared" si="188"/>
        <v>42454.708333333336</v>
      </c>
      <c r="T1504" s="9">
        <f t="shared" si="189"/>
        <v>42426.33425925926</v>
      </c>
      <c r="U1504" t="str">
        <f t="shared" si="190"/>
        <v>February</v>
      </c>
      <c r="V1504" t="str">
        <f t="shared" si="191"/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4"/>
        <v>108</v>
      </c>
      <c r="P1505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9">
        <f t="shared" si="188"/>
        <v>42666.13890046296</v>
      </c>
      <c r="T1505" s="9">
        <f t="shared" si="189"/>
        <v>42606.13890046296</v>
      </c>
      <c r="U1505" t="str">
        <f t="shared" si="190"/>
        <v>August</v>
      </c>
      <c r="V1505" t="str">
        <f t="shared" si="191"/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4"/>
        <v>278</v>
      </c>
      <c r="P150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9">
        <f t="shared" si="188"/>
        <v>41800.147916666661</v>
      </c>
      <c r="T1506" s="9">
        <f t="shared" si="189"/>
        <v>41772.44935185185</v>
      </c>
      <c r="U1506" t="str">
        <f t="shared" si="190"/>
        <v>May</v>
      </c>
      <c r="V1506" t="str">
        <f t="shared" si="191"/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4"/>
        <v>104</v>
      </c>
      <c r="P1507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9">
        <f t="shared" si="188"/>
        <v>42451.625694444439</v>
      </c>
      <c r="T1507" s="9">
        <f t="shared" si="189"/>
        <v>42414.234988425924</v>
      </c>
      <c r="U1507" t="str">
        <f t="shared" si="190"/>
        <v>February</v>
      </c>
      <c r="V1507" t="str">
        <f t="shared" si="191"/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4"/>
        <v>111</v>
      </c>
      <c r="P1508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9">
        <f t="shared" si="188"/>
        <v>41844.577592592592</v>
      </c>
      <c r="T1508" s="9">
        <f t="shared" si="189"/>
        <v>41814.577592592592</v>
      </c>
      <c r="U1508" t="str">
        <f t="shared" si="190"/>
        <v>June</v>
      </c>
      <c r="V1508" t="str">
        <f t="shared" si="191"/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4"/>
        <v>215</v>
      </c>
      <c r="P1509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9">
        <f t="shared" si="188"/>
        <v>40313.131944444445</v>
      </c>
      <c r="T1509" s="9">
        <f t="shared" si="189"/>
        <v>40254.242002314815</v>
      </c>
      <c r="U1509" t="str">
        <f t="shared" si="190"/>
        <v>March</v>
      </c>
      <c r="V1509" t="str">
        <f t="shared" si="191"/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4"/>
        <v>111</v>
      </c>
      <c r="P1510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9">
        <f t="shared" si="188"/>
        <v>41817.406030092592</v>
      </c>
      <c r="T1510" s="9">
        <f t="shared" si="189"/>
        <v>41786.406030092592</v>
      </c>
      <c r="U1510" t="str">
        <f t="shared" si="190"/>
        <v>May</v>
      </c>
      <c r="V1510" t="str">
        <f t="shared" si="191"/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4"/>
        <v>124</v>
      </c>
      <c r="P1511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9">
        <f t="shared" si="188"/>
        <v>42780.749305555553</v>
      </c>
      <c r="T1511" s="9">
        <f t="shared" si="189"/>
        <v>42751.325057870366</v>
      </c>
      <c r="U1511" t="str">
        <f t="shared" si="190"/>
        <v>January</v>
      </c>
      <c r="V1511" t="str">
        <f t="shared" si="191"/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4"/>
        <v>101</v>
      </c>
      <c r="P1512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9">
        <f t="shared" si="188"/>
        <v>41839.176828703698</v>
      </c>
      <c r="T1512" s="9">
        <f t="shared" si="189"/>
        <v>41809.176828703698</v>
      </c>
      <c r="U1512" t="str">
        <f t="shared" si="190"/>
        <v>June</v>
      </c>
      <c r="V1512" t="str">
        <f t="shared" si="191"/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4"/>
        <v>112</v>
      </c>
      <c r="P1513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9">
        <f t="shared" si="188"/>
        <v>42326.416712962957</v>
      </c>
      <c r="T1513" s="9">
        <f t="shared" si="189"/>
        <v>42296.375046296293</v>
      </c>
      <c r="U1513" t="str">
        <f t="shared" si="190"/>
        <v>October</v>
      </c>
      <c r="V1513" t="str">
        <f t="shared" si="191"/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4"/>
        <v>559</v>
      </c>
      <c r="P1514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9">
        <f t="shared" si="188"/>
        <v>42771.476145833331</v>
      </c>
      <c r="T1514" s="9">
        <f t="shared" si="189"/>
        <v>42741.476145833331</v>
      </c>
      <c r="U1514" t="str">
        <f t="shared" si="190"/>
        <v>January</v>
      </c>
      <c r="V1514" t="str">
        <f t="shared" si="191"/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4"/>
        <v>150</v>
      </c>
      <c r="P1515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9">
        <f t="shared" si="188"/>
        <v>41836.42900462963</v>
      </c>
      <c r="T1515" s="9">
        <f t="shared" si="189"/>
        <v>41806.42900462963</v>
      </c>
      <c r="U1515" t="str">
        <f t="shared" si="190"/>
        <v>June</v>
      </c>
      <c r="V1515" t="str">
        <f t="shared" si="191"/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4"/>
        <v>106</v>
      </c>
      <c r="P151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9">
        <f t="shared" si="188"/>
        <v>42274.389351851853</v>
      </c>
      <c r="T1516" s="9">
        <f t="shared" si="189"/>
        <v>42234.389351851853</v>
      </c>
      <c r="U1516" t="str">
        <f t="shared" si="190"/>
        <v>August</v>
      </c>
      <c r="V1516" t="str">
        <f t="shared" si="191"/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4"/>
        <v>157</v>
      </c>
      <c r="P1517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9">
        <f t="shared" si="188"/>
        <v>42445.003437499996</v>
      </c>
      <c r="T1517" s="9">
        <f t="shared" si="189"/>
        <v>42415.04510416666</v>
      </c>
      <c r="U1517" t="str">
        <f t="shared" si="190"/>
        <v>February</v>
      </c>
      <c r="V1517" t="str">
        <f t="shared" si="191"/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4"/>
        <v>109</v>
      </c>
      <c r="P1518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9">
        <f t="shared" si="188"/>
        <v>42649.374999999993</v>
      </c>
      <c r="T1518" s="9">
        <f t="shared" si="189"/>
        <v>42619.258009259262</v>
      </c>
      <c r="U1518" t="str">
        <f t="shared" si="190"/>
        <v>September</v>
      </c>
      <c r="V1518" t="str">
        <f t="shared" si="191"/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4"/>
        <v>162</v>
      </c>
      <c r="P1519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9">
        <f t="shared" si="188"/>
        <v>41979.041666666664</v>
      </c>
      <c r="T1519" s="9">
        <f t="shared" si="189"/>
        <v>41948.358252314814</v>
      </c>
      <c r="U1519" t="str">
        <f t="shared" si="190"/>
        <v>November</v>
      </c>
      <c r="V1519" t="str">
        <f t="shared" si="191"/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4"/>
        <v>205</v>
      </c>
      <c r="P1520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9">
        <f t="shared" si="188"/>
        <v>41790.611712962964</v>
      </c>
      <c r="T1520" s="9">
        <f t="shared" si="189"/>
        <v>41760.611712962964</v>
      </c>
      <c r="U1520" t="str">
        <f t="shared" si="190"/>
        <v>May</v>
      </c>
      <c r="V1520" t="str">
        <f t="shared" si="191"/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4"/>
        <v>103</v>
      </c>
      <c r="P1521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9">
        <f t="shared" si="188"/>
        <v>41810.707638888889</v>
      </c>
      <c r="T1521" s="9">
        <f t="shared" si="189"/>
        <v>41782.533368055556</v>
      </c>
      <c r="U1521" t="str">
        <f t="shared" si="190"/>
        <v>May</v>
      </c>
      <c r="V1521" t="str">
        <f t="shared" si="191"/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4"/>
        <v>103</v>
      </c>
      <c r="P1522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9">
        <f t="shared" si="188"/>
        <v>41991.958333333336</v>
      </c>
      <c r="T1522" s="9">
        <f t="shared" si="189"/>
        <v>41955.649456018517</v>
      </c>
      <c r="U1522" t="str">
        <f t="shared" si="190"/>
        <v>November</v>
      </c>
      <c r="V1522" t="str">
        <f t="shared" si="191"/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4"/>
        <v>107</v>
      </c>
      <c r="P1523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9">
        <f t="shared" si="188"/>
        <v>42527.959386574068</v>
      </c>
      <c r="T1523" s="9">
        <f t="shared" si="189"/>
        <v>42492.959386574068</v>
      </c>
      <c r="U1523" t="str">
        <f t="shared" si="190"/>
        <v>May</v>
      </c>
      <c r="V1523" t="str">
        <f t="shared" si="191"/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4"/>
        <v>139</v>
      </c>
      <c r="P1524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9">
        <f t="shared" si="188"/>
        <v>41929.621979166666</v>
      </c>
      <c r="T1524" s="9">
        <f t="shared" si="189"/>
        <v>41899.621979166666</v>
      </c>
      <c r="U1524" t="str">
        <f t="shared" si="190"/>
        <v>September</v>
      </c>
      <c r="V1524" t="str">
        <f t="shared" si="191"/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4"/>
        <v>125</v>
      </c>
      <c r="P1525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9">
        <f t="shared" si="188"/>
        <v>41995.791666666664</v>
      </c>
      <c r="T1525" s="9">
        <f t="shared" si="189"/>
        <v>41964.543009259258</v>
      </c>
      <c r="U1525" t="str">
        <f t="shared" si="190"/>
        <v>November</v>
      </c>
      <c r="V1525" t="str">
        <f t="shared" si="191"/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4"/>
        <v>207</v>
      </c>
      <c r="P152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9">
        <f t="shared" si="188"/>
        <v>42786.292708333327</v>
      </c>
      <c r="T1526" s="9">
        <f t="shared" si="189"/>
        <v>42756.292708333327</v>
      </c>
      <c r="U1526" t="str">
        <f t="shared" si="190"/>
        <v>January</v>
      </c>
      <c r="V1526" t="str">
        <f t="shared" si="191"/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4"/>
        <v>174</v>
      </c>
      <c r="P1527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9">
        <f t="shared" si="188"/>
        <v>42600.494652777772</v>
      </c>
      <c r="T1527" s="9">
        <f t="shared" si="189"/>
        <v>42570.494652777772</v>
      </c>
      <c r="U1527" t="str">
        <f t="shared" si="190"/>
        <v>July</v>
      </c>
      <c r="V1527" t="str">
        <f t="shared" si="191"/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4"/>
        <v>120</v>
      </c>
      <c r="P1528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9">
        <f t="shared" si="188"/>
        <v>42388.067673611113</v>
      </c>
      <c r="T1528" s="9">
        <f t="shared" si="189"/>
        <v>42339.067673611113</v>
      </c>
      <c r="U1528" t="str">
        <f t="shared" si="190"/>
        <v>December</v>
      </c>
      <c r="V1528" t="str">
        <f t="shared" si="191"/>
        <v>2015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4"/>
        <v>110</v>
      </c>
      <c r="P1529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9">
        <f t="shared" si="188"/>
        <v>42808.350532407399</v>
      </c>
      <c r="T1529" s="9">
        <f t="shared" si="189"/>
        <v>42780.392199074071</v>
      </c>
      <c r="U1529" t="str">
        <f t="shared" si="190"/>
        <v>February</v>
      </c>
      <c r="V1529" t="str">
        <f t="shared" si="191"/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4"/>
        <v>282</v>
      </c>
      <c r="P1530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9">
        <f t="shared" si="188"/>
        <v>42766.791666666664</v>
      </c>
      <c r="T1530" s="9">
        <f t="shared" si="189"/>
        <v>42736.524560185186</v>
      </c>
      <c r="U1530" t="str">
        <f t="shared" si="190"/>
        <v>January</v>
      </c>
      <c r="V1530" t="str">
        <f t="shared" si="191"/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4"/>
        <v>101</v>
      </c>
      <c r="P1531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9">
        <f t="shared" si="188"/>
        <v>42082.378703703704</v>
      </c>
      <c r="T1531" s="9">
        <f t="shared" si="189"/>
        <v>42052.420370370368</v>
      </c>
      <c r="U1531" t="str">
        <f t="shared" si="190"/>
        <v>February</v>
      </c>
      <c r="V1531" t="str">
        <f t="shared" si="191"/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4"/>
        <v>135</v>
      </c>
      <c r="P1532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9">
        <f t="shared" si="188"/>
        <v>42300.558969907412</v>
      </c>
      <c r="T1532" s="9">
        <f t="shared" si="189"/>
        <v>42275.558969907412</v>
      </c>
      <c r="U1532" t="str">
        <f t="shared" si="190"/>
        <v>September</v>
      </c>
      <c r="V1532" t="str">
        <f t="shared" si="191"/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4"/>
        <v>176</v>
      </c>
      <c r="P1533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9">
        <f t="shared" si="188"/>
        <v>41973.916666666664</v>
      </c>
      <c r="T1533" s="9">
        <f t="shared" si="189"/>
        <v>41941.594050925924</v>
      </c>
      <c r="U1533" t="str">
        <f t="shared" si="190"/>
        <v>October</v>
      </c>
      <c r="V1533" t="str">
        <f t="shared" si="191"/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4"/>
        <v>484</v>
      </c>
      <c r="P1534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9">
        <f t="shared" si="188"/>
        <v>42415.416666666664</v>
      </c>
      <c r="T1534" s="9">
        <f t="shared" si="189"/>
        <v>42391.266956018517</v>
      </c>
      <c r="U1534" t="str">
        <f t="shared" si="190"/>
        <v>January</v>
      </c>
      <c r="V1534" t="str">
        <f t="shared" si="191"/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4"/>
        <v>145</v>
      </c>
      <c r="P1535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9">
        <f t="shared" si="188"/>
        <v>42491.957638888889</v>
      </c>
      <c r="T1535" s="9">
        <f t="shared" si="189"/>
        <v>42442.793715277774</v>
      </c>
      <c r="U1535" t="str">
        <f t="shared" si="190"/>
        <v>March</v>
      </c>
      <c r="V1535" t="str">
        <f t="shared" si="191"/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4"/>
        <v>418</v>
      </c>
      <c r="P153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9">
        <f t="shared" si="188"/>
        <v>42251.465995370374</v>
      </c>
      <c r="T1536" s="9">
        <f t="shared" si="189"/>
        <v>42221.465995370374</v>
      </c>
      <c r="U1536" t="str">
        <f t="shared" si="190"/>
        <v>August</v>
      </c>
      <c r="V1536" t="str">
        <f t="shared" si="191"/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4"/>
        <v>132</v>
      </c>
      <c r="P1537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9">
        <f t="shared" si="188"/>
        <v>42513.708333333336</v>
      </c>
      <c r="T1537" s="9">
        <f t="shared" si="189"/>
        <v>42484.620729166665</v>
      </c>
      <c r="U1537" t="str">
        <f t="shared" si="190"/>
        <v>April</v>
      </c>
      <c r="V1537" t="str">
        <f t="shared" si="191"/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84"/>
        <v>250</v>
      </c>
      <c r="P1538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9">
        <f t="shared" si="188"/>
        <v>42243.593865740739</v>
      </c>
      <c r="T1538" s="9">
        <f t="shared" si="189"/>
        <v>42213.593865740739</v>
      </c>
      <c r="U1538" t="str">
        <f t="shared" si="190"/>
        <v>July</v>
      </c>
      <c r="V1538" t="str">
        <f t="shared" si="191"/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92">ROUND(E1539/D1539*100,0)</f>
        <v>180</v>
      </c>
      <c r="P1539">
        <f t="shared" ref="P1539:P1602" si="193">IFERROR(E1539/L1539,0)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9">
        <f t="shared" ref="S1539:S1602" si="196">(((I1539/60)/60)/24)+DATE(1970,1,1)+(-5/24)</f>
        <v>42588.541666666664</v>
      </c>
      <c r="T1539" s="9">
        <f t="shared" ref="T1539:T1602" si="197">(((J1539/60)/60)/24)+DATE(1970,1,1)+(-5/24)</f>
        <v>42552.106793981475</v>
      </c>
      <c r="U1539" t="str">
        <f t="shared" ref="U1539:U1602" si="198">TEXT(T1539,"mmmm")</f>
        <v>July</v>
      </c>
      <c r="V1539" t="str">
        <f t="shared" ref="V1539:V1602" si="199">TEXT(T1539,"yyyy")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2"/>
        <v>103</v>
      </c>
      <c r="P1540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9">
        <f t="shared" si="196"/>
        <v>42026.57372685185</v>
      </c>
      <c r="T1540" s="9">
        <f t="shared" si="197"/>
        <v>41981.57372685185</v>
      </c>
      <c r="U1540" t="str">
        <f t="shared" si="198"/>
        <v>December</v>
      </c>
      <c r="V1540" t="str">
        <f t="shared" si="199"/>
        <v>2014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2"/>
        <v>136</v>
      </c>
      <c r="P1541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9">
        <f t="shared" si="196"/>
        <v>42738.710868055547</v>
      </c>
      <c r="T1541" s="9">
        <f t="shared" si="197"/>
        <v>42705.710868055547</v>
      </c>
      <c r="U1541" t="str">
        <f t="shared" si="198"/>
        <v>December</v>
      </c>
      <c r="V1541" t="str">
        <f t="shared" si="199"/>
        <v>2016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2"/>
        <v>118</v>
      </c>
      <c r="P1542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9">
        <f t="shared" si="196"/>
        <v>41968.843749999993</v>
      </c>
      <c r="T1542" s="9">
        <f t="shared" si="197"/>
        <v>41938.798796296294</v>
      </c>
      <c r="U1542" t="str">
        <f t="shared" si="198"/>
        <v>October</v>
      </c>
      <c r="V1542" t="str">
        <f t="shared" si="199"/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2"/>
        <v>0</v>
      </c>
      <c r="P1543">
        <f t="shared" si="193"/>
        <v>3</v>
      </c>
      <c r="Q1543" t="str">
        <f t="shared" si="194"/>
        <v>photography</v>
      </c>
      <c r="R1543" t="str">
        <f t="shared" si="195"/>
        <v>nature</v>
      </c>
      <c r="S1543" s="9">
        <f t="shared" si="196"/>
        <v>42004.503912037035</v>
      </c>
      <c r="T1543" s="9">
        <f t="shared" si="197"/>
        <v>41974.503912037035</v>
      </c>
      <c r="U1543" t="str">
        <f t="shared" si="198"/>
        <v>December</v>
      </c>
      <c r="V1543" t="str">
        <f t="shared" si="199"/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2"/>
        <v>4</v>
      </c>
      <c r="P154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9">
        <f t="shared" si="196"/>
        <v>42185.788194444445</v>
      </c>
      <c r="T1544" s="9">
        <f t="shared" si="197"/>
        <v>42170.788194444445</v>
      </c>
      <c r="U1544" t="str">
        <f t="shared" si="198"/>
        <v>June</v>
      </c>
      <c r="V1544" t="str">
        <f t="shared" si="199"/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2"/>
        <v>0</v>
      </c>
      <c r="P1545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9">
        <f t="shared" si="196"/>
        <v>41965.342986111107</v>
      </c>
      <c r="T1545" s="9">
        <f t="shared" si="197"/>
        <v>41935.301319444443</v>
      </c>
      <c r="U1545" t="str">
        <f t="shared" si="198"/>
        <v>October</v>
      </c>
      <c r="V1545" t="str">
        <f t="shared" si="199"/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2"/>
        <v>0</v>
      </c>
      <c r="P1546">
        <f t="shared" si="193"/>
        <v>0</v>
      </c>
      <c r="Q1546" t="str">
        <f t="shared" si="194"/>
        <v>photography</v>
      </c>
      <c r="R1546" t="str">
        <f t="shared" si="195"/>
        <v>nature</v>
      </c>
      <c r="S1546" s="9">
        <f t="shared" si="196"/>
        <v>42094.804166666661</v>
      </c>
      <c r="T1546" s="9">
        <f t="shared" si="197"/>
        <v>42052.842870370368</v>
      </c>
      <c r="U1546" t="str">
        <f t="shared" si="198"/>
        <v>February</v>
      </c>
      <c r="V1546" t="str">
        <f t="shared" si="199"/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2"/>
        <v>0</v>
      </c>
      <c r="P154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9">
        <f t="shared" si="196"/>
        <v>42065.677777777775</v>
      </c>
      <c r="T1547" s="9">
        <f t="shared" si="197"/>
        <v>42031.676319444443</v>
      </c>
      <c r="U1547" t="str">
        <f t="shared" si="198"/>
        <v>January</v>
      </c>
      <c r="V1547" t="str">
        <f t="shared" si="199"/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2"/>
        <v>29</v>
      </c>
      <c r="P1548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9">
        <f t="shared" si="196"/>
        <v>41899.004618055551</v>
      </c>
      <c r="T1548" s="9">
        <f t="shared" si="197"/>
        <v>41839.004618055551</v>
      </c>
      <c r="U1548" t="str">
        <f t="shared" si="198"/>
        <v>July</v>
      </c>
      <c r="V1548" t="str">
        <f t="shared" si="199"/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2"/>
        <v>0</v>
      </c>
      <c r="P1549">
        <f t="shared" si="193"/>
        <v>0</v>
      </c>
      <c r="Q1549" t="str">
        <f t="shared" si="194"/>
        <v>photography</v>
      </c>
      <c r="R1549" t="str">
        <f t="shared" si="195"/>
        <v>nature</v>
      </c>
      <c r="S1549" s="9">
        <f t="shared" si="196"/>
        <v>42789.218541666669</v>
      </c>
      <c r="T1549" s="9">
        <f t="shared" si="197"/>
        <v>42782.218541666669</v>
      </c>
      <c r="U1549" t="str">
        <f t="shared" si="198"/>
        <v>February</v>
      </c>
      <c r="V1549" t="str">
        <f t="shared" si="199"/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2"/>
        <v>9</v>
      </c>
      <c r="P1550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9">
        <f t="shared" si="196"/>
        <v>42316.715509259251</v>
      </c>
      <c r="T1550" s="9">
        <f t="shared" si="197"/>
        <v>42286.673842592594</v>
      </c>
      <c r="U1550" t="str">
        <f t="shared" si="198"/>
        <v>October</v>
      </c>
      <c r="V1550" t="str">
        <f t="shared" si="199"/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2"/>
        <v>34</v>
      </c>
      <c r="P1551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9">
        <f t="shared" si="196"/>
        <v>42310.96943287037</v>
      </c>
      <c r="T1551" s="9">
        <f t="shared" si="197"/>
        <v>42280.927766203698</v>
      </c>
      <c r="U1551" t="str">
        <f t="shared" si="198"/>
        <v>October</v>
      </c>
      <c r="V1551" t="str">
        <f t="shared" si="199"/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2"/>
        <v>13</v>
      </c>
      <c r="P1552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9">
        <f t="shared" si="196"/>
        <v>42502.24113425926</v>
      </c>
      <c r="T1552" s="9">
        <f t="shared" si="197"/>
        <v>42472.24113425926</v>
      </c>
      <c r="U1552" t="str">
        <f t="shared" si="198"/>
        <v>April</v>
      </c>
      <c r="V1552" t="str">
        <f t="shared" si="199"/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2"/>
        <v>0</v>
      </c>
      <c r="P1553">
        <f t="shared" si="193"/>
        <v>0</v>
      </c>
      <c r="Q1553" t="str">
        <f t="shared" si="194"/>
        <v>photography</v>
      </c>
      <c r="R1553" t="str">
        <f t="shared" si="195"/>
        <v>nature</v>
      </c>
      <c r="S1553" s="9">
        <f t="shared" si="196"/>
        <v>42151.616192129623</v>
      </c>
      <c r="T1553" s="9">
        <f t="shared" si="197"/>
        <v>42121.616192129623</v>
      </c>
      <c r="U1553" t="str">
        <f t="shared" si="198"/>
        <v>April</v>
      </c>
      <c r="V1553" t="str">
        <f t="shared" si="199"/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2"/>
        <v>49</v>
      </c>
      <c r="P1554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9">
        <f t="shared" si="196"/>
        <v>41912.957638888889</v>
      </c>
      <c r="T1554" s="9">
        <f t="shared" si="197"/>
        <v>41892.480416666665</v>
      </c>
      <c r="U1554" t="str">
        <f t="shared" si="198"/>
        <v>September</v>
      </c>
      <c r="V1554" t="str">
        <f t="shared" si="199"/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2"/>
        <v>0</v>
      </c>
      <c r="P1555">
        <f t="shared" si="193"/>
        <v>0</v>
      </c>
      <c r="Q1555" t="str">
        <f t="shared" si="194"/>
        <v>photography</v>
      </c>
      <c r="R1555" t="str">
        <f t="shared" si="195"/>
        <v>nature</v>
      </c>
      <c r="S1555" s="9">
        <f t="shared" si="196"/>
        <v>42249.074618055551</v>
      </c>
      <c r="T1555" s="9">
        <f t="shared" si="197"/>
        <v>42219.074618055551</v>
      </c>
      <c r="U1555" t="str">
        <f t="shared" si="198"/>
        <v>August</v>
      </c>
      <c r="V1555" t="str">
        <f t="shared" si="199"/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2"/>
        <v>0</v>
      </c>
      <c r="P1556">
        <f t="shared" si="193"/>
        <v>0</v>
      </c>
      <c r="Q1556" t="str">
        <f t="shared" si="194"/>
        <v>photography</v>
      </c>
      <c r="R1556" t="str">
        <f t="shared" si="195"/>
        <v>nature</v>
      </c>
      <c r="S1556" s="9">
        <f t="shared" si="196"/>
        <v>42218.043865740743</v>
      </c>
      <c r="T1556" s="9">
        <f t="shared" si="197"/>
        <v>42188.043865740743</v>
      </c>
      <c r="U1556" t="str">
        <f t="shared" si="198"/>
        <v>July</v>
      </c>
      <c r="V1556" t="str">
        <f t="shared" si="199"/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2"/>
        <v>0</v>
      </c>
      <c r="P1557">
        <f t="shared" si="193"/>
        <v>0</v>
      </c>
      <c r="Q1557" t="str">
        <f t="shared" si="194"/>
        <v>photography</v>
      </c>
      <c r="R1557" t="str">
        <f t="shared" si="195"/>
        <v>nature</v>
      </c>
      <c r="S1557" s="9">
        <f t="shared" si="196"/>
        <v>42264.499999999993</v>
      </c>
      <c r="T1557" s="9">
        <f t="shared" si="197"/>
        <v>42241.405462962961</v>
      </c>
      <c r="U1557" t="str">
        <f t="shared" si="198"/>
        <v>August</v>
      </c>
      <c r="V1557" t="str">
        <f t="shared" si="199"/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2"/>
        <v>45</v>
      </c>
      <c r="P1558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9">
        <f t="shared" si="196"/>
        <v>42554.944722222215</v>
      </c>
      <c r="T1558" s="9">
        <f t="shared" si="197"/>
        <v>42524.944722222215</v>
      </c>
      <c r="U1558" t="str">
        <f t="shared" si="198"/>
        <v>June</v>
      </c>
      <c r="V1558" t="str">
        <f t="shared" si="199"/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2"/>
        <v>4</v>
      </c>
      <c r="P155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9">
        <f t="shared" si="196"/>
        <v>41902.444826388884</v>
      </c>
      <c r="T1559" s="9">
        <f t="shared" si="197"/>
        <v>41871.444826388884</v>
      </c>
      <c r="U1559" t="str">
        <f t="shared" si="198"/>
        <v>August</v>
      </c>
      <c r="V1559" t="str">
        <f t="shared" si="199"/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2"/>
        <v>5</v>
      </c>
      <c r="P1560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9">
        <f t="shared" si="196"/>
        <v>42244.299999999996</v>
      </c>
      <c r="T1560" s="9">
        <f t="shared" si="197"/>
        <v>42185.189340277771</v>
      </c>
      <c r="U1560" t="str">
        <f t="shared" si="198"/>
        <v>June</v>
      </c>
      <c r="V1560" t="str">
        <f t="shared" si="199"/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2"/>
        <v>0</v>
      </c>
      <c r="P1561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9">
        <f t="shared" si="196"/>
        <v>42122.844895833325</v>
      </c>
      <c r="T1561" s="9">
        <f t="shared" si="197"/>
        <v>42107.844895833325</v>
      </c>
      <c r="U1561" t="str">
        <f t="shared" si="198"/>
        <v>April</v>
      </c>
      <c r="V1561" t="str">
        <f t="shared" si="199"/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2"/>
        <v>4</v>
      </c>
      <c r="P156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9">
        <f t="shared" si="196"/>
        <v>41955.854085648149</v>
      </c>
      <c r="T1562" s="9">
        <f t="shared" si="197"/>
        <v>41935.812418981477</v>
      </c>
      <c r="U1562" t="str">
        <f t="shared" si="198"/>
        <v>October</v>
      </c>
      <c r="V1562" t="str">
        <f t="shared" si="199"/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2"/>
        <v>1</v>
      </c>
      <c r="P1563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9">
        <f t="shared" si="196"/>
        <v>41584.875034722223</v>
      </c>
      <c r="T1563" s="9">
        <f t="shared" si="197"/>
        <v>41554.833368055552</v>
      </c>
      <c r="U1563" t="str">
        <f t="shared" si="198"/>
        <v>October</v>
      </c>
      <c r="V1563" t="str">
        <f t="shared" si="199"/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2"/>
        <v>0</v>
      </c>
      <c r="P1564">
        <f t="shared" si="193"/>
        <v>0</v>
      </c>
      <c r="Q1564" t="str">
        <f t="shared" si="194"/>
        <v>publishing</v>
      </c>
      <c r="R1564" t="str">
        <f t="shared" si="195"/>
        <v>art books</v>
      </c>
      <c r="S1564" s="9">
        <f t="shared" si="196"/>
        <v>40148.826388888883</v>
      </c>
      <c r="T1564" s="9">
        <f t="shared" si="197"/>
        <v>40079.357824074068</v>
      </c>
      <c r="U1564" t="str">
        <f t="shared" si="198"/>
        <v>September</v>
      </c>
      <c r="V1564" t="str">
        <f t="shared" si="199"/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2"/>
        <v>1</v>
      </c>
      <c r="P1565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9">
        <f t="shared" si="196"/>
        <v>41712.492488425924</v>
      </c>
      <c r="T1565" s="9">
        <f t="shared" si="197"/>
        <v>41652.534155092588</v>
      </c>
      <c r="U1565" t="str">
        <f t="shared" si="198"/>
        <v>January</v>
      </c>
      <c r="V1565" t="str">
        <f t="shared" si="199"/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2"/>
        <v>0</v>
      </c>
      <c r="P156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9">
        <f t="shared" si="196"/>
        <v>42152.628472222219</v>
      </c>
      <c r="T1566" s="9">
        <f t="shared" si="197"/>
        <v>42121.158668981479</v>
      </c>
      <c r="U1566" t="str">
        <f t="shared" si="198"/>
        <v>April</v>
      </c>
      <c r="V1566" t="str">
        <f t="shared" si="199"/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2"/>
        <v>3</v>
      </c>
      <c r="P156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9">
        <f t="shared" si="196"/>
        <v>40702.521539351852</v>
      </c>
      <c r="T1567" s="9">
        <f t="shared" si="197"/>
        <v>40672.521539351852</v>
      </c>
      <c r="U1567" t="str">
        <f t="shared" si="198"/>
        <v>May</v>
      </c>
      <c r="V1567" t="str">
        <f t="shared" si="199"/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2"/>
        <v>21</v>
      </c>
      <c r="P1568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9">
        <f t="shared" si="196"/>
        <v>42578.708333333336</v>
      </c>
      <c r="T1568" s="9">
        <f t="shared" si="197"/>
        <v>42549.708379629628</v>
      </c>
      <c r="U1568" t="str">
        <f t="shared" si="198"/>
        <v>June</v>
      </c>
      <c r="V1568" t="str">
        <f t="shared" si="199"/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2"/>
        <v>4</v>
      </c>
      <c r="P1569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9">
        <f t="shared" si="196"/>
        <v>41686.791666666664</v>
      </c>
      <c r="T1569" s="9">
        <f t="shared" si="197"/>
        <v>41671.728530092587</v>
      </c>
      <c r="U1569" t="str">
        <f t="shared" si="198"/>
        <v>February</v>
      </c>
      <c r="V1569" t="str">
        <f t="shared" si="199"/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2"/>
        <v>14</v>
      </c>
      <c r="P1570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9">
        <f t="shared" si="196"/>
        <v>41996.853993055549</v>
      </c>
      <c r="T1570" s="9">
        <f t="shared" si="197"/>
        <v>41961.853993055549</v>
      </c>
      <c r="U1570" t="str">
        <f t="shared" si="198"/>
        <v>November</v>
      </c>
      <c r="V1570" t="str">
        <f t="shared" si="199"/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2"/>
        <v>0</v>
      </c>
      <c r="P1571">
        <f t="shared" si="193"/>
        <v>0</v>
      </c>
      <c r="Q1571" t="str">
        <f t="shared" si="194"/>
        <v>publishing</v>
      </c>
      <c r="R1571" t="str">
        <f t="shared" si="195"/>
        <v>art books</v>
      </c>
      <c r="S1571" s="9">
        <f t="shared" si="196"/>
        <v>41419.471226851849</v>
      </c>
      <c r="T1571" s="9">
        <f t="shared" si="197"/>
        <v>41389.471226851849</v>
      </c>
      <c r="U1571" t="str">
        <f t="shared" si="198"/>
        <v>April</v>
      </c>
      <c r="V1571" t="str">
        <f t="shared" si="199"/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2"/>
        <v>41</v>
      </c>
      <c r="P1572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9">
        <f t="shared" si="196"/>
        <v>42468.56344907407</v>
      </c>
      <c r="T1572" s="9">
        <f t="shared" si="197"/>
        <v>42438.605115740742</v>
      </c>
      <c r="U1572" t="str">
        <f t="shared" si="198"/>
        <v>March</v>
      </c>
      <c r="V1572" t="str">
        <f t="shared" si="199"/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2"/>
        <v>1</v>
      </c>
      <c r="P1573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9">
        <f t="shared" si="196"/>
        <v>42174.561145833337</v>
      </c>
      <c r="T1573" s="9">
        <f t="shared" si="197"/>
        <v>42144.561145833337</v>
      </c>
      <c r="U1573" t="str">
        <f t="shared" si="198"/>
        <v>May</v>
      </c>
      <c r="V1573" t="str">
        <f t="shared" si="199"/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2"/>
        <v>5</v>
      </c>
      <c r="P1574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9">
        <f t="shared" si="196"/>
        <v>42428.790972222218</v>
      </c>
      <c r="T1574" s="9">
        <f t="shared" si="197"/>
        <v>42403.824756944443</v>
      </c>
      <c r="U1574" t="str">
        <f t="shared" si="198"/>
        <v>February</v>
      </c>
      <c r="V1574" t="str">
        <f t="shared" si="199"/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2"/>
        <v>2</v>
      </c>
      <c r="P1575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9">
        <f t="shared" si="196"/>
        <v>42825.957638888889</v>
      </c>
      <c r="T1575" s="9">
        <f t="shared" si="197"/>
        <v>42785.791689814818</v>
      </c>
      <c r="U1575" t="str">
        <f t="shared" si="198"/>
        <v>February</v>
      </c>
      <c r="V1575" t="str">
        <f t="shared" si="199"/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2"/>
        <v>5</v>
      </c>
      <c r="P157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9">
        <f t="shared" si="196"/>
        <v>42052.719085648147</v>
      </c>
      <c r="T1576" s="9">
        <f t="shared" si="197"/>
        <v>42017.719085648147</v>
      </c>
      <c r="U1576" t="str">
        <f t="shared" si="198"/>
        <v>January</v>
      </c>
      <c r="V1576" t="str">
        <f t="shared" si="199"/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2"/>
        <v>23</v>
      </c>
      <c r="P1577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9">
        <f t="shared" si="196"/>
        <v>41829.315925925926</v>
      </c>
      <c r="T1577" s="9">
        <f t="shared" si="197"/>
        <v>41799.315925925926</v>
      </c>
      <c r="U1577" t="str">
        <f t="shared" si="198"/>
        <v>June</v>
      </c>
      <c r="V1577" t="str">
        <f t="shared" si="199"/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2"/>
        <v>13</v>
      </c>
      <c r="P157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9">
        <f t="shared" si="196"/>
        <v>42185.670925925922</v>
      </c>
      <c r="T1578" s="9">
        <f t="shared" si="197"/>
        <v>42140.670925925922</v>
      </c>
      <c r="U1578" t="str">
        <f t="shared" si="198"/>
        <v>May</v>
      </c>
      <c r="V1578" t="str">
        <f t="shared" si="199"/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2"/>
        <v>1</v>
      </c>
      <c r="P157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9">
        <f t="shared" si="196"/>
        <v>41114.639444444445</v>
      </c>
      <c r="T1579" s="9">
        <f t="shared" si="197"/>
        <v>41054.639444444445</v>
      </c>
      <c r="U1579" t="str">
        <f t="shared" si="198"/>
        <v>May</v>
      </c>
      <c r="V1579" t="str">
        <f t="shared" si="199"/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2"/>
        <v>11</v>
      </c>
      <c r="P1580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9">
        <f t="shared" si="196"/>
        <v>40422.875</v>
      </c>
      <c r="T1580" s="9">
        <f t="shared" si="197"/>
        <v>40398.857534722221</v>
      </c>
      <c r="U1580" t="str">
        <f t="shared" si="198"/>
        <v>August</v>
      </c>
      <c r="V1580" t="str">
        <f t="shared" si="199"/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2"/>
        <v>1</v>
      </c>
      <c r="P1581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9">
        <f t="shared" si="196"/>
        <v>41514.788090277776</v>
      </c>
      <c r="T1581" s="9">
        <f t="shared" si="197"/>
        <v>41481.788090277776</v>
      </c>
      <c r="U1581" t="str">
        <f t="shared" si="198"/>
        <v>July</v>
      </c>
      <c r="V1581" t="str">
        <f t="shared" si="199"/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2"/>
        <v>0</v>
      </c>
      <c r="P1582">
        <f t="shared" si="193"/>
        <v>0</v>
      </c>
      <c r="Q1582" t="str">
        <f t="shared" si="194"/>
        <v>publishing</v>
      </c>
      <c r="R1582" t="str">
        <f t="shared" si="195"/>
        <v>art books</v>
      </c>
      <c r="S1582" s="9">
        <f t="shared" si="196"/>
        <v>41049.841736111113</v>
      </c>
      <c r="T1582" s="9">
        <f t="shared" si="197"/>
        <v>40989.841736111113</v>
      </c>
      <c r="U1582" t="str">
        <f t="shared" si="198"/>
        <v>March</v>
      </c>
      <c r="V1582" t="str">
        <f t="shared" si="199"/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2"/>
        <v>1</v>
      </c>
      <c r="P1583">
        <f t="shared" si="193"/>
        <v>5</v>
      </c>
      <c r="Q1583" t="str">
        <f t="shared" si="194"/>
        <v>photography</v>
      </c>
      <c r="R1583" t="str">
        <f t="shared" si="195"/>
        <v>places</v>
      </c>
      <c r="S1583" s="9">
        <f t="shared" si="196"/>
        <v>42357.240624999999</v>
      </c>
      <c r="T1583" s="9">
        <f t="shared" si="197"/>
        <v>42325.240624999999</v>
      </c>
      <c r="U1583" t="str">
        <f t="shared" si="198"/>
        <v>November</v>
      </c>
      <c r="V1583" t="str">
        <f t="shared" si="199"/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2"/>
        <v>9</v>
      </c>
      <c r="P158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9">
        <f t="shared" si="196"/>
        <v>42303.680555555555</v>
      </c>
      <c r="T1584" s="9">
        <f t="shared" si="197"/>
        <v>42246.581631944442</v>
      </c>
      <c r="U1584" t="str">
        <f t="shared" si="198"/>
        <v>August</v>
      </c>
      <c r="V1584" t="str">
        <f t="shared" si="199"/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2"/>
        <v>0</v>
      </c>
      <c r="P1585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9">
        <f t="shared" si="196"/>
        <v>41907.696655092594</v>
      </c>
      <c r="T1585" s="9">
        <f t="shared" si="197"/>
        <v>41877.696655092594</v>
      </c>
      <c r="U1585" t="str">
        <f t="shared" si="198"/>
        <v>August</v>
      </c>
      <c r="V1585" t="str">
        <f t="shared" si="199"/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2"/>
        <v>0</v>
      </c>
      <c r="P1586">
        <f t="shared" si="193"/>
        <v>0</v>
      </c>
      <c r="Q1586" t="str">
        <f t="shared" si="194"/>
        <v>photography</v>
      </c>
      <c r="R1586" t="str">
        <f t="shared" si="195"/>
        <v>places</v>
      </c>
      <c r="S1586" s="9">
        <f t="shared" si="196"/>
        <v>41789.440983796296</v>
      </c>
      <c r="T1586" s="9">
        <f t="shared" si="197"/>
        <v>41779.440983796296</v>
      </c>
      <c r="U1586" t="str">
        <f t="shared" si="198"/>
        <v>May</v>
      </c>
      <c r="V1586" t="str">
        <f t="shared" si="199"/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2"/>
        <v>79</v>
      </c>
      <c r="P1587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9">
        <f t="shared" si="196"/>
        <v>42729.249999999993</v>
      </c>
      <c r="T1587" s="9">
        <f t="shared" si="197"/>
        <v>42707.687129629623</v>
      </c>
      <c r="U1587" t="str">
        <f t="shared" si="198"/>
        <v>December</v>
      </c>
      <c r="V1587" t="str">
        <f t="shared" si="199"/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2"/>
        <v>0</v>
      </c>
      <c r="P1588">
        <f t="shared" si="193"/>
        <v>0</v>
      </c>
      <c r="Q1588" t="str">
        <f t="shared" si="194"/>
        <v>photography</v>
      </c>
      <c r="R1588" t="str">
        <f t="shared" si="195"/>
        <v>places</v>
      </c>
      <c r="S1588" s="9">
        <f t="shared" si="196"/>
        <v>42098.854421296295</v>
      </c>
      <c r="T1588" s="9">
        <f t="shared" si="197"/>
        <v>42068.896087962967</v>
      </c>
      <c r="U1588" t="str">
        <f t="shared" si="198"/>
        <v>March</v>
      </c>
      <c r="V1588" t="str">
        <f t="shared" si="199"/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2"/>
        <v>0</v>
      </c>
      <c r="P158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9">
        <f t="shared" si="196"/>
        <v>41986.742650462962</v>
      </c>
      <c r="T1589" s="9">
        <f t="shared" si="197"/>
        <v>41956.742650462962</v>
      </c>
      <c r="U1589" t="str">
        <f t="shared" si="198"/>
        <v>November</v>
      </c>
      <c r="V1589" t="str">
        <f t="shared" si="199"/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2"/>
        <v>0</v>
      </c>
      <c r="P1590">
        <f t="shared" si="193"/>
        <v>0</v>
      </c>
      <c r="Q1590" t="str">
        <f t="shared" si="194"/>
        <v>photography</v>
      </c>
      <c r="R1590" t="str">
        <f t="shared" si="195"/>
        <v>places</v>
      </c>
      <c r="S1590" s="9">
        <f t="shared" si="196"/>
        <v>42035.633333333331</v>
      </c>
      <c r="T1590" s="9">
        <f t="shared" si="197"/>
        <v>42005.041655092595</v>
      </c>
      <c r="U1590" t="str">
        <f t="shared" si="198"/>
        <v>January</v>
      </c>
      <c r="V1590" t="str">
        <f t="shared" si="199"/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2"/>
        <v>0</v>
      </c>
      <c r="P1591">
        <f t="shared" si="193"/>
        <v>0</v>
      </c>
      <c r="Q1591" t="str">
        <f t="shared" si="194"/>
        <v>photography</v>
      </c>
      <c r="R1591" t="str">
        <f t="shared" si="195"/>
        <v>places</v>
      </c>
      <c r="S1591" s="9">
        <f t="shared" si="196"/>
        <v>42286.776458333326</v>
      </c>
      <c r="T1591" s="9">
        <f t="shared" si="197"/>
        <v>42256.776458333326</v>
      </c>
      <c r="U1591" t="str">
        <f t="shared" si="198"/>
        <v>September</v>
      </c>
      <c r="V1591" t="str">
        <f t="shared" si="199"/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2"/>
        <v>2</v>
      </c>
      <c r="P159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9">
        <f t="shared" si="196"/>
        <v>42270.648888888885</v>
      </c>
      <c r="T1592" s="9">
        <f t="shared" si="197"/>
        <v>42240.648888888885</v>
      </c>
      <c r="U1592" t="str">
        <f t="shared" si="198"/>
        <v>August</v>
      </c>
      <c r="V1592" t="str">
        <f t="shared" si="199"/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2"/>
        <v>29</v>
      </c>
      <c r="P1593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9">
        <f t="shared" si="196"/>
        <v>42463.476168981484</v>
      </c>
      <c r="T1593" s="9">
        <f t="shared" si="197"/>
        <v>42433.517835648141</v>
      </c>
      <c r="U1593" t="str">
        <f t="shared" si="198"/>
        <v>March</v>
      </c>
      <c r="V1593" t="str">
        <f t="shared" si="199"/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2"/>
        <v>0</v>
      </c>
      <c r="P1594">
        <f t="shared" si="193"/>
        <v>0</v>
      </c>
      <c r="Q1594" t="str">
        <f t="shared" si="194"/>
        <v>photography</v>
      </c>
      <c r="R1594" t="str">
        <f t="shared" si="195"/>
        <v>places</v>
      </c>
      <c r="S1594" s="9">
        <f t="shared" si="196"/>
        <v>42090.822743055549</v>
      </c>
      <c r="T1594" s="9">
        <f t="shared" si="197"/>
        <v>42045.86440972222</v>
      </c>
      <c r="U1594" t="str">
        <f t="shared" si="198"/>
        <v>February</v>
      </c>
      <c r="V1594" t="str">
        <f t="shared" si="199"/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2"/>
        <v>0</v>
      </c>
      <c r="P1595">
        <f t="shared" si="193"/>
        <v>1</v>
      </c>
      <c r="Q1595" t="str">
        <f t="shared" si="194"/>
        <v>photography</v>
      </c>
      <c r="R1595" t="str">
        <f t="shared" si="195"/>
        <v>places</v>
      </c>
      <c r="S1595" s="9">
        <f t="shared" si="196"/>
        <v>42063.63721064815</v>
      </c>
      <c r="T1595" s="9">
        <f t="shared" si="197"/>
        <v>42033.63721064815</v>
      </c>
      <c r="U1595" t="str">
        <f t="shared" si="198"/>
        <v>January</v>
      </c>
      <c r="V1595" t="str">
        <f t="shared" si="199"/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2"/>
        <v>21</v>
      </c>
      <c r="P159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9">
        <f t="shared" si="196"/>
        <v>42505.472916666658</v>
      </c>
      <c r="T1596" s="9">
        <f t="shared" si="197"/>
        <v>42445.504421296289</v>
      </c>
      <c r="U1596" t="str">
        <f t="shared" si="198"/>
        <v>March</v>
      </c>
      <c r="V1596" t="str">
        <f t="shared" si="199"/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2"/>
        <v>0</v>
      </c>
      <c r="P159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9">
        <f t="shared" si="196"/>
        <v>41808.634027777778</v>
      </c>
      <c r="T1597" s="9">
        <f t="shared" si="197"/>
        <v>41779.84175925926</v>
      </c>
      <c r="U1597" t="str">
        <f t="shared" si="198"/>
        <v>May</v>
      </c>
      <c r="V1597" t="str">
        <f t="shared" si="199"/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2"/>
        <v>2</v>
      </c>
      <c r="P159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9">
        <f t="shared" si="196"/>
        <v>41986.26353009259</v>
      </c>
      <c r="T1598" s="9">
        <f t="shared" si="197"/>
        <v>41941.221863425926</v>
      </c>
      <c r="U1598" t="str">
        <f t="shared" si="198"/>
        <v>October</v>
      </c>
      <c r="V1598" t="str">
        <f t="shared" si="199"/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2"/>
        <v>0</v>
      </c>
      <c r="P1599">
        <f t="shared" si="193"/>
        <v>0</v>
      </c>
      <c r="Q1599" t="str">
        <f t="shared" si="194"/>
        <v>photography</v>
      </c>
      <c r="R1599" t="str">
        <f t="shared" si="195"/>
        <v>places</v>
      </c>
      <c r="S1599" s="9">
        <f t="shared" si="196"/>
        <v>42633.145798611113</v>
      </c>
      <c r="T1599" s="9">
        <f t="shared" si="197"/>
        <v>42603.145798611113</v>
      </c>
      <c r="U1599" t="str">
        <f t="shared" si="198"/>
        <v>August</v>
      </c>
      <c r="V1599" t="str">
        <f t="shared" si="199"/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2"/>
        <v>0</v>
      </c>
      <c r="P1600">
        <f t="shared" si="193"/>
        <v>1</v>
      </c>
      <c r="Q1600" t="str">
        <f t="shared" si="194"/>
        <v>photography</v>
      </c>
      <c r="R1600" t="str">
        <f t="shared" si="195"/>
        <v>places</v>
      </c>
      <c r="S1600" s="9">
        <f t="shared" si="196"/>
        <v>42211.459004629629</v>
      </c>
      <c r="T1600" s="9">
        <f t="shared" si="197"/>
        <v>42151.459004629629</v>
      </c>
      <c r="U1600" t="str">
        <f t="shared" si="198"/>
        <v>May</v>
      </c>
      <c r="V1600" t="str">
        <f t="shared" si="199"/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2"/>
        <v>0</v>
      </c>
      <c r="P1601">
        <f t="shared" si="193"/>
        <v>0</v>
      </c>
      <c r="Q1601" t="str">
        <f t="shared" si="194"/>
        <v>photography</v>
      </c>
      <c r="R1601" t="str">
        <f t="shared" si="195"/>
        <v>places</v>
      </c>
      <c r="S1601" s="9">
        <f t="shared" si="196"/>
        <v>42468.289074074077</v>
      </c>
      <c r="T1601" s="9">
        <f t="shared" si="197"/>
        <v>42438.330740740734</v>
      </c>
      <c r="U1601" t="str">
        <f t="shared" si="198"/>
        <v>March</v>
      </c>
      <c r="V1601" t="str">
        <f t="shared" si="199"/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92"/>
        <v>7</v>
      </c>
      <c r="P1602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9">
        <f t="shared" si="196"/>
        <v>41835.007638888885</v>
      </c>
      <c r="T1602" s="9">
        <f t="shared" si="197"/>
        <v>41790.848981481482</v>
      </c>
      <c r="U1602" t="str">
        <f t="shared" si="198"/>
        <v>May</v>
      </c>
      <c r="V1602" t="str">
        <f t="shared" si="199"/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00">ROUND(E1603/D1603*100,0)</f>
        <v>108</v>
      </c>
      <c r="P1603">
        <f t="shared" ref="P1603:P1666" si="201">IFERROR(E1603/L1603,0)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9">
        <f t="shared" ref="S1603:S1666" si="204">(((I1603/60)/60)/24)+DATE(1970,1,1)+(-5/24)</f>
        <v>40667.884641203702</v>
      </c>
      <c r="T1603" s="9">
        <f t="shared" ref="T1603:T1666" si="205">(((J1603/60)/60)/24)+DATE(1970,1,1)+(-5/24)</f>
        <v>40637.884641203702</v>
      </c>
      <c r="U1603" t="str">
        <f t="shared" ref="U1603:U1666" si="206">TEXT(T1603,"mmmm")</f>
        <v>April</v>
      </c>
      <c r="V1603" t="str">
        <f t="shared" ref="V1603:V1666" si="207">TEXT(T1603,"yyyy")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0"/>
        <v>100</v>
      </c>
      <c r="P1604">
        <f t="shared" si="201"/>
        <v>46.953125</v>
      </c>
      <c r="Q1604" t="str">
        <f t="shared" si="202"/>
        <v>music</v>
      </c>
      <c r="R1604" t="str">
        <f t="shared" si="203"/>
        <v>rock</v>
      </c>
      <c r="S1604" s="9">
        <f t="shared" si="204"/>
        <v>40830.75</v>
      </c>
      <c r="T1604" s="9">
        <f t="shared" si="205"/>
        <v>40788.089317129627</v>
      </c>
      <c r="U1604" t="str">
        <f t="shared" si="206"/>
        <v>September</v>
      </c>
      <c r="V1604" t="str">
        <f t="shared" si="207"/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0"/>
        <v>100</v>
      </c>
      <c r="P1605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9">
        <f t="shared" si="204"/>
        <v>40935.961331018516</v>
      </c>
      <c r="T1605" s="9">
        <f t="shared" si="205"/>
        <v>40875.961331018516</v>
      </c>
      <c r="U1605" t="str">
        <f t="shared" si="206"/>
        <v>November</v>
      </c>
      <c r="V1605" t="str">
        <f t="shared" si="207"/>
        <v>2011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0"/>
        <v>122</v>
      </c>
      <c r="P160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9">
        <f t="shared" si="204"/>
        <v>40985.595312499994</v>
      </c>
      <c r="T1606" s="9">
        <f t="shared" si="205"/>
        <v>40945.636979166666</v>
      </c>
      <c r="U1606" t="str">
        <f t="shared" si="206"/>
        <v>February</v>
      </c>
      <c r="V1606" t="str">
        <f t="shared" si="207"/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0"/>
        <v>101</v>
      </c>
      <c r="P1607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9">
        <f t="shared" si="204"/>
        <v>40756.083333333328</v>
      </c>
      <c r="T1607" s="9">
        <f t="shared" si="205"/>
        <v>40746.804548611108</v>
      </c>
      <c r="U1607" t="str">
        <f t="shared" si="206"/>
        <v>July</v>
      </c>
      <c r="V1607" t="str">
        <f t="shared" si="207"/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0"/>
        <v>101</v>
      </c>
      <c r="P1608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9">
        <f t="shared" si="204"/>
        <v>40625.861550925925</v>
      </c>
      <c r="T1608" s="9">
        <f t="shared" si="205"/>
        <v>40535.903217592589</v>
      </c>
      <c r="U1608" t="str">
        <f t="shared" si="206"/>
        <v>December</v>
      </c>
      <c r="V1608" t="str">
        <f t="shared" si="207"/>
        <v>2010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0"/>
        <v>145</v>
      </c>
      <c r="P1609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9">
        <f t="shared" si="204"/>
        <v>41074.600127314814</v>
      </c>
      <c r="T1609" s="9">
        <f t="shared" si="205"/>
        <v>41053.600127314814</v>
      </c>
      <c r="U1609" t="str">
        <f t="shared" si="206"/>
        <v>May</v>
      </c>
      <c r="V1609" t="str">
        <f t="shared" si="207"/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0"/>
        <v>101</v>
      </c>
      <c r="P1610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9">
        <f t="shared" si="204"/>
        <v>41640.018055555556</v>
      </c>
      <c r="T1610" s="9">
        <f t="shared" si="205"/>
        <v>41607.622523148144</v>
      </c>
      <c r="U1610" t="str">
        <f t="shared" si="206"/>
        <v>November</v>
      </c>
      <c r="V1610" t="str">
        <f t="shared" si="207"/>
        <v>2013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0"/>
        <v>118</v>
      </c>
      <c r="P1611">
        <f t="shared" si="201"/>
        <v>443.75</v>
      </c>
      <c r="Q1611" t="str">
        <f t="shared" si="202"/>
        <v>music</v>
      </c>
      <c r="R1611" t="str">
        <f t="shared" si="203"/>
        <v>rock</v>
      </c>
      <c r="S1611" s="9">
        <f t="shared" si="204"/>
        <v>40849.125</v>
      </c>
      <c r="T1611" s="9">
        <f t="shared" si="205"/>
        <v>40795.792928240735</v>
      </c>
      <c r="U1611" t="str">
        <f t="shared" si="206"/>
        <v>September</v>
      </c>
      <c r="V1611" t="str">
        <f t="shared" si="207"/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0"/>
        <v>272</v>
      </c>
      <c r="P1612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9">
        <f t="shared" si="204"/>
        <v>41258.716550925921</v>
      </c>
      <c r="T1612" s="9">
        <f t="shared" si="205"/>
        <v>41228.716550925921</v>
      </c>
      <c r="U1612" t="str">
        <f t="shared" si="206"/>
        <v>November</v>
      </c>
      <c r="V1612" t="str">
        <f t="shared" si="207"/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0"/>
        <v>125</v>
      </c>
      <c r="P1613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9">
        <f t="shared" si="204"/>
        <v>41429.792037037034</v>
      </c>
      <c r="T1613" s="9">
        <f t="shared" si="205"/>
        <v>41408.792037037034</v>
      </c>
      <c r="U1613" t="str">
        <f t="shared" si="206"/>
        <v>May</v>
      </c>
      <c r="V1613" t="str">
        <f t="shared" si="207"/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0"/>
        <v>110</v>
      </c>
      <c r="P1614">
        <f t="shared" si="201"/>
        <v>50</v>
      </c>
      <c r="Q1614" t="str">
        <f t="shared" si="202"/>
        <v>music</v>
      </c>
      <c r="R1614" t="str">
        <f t="shared" si="203"/>
        <v>rock</v>
      </c>
      <c r="S1614" s="9">
        <f t="shared" si="204"/>
        <v>41276.666481481479</v>
      </c>
      <c r="T1614" s="9">
        <f t="shared" si="205"/>
        <v>41246.666481481479</v>
      </c>
      <c r="U1614" t="str">
        <f t="shared" si="206"/>
        <v>December</v>
      </c>
      <c r="V1614" t="str">
        <f t="shared" si="207"/>
        <v>2012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0"/>
        <v>102</v>
      </c>
      <c r="P1615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9">
        <f t="shared" si="204"/>
        <v>41111.861134259256</v>
      </c>
      <c r="T1615" s="9">
        <f t="shared" si="205"/>
        <v>41081.861134259256</v>
      </c>
      <c r="U1615" t="str">
        <f t="shared" si="206"/>
        <v>June</v>
      </c>
      <c r="V1615" t="str">
        <f t="shared" si="207"/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0"/>
        <v>103</v>
      </c>
      <c r="P161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9">
        <f t="shared" si="204"/>
        <v>41854.5</v>
      </c>
      <c r="T1616" s="9">
        <f t="shared" si="205"/>
        <v>41794.772789351846</v>
      </c>
      <c r="U1616" t="str">
        <f t="shared" si="206"/>
        <v>June</v>
      </c>
      <c r="V1616" t="str">
        <f t="shared" si="207"/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0"/>
        <v>114</v>
      </c>
      <c r="P1617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9">
        <f t="shared" si="204"/>
        <v>40889.884212962963</v>
      </c>
      <c r="T1617" s="9">
        <f t="shared" si="205"/>
        <v>40844.842546296291</v>
      </c>
      <c r="U1617" t="str">
        <f t="shared" si="206"/>
        <v>October</v>
      </c>
      <c r="V1617" t="str">
        <f t="shared" si="207"/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0"/>
        <v>104</v>
      </c>
      <c r="P1618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9">
        <f t="shared" si="204"/>
        <v>41235.708333333328</v>
      </c>
      <c r="T1618" s="9">
        <f t="shared" si="205"/>
        <v>41194.507187499999</v>
      </c>
      <c r="U1618" t="str">
        <f t="shared" si="206"/>
        <v>October</v>
      </c>
      <c r="V1618" t="str">
        <f t="shared" si="207"/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0"/>
        <v>146</v>
      </c>
      <c r="P1619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9">
        <f t="shared" si="204"/>
        <v>41579.583333333328</v>
      </c>
      <c r="T1619" s="9">
        <f t="shared" si="205"/>
        <v>41546.455879629626</v>
      </c>
      <c r="U1619" t="str">
        <f t="shared" si="206"/>
        <v>September</v>
      </c>
      <c r="V1619" t="str">
        <f t="shared" si="207"/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0"/>
        <v>105</v>
      </c>
      <c r="P1620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9">
        <f t="shared" si="204"/>
        <v>41341.446006944439</v>
      </c>
      <c r="T1620" s="9">
        <f t="shared" si="205"/>
        <v>41301.446006944439</v>
      </c>
      <c r="U1620" t="str">
        <f t="shared" si="206"/>
        <v>January</v>
      </c>
      <c r="V1620" t="str">
        <f t="shared" si="207"/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0"/>
        <v>133</v>
      </c>
      <c r="P1621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9">
        <f t="shared" si="204"/>
        <v>41896.977847222224</v>
      </c>
      <c r="T1621" s="9">
        <f t="shared" si="205"/>
        <v>41875.977847222224</v>
      </c>
      <c r="U1621" t="str">
        <f t="shared" si="206"/>
        <v>August</v>
      </c>
      <c r="V1621" t="str">
        <f t="shared" si="207"/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0"/>
        <v>113</v>
      </c>
      <c r="P1622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9">
        <f t="shared" si="204"/>
        <v>41328.131249999999</v>
      </c>
      <c r="T1622" s="9">
        <f t="shared" si="205"/>
        <v>41321.131249999999</v>
      </c>
      <c r="U1622" t="str">
        <f t="shared" si="206"/>
        <v>February</v>
      </c>
      <c r="V1622" t="str">
        <f t="shared" si="207"/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0"/>
        <v>121</v>
      </c>
      <c r="P1623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9">
        <f t="shared" si="204"/>
        <v>41056.957638888889</v>
      </c>
      <c r="T1623" s="9">
        <f t="shared" si="205"/>
        <v>41003.398321759254</v>
      </c>
      <c r="U1623" t="str">
        <f t="shared" si="206"/>
        <v>April</v>
      </c>
      <c r="V1623" t="str">
        <f t="shared" si="207"/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0"/>
        <v>102</v>
      </c>
      <c r="P1624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9">
        <f t="shared" si="204"/>
        <v>41990.124305555553</v>
      </c>
      <c r="T1624" s="9">
        <f t="shared" si="205"/>
        <v>41950.086504629624</v>
      </c>
      <c r="U1624" t="str">
        <f t="shared" si="206"/>
        <v>November</v>
      </c>
      <c r="V1624" t="str">
        <f t="shared" si="207"/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0"/>
        <v>101</v>
      </c>
      <c r="P1625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9">
        <f t="shared" si="204"/>
        <v>41513.480196759258</v>
      </c>
      <c r="T1625" s="9">
        <f t="shared" si="205"/>
        <v>41453.480196759258</v>
      </c>
      <c r="U1625" t="str">
        <f t="shared" si="206"/>
        <v>June</v>
      </c>
      <c r="V1625" t="str">
        <f t="shared" si="207"/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0"/>
        <v>118</v>
      </c>
      <c r="P1626">
        <f t="shared" si="201"/>
        <v>47.2</v>
      </c>
      <c r="Q1626" t="str">
        <f t="shared" si="202"/>
        <v>music</v>
      </c>
      <c r="R1626" t="str">
        <f t="shared" si="203"/>
        <v>rock</v>
      </c>
      <c r="S1626" s="9">
        <f t="shared" si="204"/>
        <v>41283.158969907403</v>
      </c>
      <c r="T1626" s="9">
        <f t="shared" si="205"/>
        <v>41243.158969907403</v>
      </c>
      <c r="U1626" t="str">
        <f t="shared" si="206"/>
        <v>November</v>
      </c>
      <c r="V1626" t="str">
        <f t="shared" si="207"/>
        <v>2012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0"/>
        <v>155</v>
      </c>
      <c r="P1627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9">
        <f t="shared" si="204"/>
        <v>41163.491354166668</v>
      </c>
      <c r="T1627" s="9">
        <f t="shared" si="205"/>
        <v>41135.491354166668</v>
      </c>
      <c r="U1627" t="str">
        <f t="shared" si="206"/>
        <v>August</v>
      </c>
      <c r="V1627" t="str">
        <f t="shared" si="207"/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0"/>
        <v>101</v>
      </c>
      <c r="P1628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9">
        <f t="shared" si="204"/>
        <v>41609.681331018517</v>
      </c>
      <c r="T1628" s="9">
        <f t="shared" si="205"/>
        <v>41579.639664351853</v>
      </c>
      <c r="U1628" t="str">
        <f t="shared" si="206"/>
        <v>November</v>
      </c>
      <c r="V1628" t="str">
        <f t="shared" si="207"/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0"/>
        <v>117</v>
      </c>
      <c r="P1629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9">
        <f t="shared" si="204"/>
        <v>41238.999305555553</v>
      </c>
      <c r="T1629" s="9">
        <f t="shared" si="205"/>
        <v>41205.498715277776</v>
      </c>
      <c r="U1629" t="str">
        <f t="shared" si="206"/>
        <v>October</v>
      </c>
      <c r="V1629" t="str">
        <f t="shared" si="207"/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0"/>
        <v>101</v>
      </c>
      <c r="P1630">
        <f t="shared" si="201"/>
        <v>45.875</v>
      </c>
      <c r="Q1630" t="str">
        <f t="shared" si="202"/>
        <v>music</v>
      </c>
      <c r="R1630" t="str">
        <f t="shared" si="203"/>
        <v>rock</v>
      </c>
      <c r="S1630" s="9">
        <f t="shared" si="204"/>
        <v>41807.528726851851</v>
      </c>
      <c r="T1630" s="9">
        <f t="shared" si="205"/>
        <v>41774.528726851851</v>
      </c>
      <c r="U1630" t="str">
        <f t="shared" si="206"/>
        <v>May</v>
      </c>
      <c r="V1630" t="str">
        <f t="shared" si="207"/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0"/>
        <v>104</v>
      </c>
      <c r="P1631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9">
        <f t="shared" si="204"/>
        <v>41690.658946759257</v>
      </c>
      <c r="T1631" s="9">
        <f t="shared" si="205"/>
        <v>41645.658946759257</v>
      </c>
      <c r="U1631" t="str">
        <f t="shared" si="206"/>
        <v>January</v>
      </c>
      <c r="V1631" t="str">
        <f t="shared" si="207"/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0"/>
        <v>265</v>
      </c>
      <c r="P1632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9">
        <f t="shared" si="204"/>
        <v>40970.082638888889</v>
      </c>
      <c r="T1632" s="9">
        <f t="shared" si="205"/>
        <v>40939.629340277774</v>
      </c>
      <c r="U1632" t="str">
        <f t="shared" si="206"/>
        <v>January</v>
      </c>
      <c r="V1632" t="str">
        <f t="shared" si="207"/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0"/>
        <v>156</v>
      </c>
      <c r="P1633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9">
        <f t="shared" si="204"/>
        <v>41194.65116898148</v>
      </c>
      <c r="T1633" s="9">
        <f t="shared" si="205"/>
        <v>41164.65116898148</v>
      </c>
      <c r="U1633" t="str">
        <f t="shared" si="206"/>
        <v>September</v>
      </c>
      <c r="V1633" t="str">
        <f t="shared" si="207"/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0"/>
        <v>102</v>
      </c>
      <c r="P1634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9">
        <f t="shared" si="204"/>
        <v>40810.132569444439</v>
      </c>
      <c r="T1634" s="9">
        <f t="shared" si="205"/>
        <v>40750.132569444439</v>
      </c>
      <c r="U1634" t="str">
        <f t="shared" si="206"/>
        <v>July</v>
      </c>
      <c r="V1634" t="str">
        <f t="shared" si="207"/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0"/>
        <v>100</v>
      </c>
      <c r="P1635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9">
        <f t="shared" si="204"/>
        <v>40924</v>
      </c>
      <c r="T1635" s="9">
        <f t="shared" si="205"/>
        <v>40896.675416666665</v>
      </c>
      <c r="U1635" t="str">
        <f t="shared" si="206"/>
        <v>December</v>
      </c>
      <c r="V1635" t="str">
        <f t="shared" si="207"/>
        <v>2011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0"/>
        <v>101</v>
      </c>
      <c r="P1636">
        <f t="shared" si="201"/>
        <v>62.8125</v>
      </c>
      <c r="Q1636" t="str">
        <f t="shared" si="202"/>
        <v>music</v>
      </c>
      <c r="R1636" t="str">
        <f t="shared" si="203"/>
        <v>rock</v>
      </c>
      <c r="S1636" s="9">
        <f t="shared" si="204"/>
        <v>40696.040972222218</v>
      </c>
      <c r="T1636" s="9">
        <f t="shared" si="205"/>
        <v>40657.981493055551</v>
      </c>
      <c r="U1636" t="str">
        <f t="shared" si="206"/>
        <v>April</v>
      </c>
      <c r="V1636" t="str">
        <f t="shared" si="207"/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0"/>
        <v>125</v>
      </c>
      <c r="P1637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9">
        <f t="shared" si="204"/>
        <v>42562.660428240742</v>
      </c>
      <c r="T1637" s="9">
        <f t="shared" si="205"/>
        <v>42502.660428240742</v>
      </c>
      <c r="U1637" t="str">
        <f t="shared" si="206"/>
        <v>May</v>
      </c>
      <c r="V1637" t="str">
        <f t="shared" si="207"/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0"/>
        <v>104</v>
      </c>
      <c r="P1638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9">
        <f t="shared" si="204"/>
        <v>40705.958333333328</v>
      </c>
      <c r="T1638" s="9">
        <f t="shared" si="205"/>
        <v>40662.878333333334</v>
      </c>
      <c r="U1638" t="str">
        <f t="shared" si="206"/>
        <v>April</v>
      </c>
      <c r="V1638" t="str">
        <f t="shared" si="207"/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0"/>
        <v>104</v>
      </c>
      <c r="P1639">
        <f t="shared" si="201"/>
        <v>34.6</v>
      </c>
      <c r="Q1639" t="str">
        <f t="shared" si="202"/>
        <v>music</v>
      </c>
      <c r="R1639" t="str">
        <f t="shared" si="203"/>
        <v>rock</v>
      </c>
      <c r="S1639" s="9">
        <f t="shared" si="204"/>
        <v>40178.777083333334</v>
      </c>
      <c r="T1639" s="9">
        <f t="shared" si="205"/>
        <v>40122.543287037035</v>
      </c>
      <c r="U1639" t="str">
        <f t="shared" si="206"/>
        <v>November</v>
      </c>
      <c r="V1639" t="str">
        <f t="shared" si="207"/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0"/>
        <v>105</v>
      </c>
      <c r="P1640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9">
        <f t="shared" si="204"/>
        <v>41333.684027777774</v>
      </c>
      <c r="T1640" s="9">
        <f t="shared" si="205"/>
        <v>41288.478796296295</v>
      </c>
      <c r="U1640" t="str">
        <f t="shared" si="206"/>
        <v>January</v>
      </c>
      <c r="V1640" t="str">
        <f t="shared" si="207"/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0"/>
        <v>100</v>
      </c>
      <c r="P1641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9">
        <f t="shared" si="204"/>
        <v>40971.444039351853</v>
      </c>
      <c r="T1641" s="9">
        <f t="shared" si="205"/>
        <v>40941.444039351853</v>
      </c>
      <c r="U1641" t="str">
        <f t="shared" si="206"/>
        <v>February</v>
      </c>
      <c r="V1641" t="str">
        <f t="shared" si="207"/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0"/>
        <v>170</v>
      </c>
      <c r="P1642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9">
        <f t="shared" si="204"/>
        <v>40392.874305555553</v>
      </c>
      <c r="T1642" s="9">
        <f t="shared" si="205"/>
        <v>40379.022627314815</v>
      </c>
      <c r="U1642" t="str">
        <f t="shared" si="206"/>
        <v>July</v>
      </c>
      <c r="V1642" t="str">
        <f t="shared" si="207"/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0"/>
        <v>101</v>
      </c>
      <c r="P1643">
        <f t="shared" si="201"/>
        <v>97.5</v>
      </c>
      <c r="Q1643" t="str">
        <f t="shared" si="202"/>
        <v>music</v>
      </c>
      <c r="R1643" t="str">
        <f t="shared" si="203"/>
        <v>pop</v>
      </c>
      <c r="S1643" s="9">
        <f t="shared" si="204"/>
        <v>41992.388240740744</v>
      </c>
      <c r="T1643" s="9">
        <f t="shared" si="205"/>
        <v>41962.388240740744</v>
      </c>
      <c r="U1643" t="str">
        <f t="shared" si="206"/>
        <v>November</v>
      </c>
      <c r="V1643" t="str">
        <f t="shared" si="207"/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0"/>
        <v>100</v>
      </c>
      <c r="P1644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9">
        <f t="shared" si="204"/>
        <v>40707.816284722219</v>
      </c>
      <c r="T1644" s="9">
        <f t="shared" si="205"/>
        <v>40687.816284722219</v>
      </c>
      <c r="U1644" t="str">
        <f t="shared" si="206"/>
        <v>May</v>
      </c>
      <c r="V1644" t="str">
        <f t="shared" si="207"/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0"/>
        <v>125</v>
      </c>
      <c r="P1645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9">
        <f t="shared" si="204"/>
        <v>41176.615879629629</v>
      </c>
      <c r="T1645" s="9">
        <f t="shared" si="205"/>
        <v>41146.615879629629</v>
      </c>
      <c r="U1645" t="str">
        <f t="shared" si="206"/>
        <v>August</v>
      </c>
      <c r="V1645" t="str">
        <f t="shared" si="207"/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0"/>
        <v>110</v>
      </c>
      <c r="P1646">
        <f t="shared" si="201"/>
        <v>85.546875</v>
      </c>
      <c r="Q1646" t="str">
        <f t="shared" si="202"/>
        <v>music</v>
      </c>
      <c r="R1646" t="str">
        <f t="shared" si="203"/>
        <v>pop</v>
      </c>
      <c r="S1646" s="9">
        <f t="shared" si="204"/>
        <v>41234.893055555556</v>
      </c>
      <c r="T1646" s="9">
        <f t="shared" si="205"/>
        <v>41174.851388888885</v>
      </c>
      <c r="U1646" t="str">
        <f t="shared" si="206"/>
        <v>September</v>
      </c>
      <c r="V1646" t="str">
        <f t="shared" si="207"/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0"/>
        <v>111</v>
      </c>
      <c r="P1647">
        <f t="shared" si="201"/>
        <v>554</v>
      </c>
      <c r="Q1647" t="str">
        <f t="shared" si="202"/>
        <v>music</v>
      </c>
      <c r="R1647" t="str">
        <f t="shared" si="203"/>
        <v>pop</v>
      </c>
      <c r="S1647" s="9">
        <f t="shared" si="204"/>
        <v>41535.409027777772</v>
      </c>
      <c r="T1647" s="9">
        <f t="shared" si="205"/>
        <v>41521.409027777772</v>
      </c>
      <c r="U1647" t="str">
        <f t="shared" si="206"/>
        <v>September</v>
      </c>
      <c r="V1647" t="str">
        <f t="shared" si="207"/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0"/>
        <v>110</v>
      </c>
      <c r="P1648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9">
        <f t="shared" si="204"/>
        <v>41865.549305555556</v>
      </c>
      <c r="T1648" s="9">
        <f t="shared" si="205"/>
        <v>41833.241932870369</v>
      </c>
      <c r="U1648" t="str">
        <f t="shared" si="206"/>
        <v>July</v>
      </c>
      <c r="V1648" t="str">
        <f t="shared" si="207"/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0"/>
        <v>105</v>
      </c>
      <c r="P1649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9">
        <f t="shared" si="204"/>
        <v>41069.201122685183</v>
      </c>
      <c r="T1649" s="9">
        <f t="shared" si="205"/>
        <v>41039.201122685183</v>
      </c>
      <c r="U1649" t="str">
        <f t="shared" si="206"/>
        <v>May</v>
      </c>
      <c r="V1649" t="str">
        <f t="shared" si="207"/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0"/>
        <v>125</v>
      </c>
      <c r="P1650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9">
        <f t="shared" si="204"/>
        <v>40622.454652777778</v>
      </c>
      <c r="T1650" s="9">
        <f t="shared" si="205"/>
        <v>40592.496319444443</v>
      </c>
      <c r="U1650" t="str">
        <f t="shared" si="206"/>
        <v>February</v>
      </c>
      <c r="V1650" t="str">
        <f t="shared" si="207"/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0"/>
        <v>101</v>
      </c>
      <c r="P1651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9">
        <f t="shared" si="204"/>
        <v>41782.476331018515</v>
      </c>
      <c r="T1651" s="9">
        <f t="shared" si="205"/>
        <v>41737.476331018515</v>
      </c>
      <c r="U1651" t="str">
        <f t="shared" si="206"/>
        <v>April</v>
      </c>
      <c r="V1651" t="str">
        <f t="shared" si="207"/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0"/>
        <v>142</v>
      </c>
      <c r="P1652">
        <f t="shared" si="201"/>
        <v>88.46875</v>
      </c>
      <c r="Q1652" t="str">
        <f t="shared" si="202"/>
        <v>music</v>
      </c>
      <c r="R1652" t="str">
        <f t="shared" si="203"/>
        <v>pop</v>
      </c>
      <c r="S1652" s="9">
        <f t="shared" si="204"/>
        <v>41556.227280092593</v>
      </c>
      <c r="T1652" s="9">
        <f t="shared" si="205"/>
        <v>41526.227280092593</v>
      </c>
      <c r="U1652" t="str">
        <f t="shared" si="206"/>
        <v>September</v>
      </c>
      <c r="V1652" t="str">
        <f t="shared" si="207"/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0"/>
        <v>101</v>
      </c>
      <c r="P1653">
        <f t="shared" si="201"/>
        <v>100.75</v>
      </c>
      <c r="Q1653" t="str">
        <f t="shared" si="202"/>
        <v>music</v>
      </c>
      <c r="R1653" t="str">
        <f t="shared" si="203"/>
        <v>pop</v>
      </c>
      <c r="S1653" s="9">
        <f t="shared" si="204"/>
        <v>40659.082638888889</v>
      </c>
      <c r="T1653" s="9">
        <f t="shared" si="205"/>
        <v>40625.692361111105</v>
      </c>
      <c r="U1653" t="str">
        <f t="shared" si="206"/>
        <v>March</v>
      </c>
      <c r="V1653" t="str">
        <f t="shared" si="207"/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0"/>
        <v>101</v>
      </c>
      <c r="P1654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9">
        <f t="shared" si="204"/>
        <v>41602.326307870368</v>
      </c>
      <c r="T1654" s="9">
        <f t="shared" si="205"/>
        <v>41572.284641203703</v>
      </c>
      <c r="U1654" t="str">
        <f t="shared" si="206"/>
        <v>October</v>
      </c>
      <c r="V1654" t="str">
        <f t="shared" si="207"/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0"/>
        <v>174</v>
      </c>
      <c r="P1655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9">
        <f t="shared" si="204"/>
        <v>40657.626111111109</v>
      </c>
      <c r="T1655" s="9">
        <f t="shared" si="205"/>
        <v>40626.626111111109</v>
      </c>
      <c r="U1655" t="str">
        <f t="shared" si="206"/>
        <v>March</v>
      </c>
      <c r="V1655" t="str">
        <f t="shared" si="207"/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0"/>
        <v>120</v>
      </c>
      <c r="P165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9">
        <f t="shared" si="204"/>
        <v>41017.682407407403</v>
      </c>
      <c r="T1656" s="9">
        <f t="shared" si="205"/>
        <v>40987.682407407403</v>
      </c>
      <c r="U1656" t="str">
        <f t="shared" si="206"/>
        <v>March</v>
      </c>
      <c r="V1656" t="str">
        <f t="shared" si="207"/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0"/>
        <v>143</v>
      </c>
      <c r="P1657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9">
        <f t="shared" si="204"/>
        <v>41004.541898148142</v>
      </c>
      <c r="T1657" s="9">
        <f t="shared" si="205"/>
        <v>40974.583564814813</v>
      </c>
      <c r="U1657" t="str">
        <f t="shared" si="206"/>
        <v>March</v>
      </c>
      <c r="V1657" t="str">
        <f t="shared" si="207"/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0"/>
        <v>100</v>
      </c>
      <c r="P1658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9">
        <f t="shared" si="204"/>
        <v>41256.720509259256</v>
      </c>
      <c r="T1658" s="9">
        <f t="shared" si="205"/>
        <v>41226.720509259256</v>
      </c>
      <c r="U1658" t="str">
        <f t="shared" si="206"/>
        <v>November</v>
      </c>
      <c r="V1658" t="str">
        <f t="shared" si="207"/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0"/>
        <v>105</v>
      </c>
      <c r="P1659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9">
        <f t="shared" si="204"/>
        <v>41053.573703703703</v>
      </c>
      <c r="T1659" s="9">
        <f t="shared" si="205"/>
        <v>41023.573703703703</v>
      </c>
      <c r="U1659" t="str">
        <f t="shared" si="206"/>
        <v>April</v>
      </c>
      <c r="V1659" t="str">
        <f t="shared" si="207"/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0"/>
        <v>132</v>
      </c>
      <c r="P1660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9">
        <f t="shared" si="204"/>
        <v>41261.388888888883</v>
      </c>
      <c r="T1660" s="9">
        <f t="shared" si="205"/>
        <v>41223.013506944444</v>
      </c>
      <c r="U1660" t="str">
        <f t="shared" si="206"/>
        <v>November</v>
      </c>
      <c r="V1660" t="str">
        <f t="shared" si="207"/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0"/>
        <v>113</v>
      </c>
      <c r="P1661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9">
        <f t="shared" si="204"/>
        <v>41625.291666666664</v>
      </c>
      <c r="T1661" s="9">
        <f t="shared" si="205"/>
        <v>41596.705104166664</v>
      </c>
      <c r="U1661" t="str">
        <f t="shared" si="206"/>
        <v>November</v>
      </c>
      <c r="V1661" t="str">
        <f t="shared" si="207"/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0"/>
        <v>1254</v>
      </c>
      <c r="P1662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9">
        <f t="shared" si="204"/>
        <v>42490.707638888889</v>
      </c>
      <c r="T1662" s="9">
        <f t="shared" si="205"/>
        <v>42459.485532407409</v>
      </c>
      <c r="U1662" t="str">
        <f t="shared" si="206"/>
        <v>March</v>
      </c>
      <c r="V1662" t="str">
        <f t="shared" si="207"/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0"/>
        <v>103</v>
      </c>
      <c r="P1663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9">
        <f t="shared" si="204"/>
        <v>42386.666666666664</v>
      </c>
      <c r="T1663" s="9">
        <f t="shared" si="205"/>
        <v>42343.789710648147</v>
      </c>
      <c r="U1663" t="str">
        <f t="shared" si="206"/>
        <v>December</v>
      </c>
      <c r="V1663" t="str">
        <f t="shared" si="207"/>
        <v>2015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0"/>
        <v>103</v>
      </c>
      <c r="P1664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9">
        <f t="shared" si="204"/>
        <v>40908.031666666662</v>
      </c>
      <c r="T1664" s="9">
        <f t="shared" si="205"/>
        <v>40847.99</v>
      </c>
      <c r="U1664" t="str">
        <f t="shared" si="206"/>
        <v>October</v>
      </c>
      <c r="V1664" t="str">
        <f t="shared" si="207"/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0"/>
        <v>108</v>
      </c>
      <c r="P1665">
        <f t="shared" si="201"/>
        <v>33.75</v>
      </c>
      <c r="Q1665" t="str">
        <f t="shared" si="202"/>
        <v>music</v>
      </c>
      <c r="R1665" t="str">
        <f t="shared" si="203"/>
        <v>pop</v>
      </c>
      <c r="S1665" s="9">
        <f t="shared" si="204"/>
        <v>42035.813738425924</v>
      </c>
      <c r="T1665" s="9">
        <f t="shared" si="205"/>
        <v>42005.813738425924</v>
      </c>
      <c r="U1665" t="str">
        <f t="shared" si="206"/>
        <v>January</v>
      </c>
      <c r="V1665" t="str">
        <f t="shared" si="207"/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00"/>
        <v>122</v>
      </c>
      <c r="P166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9">
        <f t="shared" si="204"/>
        <v>40983.957638888889</v>
      </c>
      <c r="T1666" s="9">
        <f t="shared" si="205"/>
        <v>40939.553449074068</v>
      </c>
      <c r="U1666" t="str">
        <f t="shared" si="206"/>
        <v>January</v>
      </c>
      <c r="V1666" t="str">
        <f t="shared" si="207"/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08">ROUND(E1667/D1667*100,0)</f>
        <v>119</v>
      </c>
      <c r="P1667">
        <f t="shared" ref="P1667:P1730" si="209">IFERROR(E1667/L1667,0)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9">
        <f t="shared" ref="S1667:S1730" si="212">(((I1667/60)/60)/24)+DATE(1970,1,1)+(-5/24)</f>
        <v>40595.916666666664</v>
      </c>
      <c r="T1667" s="9">
        <f t="shared" ref="T1667:T1730" si="213">(((J1667/60)/60)/24)+DATE(1970,1,1)+(-5/24)</f>
        <v>40564.441122685181</v>
      </c>
      <c r="U1667" t="str">
        <f t="shared" ref="U1667:U1730" si="214">TEXT(T1667,"mmmm")</f>
        <v>January</v>
      </c>
      <c r="V1667" t="str">
        <f t="shared" ref="V1667:V1730" si="215">TEXT(T1667,"yyyy")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08"/>
        <v>161</v>
      </c>
      <c r="P1668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9">
        <f t="shared" si="212"/>
        <v>41361.003159722219</v>
      </c>
      <c r="T1668" s="9">
        <f t="shared" si="213"/>
        <v>41331.04482638889</v>
      </c>
      <c r="U1668" t="str">
        <f t="shared" si="214"/>
        <v>February</v>
      </c>
      <c r="V1668" t="str">
        <f t="shared" si="215"/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08"/>
        <v>127</v>
      </c>
      <c r="P1669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9">
        <f t="shared" si="212"/>
        <v>41709.082638888889</v>
      </c>
      <c r="T1669" s="9">
        <f t="shared" si="213"/>
        <v>41681.862245370365</v>
      </c>
      <c r="U1669" t="str">
        <f t="shared" si="214"/>
        <v>February</v>
      </c>
      <c r="V1669" t="str">
        <f t="shared" si="215"/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08"/>
        <v>103</v>
      </c>
      <c r="P1670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9">
        <f t="shared" si="212"/>
        <v>40874.983090277776</v>
      </c>
      <c r="T1670" s="9">
        <f t="shared" si="213"/>
        <v>40844.941423611104</v>
      </c>
      <c r="U1670" t="str">
        <f t="shared" si="214"/>
        <v>October</v>
      </c>
      <c r="V1670" t="str">
        <f t="shared" si="215"/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08"/>
        <v>140</v>
      </c>
      <c r="P1671">
        <f t="shared" si="209"/>
        <v>53.75</v>
      </c>
      <c r="Q1671" t="str">
        <f t="shared" si="210"/>
        <v>music</v>
      </c>
      <c r="R1671" t="str">
        <f t="shared" si="211"/>
        <v>pop</v>
      </c>
      <c r="S1671" s="9">
        <f t="shared" si="212"/>
        <v>42521.676805555551</v>
      </c>
      <c r="T1671" s="9">
        <f t="shared" si="213"/>
        <v>42461.676805555551</v>
      </c>
      <c r="U1671" t="str">
        <f t="shared" si="214"/>
        <v>April</v>
      </c>
      <c r="V1671" t="str">
        <f t="shared" si="215"/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08"/>
        <v>103</v>
      </c>
      <c r="P1672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9">
        <f t="shared" si="212"/>
        <v>40363.958333333328</v>
      </c>
      <c r="T1672" s="9">
        <f t="shared" si="213"/>
        <v>40313.722210648149</v>
      </c>
      <c r="U1672" t="str">
        <f t="shared" si="214"/>
        <v>May</v>
      </c>
      <c r="V1672" t="str">
        <f t="shared" si="215"/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08"/>
        <v>101</v>
      </c>
      <c r="P1673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9">
        <f t="shared" si="212"/>
        <v>42583.335810185185</v>
      </c>
      <c r="T1673" s="9">
        <f t="shared" si="213"/>
        <v>42553.335810185185</v>
      </c>
      <c r="U1673" t="str">
        <f t="shared" si="214"/>
        <v>July</v>
      </c>
      <c r="V1673" t="str">
        <f t="shared" si="215"/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08"/>
        <v>113</v>
      </c>
      <c r="P1674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9">
        <f t="shared" si="212"/>
        <v>41064.448263888888</v>
      </c>
      <c r="T1674" s="9">
        <f t="shared" si="213"/>
        <v>41034.448263888888</v>
      </c>
      <c r="U1674" t="str">
        <f t="shared" si="214"/>
        <v>May</v>
      </c>
      <c r="V1674" t="str">
        <f t="shared" si="215"/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08"/>
        <v>128</v>
      </c>
      <c r="P1675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9">
        <f t="shared" si="212"/>
        <v>42069.670046296298</v>
      </c>
      <c r="T1675" s="9">
        <f t="shared" si="213"/>
        <v>42039.670046296298</v>
      </c>
      <c r="U1675" t="str">
        <f t="shared" si="214"/>
        <v>February</v>
      </c>
      <c r="V1675" t="str">
        <f t="shared" si="215"/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08"/>
        <v>202</v>
      </c>
      <c r="P167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9">
        <f t="shared" si="212"/>
        <v>42600.082638888889</v>
      </c>
      <c r="T1676" s="9">
        <f t="shared" si="213"/>
        <v>42569.397060185183</v>
      </c>
      <c r="U1676" t="str">
        <f t="shared" si="214"/>
        <v>July</v>
      </c>
      <c r="V1676" t="str">
        <f t="shared" si="215"/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08"/>
        <v>137</v>
      </c>
      <c r="P1677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9">
        <f t="shared" si="212"/>
        <v>40832.710416666661</v>
      </c>
      <c r="T1677" s="9">
        <f t="shared" si="213"/>
        <v>40802.524768518517</v>
      </c>
      <c r="U1677" t="str">
        <f t="shared" si="214"/>
        <v>September</v>
      </c>
      <c r="V1677" t="str">
        <f t="shared" si="215"/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08"/>
        <v>115</v>
      </c>
      <c r="P1678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9">
        <f t="shared" si="212"/>
        <v>41019.957638888889</v>
      </c>
      <c r="T1678" s="9">
        <f t="shared" si="213"/>
        <v>40973.517905092594</v>
      </c>
      <c r="U1678" t="str">
        <f t="shared" si="214"/>
        <v>March</v>
      </c>
      <c r="V1678" t="str">
        <f t="shared" si="215"/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08"/>
        <v>112</v>
      </c>
      <c r="P1679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9">
        <f t="shared" si="212"/>
        <v>42476.040972222218</v>
      </c>
      <c r="T1679" s="9">
        <f t="shared" si="213"/>
        <v>42416.198796296296</v>
      </c>
      <c r="U1679" t="str">
        <f t="shared" si="214"/>
        <v>February</v>
      </c>
      <c r="V1679" t="str">
        <f t="shared" si="215"/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08"/>
        <v>118</v>
      </c>
      <c r="P1680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9">
        <f t="shared" si="212"/>
        <v>41676.646655092591</v>
      </c>
      <c r="T1680" s="9">
        <f t="shared" si="213"/>
        <v>41662.646655092591</v>
      </c>
      <c r="U1680" t="str">
        <f t="shared" si="214"/>
        <v>January</v>
      </c>
      <c r="V1680" t="str">
        <f t="shared" si="215"/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08"/>
        <v>175</v>
      </c>
      <c r="P1681">
        <f t="shared" si="209"/>
        <v>62.5</v>
      </c>
      <c r="Q1681" t="str">
        <f t="shared" si="210"/>
        <v>music</v>
      </c>
      <c r="R1681" t="str">
        <f t="shared" si="211"/>
        <v>pop</v>
      </c>
      <c r="S1681" s="9">
        <f t="shared" si="212"/>
        <v>40745.860474537032</v>
      </c>
      <c r="T1681" s="9">
        <f t="shared" si="213"/>
        <v>40722.860474537032</v>
      </c>
      <c r="U1681" t="str">
        <f t="shared" si="214"/>
        <v>June</v>
      </c>
      <c r="V1681" t="str">
        <f t="shared" si="215"/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08"/>
        <v>118</v>
      </c>
      <c r="P1682">
        <f t="shared" si="209"/>
        <v>47</v>
      </c>
      <c r="Q1682" t="str">
        <f t="shared" si="210"/>
        <v>music</v>
      </c>
      <c r="R1682" t="str">
        <f t="shared" si="211"/>
        <v>pop</v>
      </c>
      <c r="S1682" s="9">
        <f t="shared" si="212"/>
        <v>41832.549386574072</v>
      </c>
      <c r="T1682" s="9">
        <f t="shared" si="213"/>
        <v>41802.549386574072</v>
      </c>
      <c r="U1682" t="str">
        <f t="shared" si="214"/>
        <v>June</v>
      </c>
      <c r="V1682" t="str">
        <f t="shared" si="215"/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08"/>
        <v>101</v>
      </c>
      <c r="P1683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9">
        <f t="shared" si="212"/>
        <v>42822.874999999993</v>
      </c>
      <c r="T1683" s="9">
        <f t="shared" si="213"/>
        <v>42773.91300925926</v>
      </c>
      <c r="U1683" t="str">
        <f t="shared" si="214"/>
        <v>February</v>
      </c>
      <c r="V1683" t="str">
        <f t="shared" si="215"/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08"/>
        <v>0</v>
      </c>
      <c r="P1684">
        <f t="shared" si="209"/>
        <v>0</v>
      </c>
      <c r="Q1684" t="str">
        <f t="shared" si="210"/>
        <v>music</v>
      </c>
      <c r="R1684" t="str">
        <f t="shared" si="211"/>
        <v>faith</v>
      </c>
      <c r="S1684" s="9">
        <f t="shared" si="212"/>
        <v>42838.963657407403</v>
      </c>
      <c r="T1684" s="9">
        <f t="shared" si="213"/>
        <v>42779.005324074074</v>
      </c>
      <c r="U1684" t="str">
        <f t="shared" si="214"/>
        <v>February</v>
      </c>
      <c r="V1684" t="str">
        <f t="shared" si="215"/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08"/>
        <v>22</v>
      </c>
      <c r="P1685">
        <f t="shared" si="209"/>
        <v>76</v>
      </c>
      <c r="Q1685" t="str">
        <f t="shared" si="210"/>
        <v>music</v>
      </c>
      <c r="R1685" t="str">
        <f t="shared" si="211"/>
        <v>faith</v>
      </c>
      <c r="S1685" s="9">
        <f t="shared" si="212"/>
        <v>42832.57335648148</v>
      </c>
      <c r="T1685" s="9">
        <f t="shared" si="213"/>
        <v>42808.57335648148</v>
      </c>
      <c r="U1685" t="str">
        <f t="shared" si="214"/>
        <v>March</v>
      </c>
      <c r="V1685" t="str">
        <f t="shared" si="215"/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08"/>
        <v>109</v>
      </c>
      <c r="P168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9">
        <f t="shared" si="212"/>
        <v>42811.565289351849</v>
      </c>
      <c r="T1686" s="9">
        <f t="shared" si="213"/>
        <v>42783.606956018521</v>
      </c>
      <c r="U1686" t="str">
        <f t="shared" si="214"/>
        <v>February</v>
      </c>
      <c r="V1686" t="str">
        <f t="shared" si="215"/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08"/>
        <v>103</v>
      </c>
      <c r="P1687">
        <f t="shared" si="209"/>
        <v>24</v>
      </c>
      <c r="Q1687" t="str">
        <f t="shared" si="210"/>
        <v>music</v>
      </c>
      <c r="R1687" t="str">
        <f t="shared" si="211"/>
        <v>faith</v>
      </c>
      <c r="S1687" s="9">
        <f t="shared" si="212"/>
        <v>42818.0002662037</v>
      </c>
      <c r="T1687" s="9">
        <f t="shared" si="213"/>
        <v>42788.041932870365</v>
      </c>
      <c r="U1687" t="str">
        <f t="shared" si="214"/>
        <v>February</v>
      </c>
      <c r="V1687" t="str">
        <f t="shared" si="215"/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08"/>
        <v>0</v>
      </c>
      <c r="P1688">
        <f t="shared" si="209"/>
        <v>18</v>
      </c>
      <c r="Q1688" t="str">
        <f t="shared" si="210"/>
        <v>music</v>
      </c>
      <c r="R1688" t="str">
        <f t="shared" si="211"/>
        <v>faith</v>
      </c>
      <c r="S1688" s="9">
        <f t="shared" si="212"/>
        <v>42852.593969907401</v>
      </c>
      <c r="T1688" s="9">
        <f t="shared" si="213"/>
        <v>42792.635636574072</v>
      </c>
      <c r="U1688" t="str">
        <f t="shared" si="214"/>
        <v>February</v>
      </c>
      <c r="V1688" t="str">
        <f t="shared" si="215"/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08"/>
        <v>31</v>
      </c>
      <c r="P1689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9">
        <f t="shared" si="212"/>
        <v>42835.635416666664</v>
      </c>
      <c r="T1689" s="9">
        <f t="shared" si="213"/>
        <v>42801.838483796295</v>
      </c>
      <c r="U1689" t="str">
        <f t="shared" si="214"/>
        <v>March</v>
      </c>
      <c r="V1689" t="str">
        <f t="shared" si="215"/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08"/>
        <v>44</v>
      </c>
      <c r="P1690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9">
        <f t="shared" si="212"/>
        <v>42834.28465277778</v>
      </c>
      <c r="T1690" s="9">
        <f t="shared" si="213"/>
        <v>42804.326319444437</v>
      </c>
      <c r="U1690" t="str">
        <f t="shared" si="214"/>
        <v>March</v>
      </c>
      <c r="V1690" t="str">
        <f t="shared" si="215"/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08"/>
        <v>100</v>
      </c>
      <c r="P1691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9">
        <f t="shared" si="212"/>
        <v>42810.692476851851</v>
      </c>
      <c r="T1691" s="9">
        <f t="shared" si="213"/>
        <v>42780.734143518515</v>
      </c>
      <c r="U1691" t="str">
        <f t="shared" si="214"/>
        <v>February</v>
      </c>
      <c r="V1691" t="str">
        <f t="shared" si="215"/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08"/>
        <v>25</v>
      </c>
      <c r="P1692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9">
        <f t="shared" si="212"/>
        <v>42831.181041666663</v>
      </c>
      <c r="T1692" s="9">
        <f t="shared" si="213"/>
        <v>42801.222708333335</v>
      </c>
      <c r="U1692" t="str">
        <f t="shared" si="214"/>
        <v>March</v>
      </c>
      <c r="V1692" t="str">
        <f t="shared" si="215"/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08"/>
        <v>33</v>
      </c>
      <c r="P1693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9">
        <f t="shared" si="212"/>
        <v>42827.833333333336</v>
      </c>
      <c r="T1693" s="9">
        <f t="shared" si="213"/>
        <v>42795.49314814814</v>
      </c>
      <c r="U1693" t="str">
        <f t="shared" si="214"/>
        <v>March</v>
      </c>
      <c r="V1693" t="str">
        <f t="shared" si="215"/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08"/>
        <v>48</v>
      </c>
      <c r="P1694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9">
        <f t="shared" si="212"/>
        <v>42820.790972222218</v>
      </c>
      <c r="T1694" s="9">
        <f t="shared" si="213"/>
        <v>42787.94290509259</v>
      </c>
      <c r="U1694" t="str">
        <f t="shared" si="214"/>
        <v>February</v>
      </c>
      <c r="V1694" t="str">
        <f t="shared" si="215"/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08"/>
        <v>9</v>
      </c>
      <c r="P1695">
        <f t="shared" si="209"/>
        <v>35</v>
      </c>
      <c r="Q1695" t="str">
        <f t="shared" si="210"/>
        <v>music</v>
      </c>
      <c r="R1695" t="str">
        <f t="shared" si="211"/>
        <v>faith</v>
      </c>
      <c r="S1695" s="9">
        <f t="shared" si="212"/>
        <v>42834.624999999993</v>
      </c>
      <c r="T1695" s="9">
        <f t="shared" si="213"/>
        <v>42803.711944444447</v>
      </c>
      <c r="U1695" t="str">
        <f t="shared" si="214"/>
        <v>March</v>
      </c>
      <c r="V1695" t="str">
        <f t="shared" si="215"/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08"/>
        <v>0</v>
      </c>
      <c r="P1696">
        <f t="shared" si="209"/>
        <v>5</v>
      </c>
      <c r="Q1696" t="str">
        <f t="shared" si="210"/>
        <v>music</v>
      </c>
      <c r="R1696" t="str">
        <f t="shared" si="211"/>
        <v>faith</v>
      </c>
      <c r="S1696" s="9">
        <f t="shared" si="212"/>
        <v>42820.98333333333</v>
      </c>
      <c r="T1696" s="9">
        <f t="shared" si="213"/>
        <v>42791.461504629631</v>
      </c>
      <c r="U1696" t="str">
        <f t="shared" si="214"/>
        <v>February</v>
      </c>
      <c r="V1696" t="str">
        <f t="shared" si="215"/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08"/>
        <v>12</v>
      </c>
      <c r="P1697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9">
        <f t="shared" si="212"/>
        <v>42834.833333333336</v>
      </c>
      <c r="T1697" s="9">
        <f t="shared" si="213"/>
        <v>42800.823078703703</v>
      </c>
      <c r="U1697" t="str">
        <f t="shared" si="214"/>
        <v>March</v>
      </c>
      <c r="V1697" t="str">
        <f t="shared" si="215"/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08"/>
        <v>0</v>
      </c>
      <c r="P1698">
        <f t="shared" si="209"/>
        <v>0</v>
      </c>
      <c r="Q1698" t="str">
        <f t="shared" si="210"/>
        <v>music</v>
      </c>
      <c r="R1698" t="str">
        <f t="shared" si="211"/>
        <v>faith</v>
      </c>
      <c r="S1698" s="9">
        <f t="shared" si="212"/>
        <v>42825.819571759253</v>
      </c>
      <c r="T1698" s="9">
        <f t="shared" si="213"/>
        <v>42795.861238425925</v>
      </c>
      <c r="U1698" t="str">
        <f t="shared" si="214"/>
        <v>March</v>
      </c>
      <c r="V1698" t="str">
        <f t="shared" si="215"/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08"/>
        <v>20</v>
      </c>
      <c r="P1699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9">
        <f t="shared" si="212"/>
        <v>42834.782962962963</v>
      </c>
      <c r="T1699" s="9">
        <f t="shared" si="213"/>
        <v>42804.82462962962</v>
      </c>
      <c r="U1699" t="str">
        <f t="shared" si="214"/>
        <v>March</v>
      </c>
      <c r="V1699" t="str">
        <f t="shared" si="215"/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08"/>
        <v>0</v>
      </c>
      <c r="P1700">
        <f t="shared" si="209"/>
        <v>0</v>
      </c>
      <c r="Q1700" t="str">
        <f t="shared" si="210"/>
        <v>music</v>
      </c>
      <c r="R1700" t="str">
        <f t="shared" si="211"/>
        <v>faith</v>
      </c>
      <c r="S1700" s="9">
        <f t="shared" si="212"/>
        <v>42819.939583333333</v>
      </c>
      <c r="T1700" s="9">
        <f t="shared" si="213"/>
        <v>42795.999537037038</v>
      </c>
      <c r="U1700" t="str">
        <f t="shared" si="214"/>
        <v>March</v>
      </c>
      <c r="V1700" t="str">
        <f t="shared" si="215"/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08"/>
        <v>4</v>
      </c>
      <c r="P1701">
        <f t="shared" si="209"/>
        <v>54</v>
      </c>
      <c r="Q1701" t="str">
        <f t="shared" si="210"/>
        <v>music</v>
      </c>
      <c r="R1701" t="str">
        <f t="shared" si="211"/>
        <v>faith</v>
      </c>
      <c r="S1701" s="9">
        <f t="shared" si="212"/>
        <v>42836.655613425923</v>
      </c>
      <c r="T1701" s="9">
        <f t="shared" si="213"/>
        <v>42806.655613425923</v>
      </c>
      <c r="U1701" t="str">
        <f t="shared" si="214"/>
        <v>March</v>
      </c>
      <c r="V1701" t="str">
        <f t="shared" si="215"/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08"/>
        <v>26</v>
      </c>
      <c r="P1702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9">
        <f t="shared" si="212"/>
        <v>42825.958333333336</v>
      </c>
      <c r="T1702" s="9">
        <f t="shared" si="213"/>
        <v>42795.863310185181</v>
      </c>
      <c r="U1702" t="str">
        <f t="shared" si="214"/>
        <v>March</v>
      </c>
      <c r="V1702" t="str">
        <f t="shared" si="215"/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08"/>
        <v>0</v>
      </c>
      <c r="P1703">
        <f t="shared" si="209"/>
        <v>5</v>
      </c>
      <c r="Q1703" t="str">
        <f t="shared" si="210"/>
        <v>music</v>
      </c>
      <c r="R1703" t="str">
        <f t="shared" si="211"/>
        <v>faith</v>
      </c>
      <c r="S1703" s="9">
        <f t="shared" si="212"/>
        <v>42019.456076388888</v>
      </c>
      <c r="T1703" s="9">
        <f t="shared" si="213"/>
        <v>41989.456076388888</v>
      </c>
      <c r="U1703" t="str">
        <f t="shared" si="214"/>
        <v>December</v>
      </c>
      <c r="V1703" t="str">
        <f t="shared" si="215"/>
        <v>2014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08"/>
        <v>0</v>
      </c>
      <c r="P1704">
        <f t="shared" si="209"/>
        <v>1</v>
      </c>
      <c r="Q1704" t="str">
        <f t="shared" si="210"/>
        <v>music</v>
      </c>
      <c r="R1704" t="str">
        <f t="shared" si="211"/>
        <v>faith</v>
      </c>
      <c r="S1704" s="9">
        <f t="shared" si="212"/>
        <v>42093.619791666664</v>
      </c>
      <c r="T1704" s="9">
        <f t="shared" si="213"/>
        <v>42063.661458333336</v>
      </c>
      <c r="U1704" t="str">
        <f t="shared" si="214"/>
        <v>February</v>
      </c>
      <c r="V1704" t="str">
        <f t="shared" si="215"/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08"/>
        <v>1</v>
      </c>
      <c r="P1705">
        <f t="shared" si="209"/>
        <v>25.5</v>
      </c>
      <c r="Q1705" t="str">
        <f t="shared" si="210"/>
        <v>music</v>
      </c>
      <c r="R1705" t="str">
        <f t="shared" si="211"/>
        <v>faith</v>
      </c>
      <c r="S1705" s="9">
        <f t="shared" si="212"/>
        <v>42247.073344907411</v>
      </c>
      <c r="T1705" s="9">
        <f t="shared" si="213"/>
        <v>42187.073344907411</v>
      </c>
      <c r="U1705" t="str">
        <f t="shared" si="214"/>
        <v>July</v>
      </c>
      <c r="V1705" t="str">
        <f t="shared" si="215"/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08"/>
        <v>65</v>
      </c>
      <c r="P170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9">
        <f t="shared" si="212"/>
        <v>42050.931400462963</v>
      </c>
      <c r="T1706" s="9">
        <f t="shared" si="213"/>
        <v>42020.931400462963</v>
      </c>
      <c r="U1706" t="str">
        <f t="shared" si="214"/>
        <v>January</v>
      </c>
      <c r="V1706" t="str">
        <f t="shared" si="215"/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08"/>
        <v>0</v>
      </c>
      <c r="P1707">
        <f t="shared" si="209"/>
        <v>0</v>
      </c>
      <c r="Q1707" t="str">
        <f t="shared" si="210"/>
        <v>music</v>
      </c>
      <c r="R1707" t="str">
        <f t="shared" si="211"/>
        <v>faith</v>
      </c>
      <c r="S1707" s="9">
        <f t="shared" si="212"/>
        <v>42256.458333333336</v>
      </c>
      <c r="T1707" s="9">
        <f t="shared" si="213"/>
        <v>42244.808402777773</v>
      </c>
      <c r="U1707" t="str">
        <f t="shared" si="214"/>
        <v>August</v>
      </c>
      <c r="V1707" t="str">
        <f t="shared" si="215"/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08"/>
        <v>0</v>
      </c>
      <c r="P1708">
        <f t="shared" si="209"/>
        <v>0</v>
      </c>
      <c r="Q1708" t="str">
        <f t="shared" si="210"/>
        <v>music</v>
      </c>
      <c r="R1708" t="str">
        <f t="shared" si="211"/>
        <v>faith</v>
      </c>
      <c r="S1708" s="9">
        <f t="shared" si="212"/>
        <v>42239.098055555551</v>
      </c>
      <c r="T1708" s="9">
        <f t="shared" si="213"/>
        <v>42179.098055555551</v>
      </c>
      <c r="U1708" t="str">
        <f t="shared" si="214"/>
        <v>June</v>
      </c>
      <c r="V1708" t="str">
        <f t="shared" si="215"/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08"/>
        <v>10</v>
      </c>
      <c r="P1709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9">
        <f t="shared" si="212"/>
        <v>42457.471006944441</v>
      </c>
      <c r="T1709" s="9">
        <f t="shared" si="213"/>
        <v>42427.512673611105</v>
      </c>
      <c r="U1709" t="str">
        <f t="shared" si="214"/>
        <v>February</v>
      </c>
      <c r="V1709" t="str">
        <f t="shared" si="215"/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08"/>
        <v>0</v>
      </c>
      <c r="P1710">
        <f t="shared" si="209"/>
        <v>0</v>
      </c>
      <c r="Q1710" t="str">
        <f t="shared" si="210"/>
        <v>music</v>
      </c>
      <c r="R1710" t="str">
        <f t="shared" si="211"/>
        <v>faith</v>
      </c>
      <c r="S1710" s="9">
        <f t="shared" si="212"/>
        <v>42491.658634259256</v>
      </c>
      <c r="T1710" s="9">
        <f t="shared" si="213"/>
        <v>42451.658634259256</v>
      </c>
      <c r="U1710" t="str">
        <f t="shared" si="214"/>
        <v>March</v>
      </c>
      <c r="V1710" t="str">
        <f t="shared" si="215"/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08"/>
        <v>5</v>
      </c>
      <c r="P1711">
        <f t="shared" si="209"/>
        <v>21.25</v>
      </c>
      <c r="Q1711" t="str">
        <f t="shared" si="210"/>
        <v>music</v>
      </c>
      <c r="R1711" t="str">
        <f t="shared" si="211"/>
        <v>faith</v>
      </c>
      <c r="S1711" s="9">
        <f t="shared" si="212"/>
        <v>41882.610416666663</v>
      </c>
      <c r="T1711" s="9">
        <f t="shared" si="213"/>
        <v>41841.355486111104</v>
      </c>
      <c r="U1711" t="str">
        <f t="shared" si="214"/>
        <v>July</v>
      </c>
      <c r="V1711" t="str">
        <f t="shared" si="215"/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08"/>
        <v>1</v>
      </c>
      <c r="P1712">
        <f t="shared" si="209"/>
        <v>34</v>
      </c>
      <c r="Q1712" t="str">
        <f t="shared" si="210"/>
        <v>music</v>
      </c>
      <c r="R1712" t="str">
        <f t="shared" si="211"/>
        <v>faith</v>
      </c>
      <c r="S1712" s="9">
        <f t="shared" si="212"/>
        <v>42387.333333333336</v>
      </c>
      <c r="T1712" s="9">
        <f t="shared" si="213"/>
        <v>42341.382962962954</v>
      </c>
      <c r="U1712" t="str">
        <f t="shared" si="214"/>
        <v>December</v>
      </c>
      <c r="V1712" t="str">
        <f t="shared" si="215"/>
        <v>2015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08"/>
        <v>11</v>
      </c>
      <c r="P1713">
        <f t="shared" si="209"/>
        <v>525</v>
      </c>
      <c r="Q1713" t="str">
        <f t="shared" si="210"/>
        <v>music</v>
      </c>
      <c r="R1713" t="str">
        <f t="shared" si="211"/>
        <v>faith</v>
      </c>
      <c r="S1713" s="9">
        <f t="shared" si="212"/>
        <v>41883.437893518516</v>
      </c>
      <c r="T1713" s="9">
        <f t="shared" si="213"/>
        <v>41852.437893518516</v>
      </c>
      <c r="U1713" t="str">
        <f t="shared" si="214"/>
        <v>August</v>
      </c>
      <c r="V1713" t="str">
        <f t="shared" si="215"/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08"/>
        <v>0</v>
      </c>
      <c r="P1714">
        <f t="shared" si="209"/>
        <v>0</v>
      </c>
      <c r="Q1714" t="str">
        <f t="shared" si="210"/>
        <v>music</v>
      </c>
      <c r="R1714" t="str">
        <f t="shared" si="211"/>
        <v>faith</v>
      </c>
      <c r="S1714" s="9">
        <f t="shared" si="212"/>
        <v>42185.705474537033</v>
      </c>
      <c r="T1714" s="9">
        <f t="shared" si="213"/>
        <v>42125.705474537033</v>
      </c>
      <c r="U1714" t="str">
        <f t="shared" si="214"/>
        <v>May</v>
      </c>
      <c r="V1714" t="str">
        <f t="shared" si="215"/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08"/>
        <v>2</v>
      </c>
      <c r="P1715">
        <f t="shared" si="209"/>
        <v>50</v>
      </c>
      <c r="Q1715" t="str">
        <f t="shared" si="210"/>
        <v>music</v>
      </c>
      <c r="R1715" t="str">
        <f t="shared" si="211"/>
        <v>faith</v>
      </c>
      <c r="S1715" s="9">
        <f t="shared" si="212"/>
        <v>41917.592731481483</v>
      </c>
      <c r="T1715" s="9">
        <f t="shared" si="213"/>
        <v>41887.592731481483</v>
      </c>
      <c r="U1715" t="str">
        <f t="shared" si="214"/>
        <v>September</v>
      </c>
      <c r="V1715" t="str">
        <f t="shared" si="215"/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08"/>
        <v>8</v>
      </c>
      <c r="P171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9">
        <f t="shared" si="212"/>
        <v>42125.710196759253</v>
      </c>
      <c r="T1716" s="9">
        <f t="shared" si="213"/>
        <v>42095.710196759253</v>
      </c>
      <c r="U1716" t="str">
        <f t="shared" si="214"/>
        <v>April</v>
      </c>
      <c r="V1716" t="str">
        <f t="shared" si="215"/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08"/>
        <v>0</v>
      </c>
      <c r="P1717">
        <f t="shared" si="209"/>
        <v>5.5</v>
      </c>
      <c r="Q1717" t="str">
        <f t="shared" si="210"/>
        <v>music</v>
      </c>
      <c r="R1717" t="str">
        <f t="shared" si="211"/>
        <v>faith</v>
      </c>
      <c r="S1717" s="9">
        <f t="shared" si="212"/>
        <v>42093.931944444441</v>
      </c>
      <c r="T1717" s="9">
        <f t="shared" si="213"/>
        <v>42064.009085648147</v>
      </c>
      <c r="U1717" t="str">
        <f t="shared" si="214"/>
        <v>March</v>
      </c>
      <c r="V1717" t="str">
        <f t="shared" si="215"/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08"/>
        <v>8</v>
      </c>
      <c r="P1718">
        <f t="shared" si="209"/>
        <v>50</v>
      </c>
      <c r="Q1718" t="str">
        <f t="shared" si="210"/>
        <v>music</v>
      </c>
      <c r="R1718" t="str">
        <f t="shared" si="211"/>
        <v>faith</v>
      </c>
      <c r="S1718" s="9">
        <f t="shared" si="212"/>
        <v>42713.410868055551</v>
      </c>
      <c r="T1718" s="9">
        <f t="shared" si="213"/>
        <v>42673.369201388887</v>
      </c>
      <c r="U1718" t="str">
        <f t="shared" si="214"/>
        <v>October</v>
      </c>
      <c r="V1718" t="str">
        <f t="shared" si="215"/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08"/>
        <v>43</v>
      </c>
      <c r="P1719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9">
        <f t="shared" si="212"/>
        <v>42480.958333333336</v>
      </c>
      <c r="T1719" s="9">
        <f t="shared" si="213"/>
        <v>42460.773587962954</v>
      </c>
      <c r="U1719" t="str">
        <f t="shared" si="214"/>
        <v>March</v>
      </c>
      <c r="V1719" t="str">
        <f t="shared" si="215"/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08"/>
        <v>0</v>
      </c>
      <c r="P1720">
        <f t="shared" si="209"/>
        <v>37.5</v>
      </c>
      <c r="Q1720" t="str">
        <f t="shared" si="210"/>
        <v>music</v>
      </c>
      <c r="R1720" t="str">
        <f t="shared" si="211"/>
        <v>faith</v>
      </c>
      <c r="S1720" s="9">
        <f t="shared" si="212"/>
        <v>42503.999305555553</v>
      </c>
      <c r="T1720" s="9">
        <f t="shared" si="213"/>
        <v>42460.402187499996</v>
      </c>
      <c r="U1720" t="str">
        <f t="shared" si="214"/>
        <v>March</v>
      </c>
      <c r="V1720" t="str">
        <f t="shared" si="215"/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08"/>
        <v>1</v>
      </c>
      <c r="P1721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9">
        <f t="shared" si="212"/>
        <v>41899.326284722221</v>
      </c>
      <c r="T1721" s="9">
        <f t="shared" si="213"/>
        <v>41869.326284722221</v>
      </c>
      <c r="U1721" t="str">
        <f t="shared" si="214"/>
        <v>August</v>
      </c>
      <c r="V1721" t="str">
        <f t="shared" si="215"/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08"/>
        <v>6</v>
      </c>
      <c r="P1722">
        <f t="shared" si="209"/>
        <v>28.125</v>
      </c>
      <c r="Q1722" t="str">
        <f t="shared" si="210"/>
        <v>music</v>
      </c>
      <c r="R1722" t="str">
        <f t="shared" si="211"/>
        <v>faith</v>
      </c>
      <c r="S1722" s="9">
        <f t="shared" si="212"/>
        <v>41952.616562499999</v>
      </c>
      <c r="T1722" s="9">
        <f t="shared" si="213"/>
        <v>41922.574895833335</v>
      </c>
      <c r="U1722" t="str">
        <f t="shared" si="214"/>
        <v>October</v>
      </c>
      <c r="V1722" t="str">
        <f t="shared" si="215"/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08"/>
        <v>0</v>
      </c>
      <c r="P1723">
        <f t="shared" si="209"/>
        <v>0</v>
      </c>
      <c r="Q1723" t="str">
        <f t="shared" si="210"/>
        <v>music</v>
      </c>
      <c r="R1723" t="str">
        <f t="shared" si="211"/>
        <v>faith</v>
      </c>
      <c r="S1723" s="9">
        <f t="shared" si="212"/>
        <v>42349.25304398148</v>
      </c>
      <c r="T1723" s="9">
        <f t="shared" si="213"/>
        <v>42319.25304398148</v>
      </c>
      <c r="U1723" t="str">
        <f t="shared" si="214"/>
        <v>November</v>
      </c>
      <c r="V1723" t="str">
        <f t="shared" si="215"/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08"/>
        <v>0</v>
      </c>
      <c r="P1724">
        <f t="shared" si="209"/>
        <v>1</v>
      </c>
      <c r="Q1724" t="str">
        <f t="shared" si="210"/>
        <v>music</v>
      </c>
      <c r="R1724" t="str">
        <f t="shared" si="211"/>
        <v>faith</v>
      </c>
      <c r="S1724" s="9">
        <f t="shared" si="212"/>
        <v>42462.798611111109</v>
      </c>
      <c r="T1724" s="9">
        <f t="shared" si="213"/>
        <v>42425.752650462957</v>
      </c>
      <c r="U1724" t="str">
        <f t="shared" si="214"/>
        <v>February</v>
      </c>
      <c r="V1724" t="str">
        <f t="shared" si="215"/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08"/>
        <v>7</v>
      </c>
      <c r="P1725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9">
        <f t="shared" si="212"/>
        <v>42186.041666666664</v>
      </c>
      <c r="T1725" s="9">
        <f t="shared" si="213"/>
        <v>42129.617071759254</v>
      </c>
      <c r="U1725" t="str">
        <f t="shared" si="214"/>
        <v>May</v>
      </c>
      <c r="V1725" t="str">
        <f t="shared" si="215"/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08"/>
        <v>1</v>
      </c>
      <c r="P1726">
        <f t="shared" si="209"/>
        <v>8.75</v>
      </c>
      <c r="Q1726" t="str">
        <f t="shared" si="210"/>
        <v>music</v>
      </c>
      <c r="R1726" t="str">
        <f t="shared" si="211"/>
        <v>faith</v>
      </c>
      <c r="S1726" s="9">
        <f t="shared" si="212"/>
        <v>41942.724097222221</v>
      </c>
      <c r="T1726" s="9">
        <f t="shared" si="213"/>
        <v>41912.724097222221</v>
      </c>
      <c r="U1726" t="str">
        <f t="shared" si="214"/>
        <v>September</v>
      </c>
      <c r="V1726" t="str">
        <f t="shared" si="215"/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08"/>
        <v>10</v>
      </c>
      <c r="P1727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9">
        <f t="shared" si="212"/>
        <v>41875.759826388887</v>
      </c>
      <c r="T1727" s="9">
        <f t="shared" si="213"/>
        <v>41845.759826388887</v>
      </c>
      <c r="U1727" t="str">
        <f t="shared" si="214"/>
        <v>July</v>
      </c>
      <c r="V1727" t="str">
        <f t="shared" si="215"/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08"/>
        <v>34</v>
      </c>
      <c r="P1728">
        <f t="shared" si="209"/>
        <v>137.25</v>
      </c>
      <c r="Q1728" t="str">
        <f t="shared" si="210"/>
        <v>music</v>
      </c>
      <c r="R1728" t="str">
        <f t="shared" si="211"/>
        <v>faith</v>
      </c>
      <c r="S1728" s="9">
        <f t="shared" si="212"/>
        <v>41817.711388888885</v>
      </c>
      <c r="T1728" s="9">
        <f t="shared" si="213"/>
        <v>41788.711388888885</v>
      </c>
      <c r="U1728" t="str">
        <f t="shared" si="214"/>
        <v>May</v>
      </c>
      <c r="V1728" t="str">
        <f t="shared" si="215"/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08"/>
        <v>0</v>
      </c>
      <c r="P1729">
        <f t="shared" si="209"/>
        <v>1</v>
      </c>
      <c r="Q1729" t="str">
        <f t="shared" si="210"/>
        <v>music</v>
      </c>
      <c r="R1729" t="str">
        <f t="shared" si="211"/>
        <v>faith</v>
      </c>
      <c r="S1729" s="9">
        <f t="shared" si="212"/>
        <v>42099.249999999993</v>
      </c>
      <c r="T1729" s="9">
        <f t="shared" si="213"/>
        <v>42044.719641203708</v>
      </c>
      <c r="U1729" t="str">
        <f t="shared" si="214"/>
        <v>February</v>
      </c>
      <c r="V1729" t="str">
        <f t="shared" si="215"/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08"/>
        <v>68</v>
      </c>
      <c r="P1730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9">
        <f t="shared" si="212"/>
        <v>42298.417523148142</v>
      </c>
      <c r="T1730" s="9">
        <f t="shared" si="213"/>
        <v>42268.417523148142</v>
      </c>
      <c r="U1730" t="str">
        <f t="shared" si="214"/>
        <v>September</v>
      </c>
      <c r="V1730" t="str">
        <f t="shared" si="215"/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16">ROUND(E1731/D1731*100,0)</f>
        <v>0</v>
      </c>
      <c r="P1731">
        <f t="shared" ref="P1731:P1794" si="217">IFERROR(E1731/L1731,0)</f>
        <v>0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9">
        <f t="shared" ref="S1731:S1794" si="220">(((I1731/60)/60)/24)+DATE(1970,1,1)+(-5/24)</f>
        <v>42530.843819444439</v>
      </c>
      <c r="T1731" s="9">
        <f t="shared" ref="T1731:T1794" si="221">(((J1731/60)/60)/24)+DATE(1970,1,1)+(-5/24)</f>
        <v>42470.843819444439</v>
      </c>
      <c r="U1731" t="str">
        <f t="shared" ref="U1731:U1794" si="222">TEXT(T1731,"mmmm")</f>
        <v>April</v>
      </c>
      <c r="V1731" t="str">
        <f t="shared" ref="V1731:V1794" si="223">TEXT(T1731,"yyyy")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6"/>
        <v>0</v>
      </c>
      <c r="P1732">
        <f t="shared" si="217"/>
        <v>0</v>
      </c>
      <c r="Q1732" t="str">
        <f t="shared" si="218"/>
        <v>music</v>
      </c>
      <c r="R1732" t="str">
        <f t="shared" si="219"/>
        <v>faith</v>
      </c>
      <c r="S1732" s="9">
        <f t="shared" si="220"/>
        <v>42301.879432870373</v>
      </c>
      <c r="T1732" s="9">
        <f t="shared" si="221"/>
        <v>42271.879432870373</v>
      </c>
      <c r="U1732" t="str">
        <f t="shared" si="222"/>
        <v>September</v>
      </c>
      <c r="V1732" t="str">
        <f t="shared" si="223"/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6"/>
        <v>0</v>
      </c>
      <c r="P1733">
        <f t="shared" si="217"/>
        <v>0</v>
      </c>
      <c r="Q1733" t="str">
        <f t="shared" si="218"/>
        <v>music</v>
      </c>
      <c r="R1733" t="str">
        <f t="shared" si="219"/>
        <v>faith</v>
      </c>
      <c r="S1733" s="9">
        <f t="shared" si="220"/>
        <v>42166.416666666664</v>
      </c>
      <c r="T1733" s="9">
        <f t="shared" si="221"/>
        <v>42152.698518518511</v>
      </c>
      <c r="U1733" t="str">
        <f t="shared" si="222"/>
        <v>May</v>
      </c>
      <c r="V1733" t="str">
        <f t="shared" si="223"/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6"/>
        <v>0</v>
      </c>
      <c r="P1734">
        <f t="shared" si="217"/>
        <v>0</v>
      </c>
      <c r="Q1734" t="str">
        <f t="shared" si="218"/>
        <v>music</v>
      </c>
      <c r="R1734" t="str">
        <f t="shared" si="219"/>
        <v>faith</v>
      </c>
      <c r="S1734" s="9">
        <f t="shared" si="220"/>
        <v>42384.999999999993</v>
      </c>
      <c r="T1734" s="9">
        <f t="shared" si="221"/>
        <v>42325.475474537037</v>
      </c>
      <c r="U1734" t="str">
        <f t="shared" si="222"/>
        <v>November</v>
      </c>
      <c r="V1734" t="str">
        <f t="shared" si="223"/>
        <v>2015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6"/>
        <v>0</v>
      </c>
      <c r="P1735">
        <f t="shared" si="217"/>
        <v>0</v>
      </c>
      <c r="Q1735" t="str">
        <f t="shared" si="218"/>
        <v>music</v>
      </c>
      <c r="R1735" t="str">
        <f t="shared" si="219"/>
        <v>faith</v>
      </c>
      <c r="S1735" s="9">
        <f t="shared" si="220"/>
        <v>42626.687499999993</v>
      </c>
      <c r="T1735" s="9">
        <f t="shared" si="221"/>
        <v>42614.467291666668</v>
      </c>
      <c r="U1735" t="str">
        <f t="shared" si="222"/>
        <v>September</v>
      </c>
      <c r="V1735" t="str">
        <f t="shared" si="223"/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6"/>
        <v>0</v>
      </c>
      <c r="P1736">
        <f t="shared" si="217"/>
        <v>1</v>
      </c>
      <c r="Q1736" t="str">
        <f t="shared" si="218"/>
        <v>music</v>
      </c>
      <c r="R1736" t="str">
        <f t="shared" si="219"/>
        <v>faith</v>
      </c>
      <c r="S1736" s="9">
        <f t="shared" si="220"/>
        <v>42131.828194444439</v>
      </c>
      <c r="T1736" s="9">
        <f t="shared" si="221"/>
        <v>42101.828194444439</v>
      </c>
      <c r="U1736" t="str">
        <f t="shared" si="222"/>
        <v>April</v>
      </c>
      <c r="V1736" t="str">
        <f t="shared" si="223"/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6"/>
        <v>11</v>
      </c>
      <c r="P1737">
        <f t="shared" si="217"/>
        <v>55</v>
      </c>
      <c r="Q1737" t="str">
        <f t="shared" si="218"/>
        <v>music</v>
      </c>
      <c r="R1737" t="str">
        <f t="shared" si="219"/>
        <v>faith</v>
      </c>
      <c r="S1737" s="9">
        <f t="shared" si="220"/>
        <v>42589.605844907412</v>
      </c>
      <c r="T1737" s="9">
        <f t="shared" si="221"/>
        <v>42559.605844907412</v>
      </c>
      <c r="U1737" t="str">
        <f t="shared" si="222"/>
        <v>July</v>
      </c>
      <c r="V1737" t="str">
        <f t="shared" si="223"/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6"/>
        <v>1</v>
      </c>
      <c r="P1738">
        <f t="shared" si="217"/>
        <v>22</v>
      </c>
      <c r="Q1738" t="str">
        <f t="shared" si="218"/>
        <v>music</v>
      </c>
      <c r="R1738" t="str">
        <f t="shared" si="219"/>
        <v>faith</v>
      </c>
      <c r="S1738" s="9">
        <f t="shared" si="220"/>
        <v>42316.694826388884</v>
      </c>
      <c r="T1738" s="9">
        <f t="shared" si="221"/>
        <v>42286.65315972222</v>
      </c>
      <c r="U1738" t="str">
        <f t="shared" si="222"/>
        <v>October</v>
      </c>
      <c r="V1738" t="str">
        <f t="shared" si="223"/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6"/>
        <v>21</v>
      </c>
      <c r="P1739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9">
        <f t="shared" si="220"/>
        <v>42205.740648148152</v>
      </c>
      <c r="T1739" s="9">
        <f t="shared" si="221"/>
        <v>42175.740648148152</v>
      </c>
      <c r="U1739" t="str">
        <f t="shared" si="222"/>
        <v>June</v>
      </c>
      <c r="V1739" t="str">
        <f t="shared" si="223"/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6"/>
        <v>0</v>
      </c>
      <c r="P1740">
        <f t="shared" si="217"/>
        <v>20</v>
      </c>
      <c r="Q1740" t="str">
        <f t="shared" si="218"/>
        <v>music</v>
      </c>
      <c r="R1740" t="str">
        <f t="shared" si="219"/>
        <v>faith</v>
      </c>
      <c r="S1740" s="9">
        <f t="shared" si="220"/>
        <v>41914.665995370371</v>
      </c>
      <c r="T1740" s="9">
        <f t="shared" si="221"/>
        <v>41884.665995370371</v>
      </c>
      <c r="U1740" t="str">
        <f t="shared" si="222"/>
        <v>September</v>
      </c>
      <c r="V1740" t="str">
        <f t="shared" si="223"/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6"/>
        <v>0</v>
      </c>
      <c r="P1741">
        <f t="shared" si="217"/>
        <v>1</v>
      </c>
      <c r="Q1741" t="str">
        <f t="shared" si="218"/>
        <v>music</v>
      </c>
      <c r="R1741" t="str">
        <f t="shared" si="219"/>
        <v>faith</v>
      </c>
      <c r="S1741" s="9">
        <f t="shared" si="220"/>
        <v>42494.624212962961</v>
      </c>
      <c r="T1741" s="9">
        <f t="shared" si="221"/>
        <v>42435.665879629632</v>
      </c>
      <c r="U1741" t="str">
        <f t="shared" si="222"/>
        <v>March</v>
      </c>
      <c r="V1741" t="str">
        <f t="shared" si="223"/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6"/>
        <v>0</v>
      </c>
      <c r="P1742">
        <f t="shared" si="217"/>
        <v>0</v>
      </c>
      <c r="Q1742" t="str">
        <f t="shared" si="218"/>
        <v>music</v>
      </c>
      <c r="R1742" t="str">
        <f t="shared" si="219"/>
        <v>faith</v>
      </c>
      <c r="S1742" s="9">
        <f t="shared" si="220"/>
        <v>42201.60905092593</v>
      </c>
      <c r="T1742" s="9">
        <f t="shared" si="221"/>
        <v>42171.60905092593</v>
      </c>
      <c r="U1742" t="str">
        <f t="shared" si="222"/>
        <v>June</v>
      </c>
      <c r="V1742" t="str">
        <f t="shared" si="223"/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6"/>
        <v>111</v>
      </c>
      <c r="P1743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9">
        <f t="shared" si="220"/>
        <v>42165.419803240737</v>
      </c>
      <c r="T1743" s="9">
        <f t="shared" si="221"/>
        <v>42120.419803240737</v>
      </c>
      <c r="U1743" t="str">
        <f t="shared" si="222"/>
        <v>April</v>
      </c>
      <c r="V1743" t="str">
        <f t="shared" si="223"/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6"/>
        <v>109</v>
      </c>
      <c r="P1744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9">
        <f t="shared" si="220"/>
        <v>42742.666666666664</v>
      </c>
      <c r="T1744" s="9">
        <f t="shared" si="221"/>
        <v>42710.668634259251</v>
      </c>
      <c r="U1744" t="str">
        <f t="shared" si="222"/>
        <v>December</v>
      </c>
      <c r="V1744" t="str">
        <f t="shared" si="223"/>
        <v>2016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6"/>
        <v>100</v>
      </c>
      <c r="P1745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9">
        <f t="shared" si="220"/>
        <v>42608.957638888889</v>
      </c>
      <c r="T1745" s="9">
        <f t="shared" si="221"/>
        <v>42586.717303240737</v>
      </c>
      <c r="U1745" t="str">
        <f t="shared" si="222"/>
        <v>August</v>
      </c>
      <c r="V1745" t="str">
        <f t="shared" si="223"/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6"/>
        <v>118</v>
      </c>
      <c r="P174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9">
        <f t="shared" si="220"/>
        <v>42071.355057870365</v>
      </c>
      <c r="T1746" s="9">
        <f t="shared" si="221"/>
        <v>42026.396724537037</v>
      </c>
      <c r="U1746" t="str">
        <f t="shared" si="222"/>
        <v>January</v>
      </c>
      <c r="V1746" t="str">
        <f t="shared" si="223"/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6"/>
        <v>114</v>
      </c>
      <c r="P1747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9">
        <f t="shared" si="220"/>
        <v>42725.874999999993</v>
      </c>
      <c r="T1747" s="9">
        <f t="shared" si="221"/>
        <v>42690.051365740735</v>
      </c>
      <c r="U1747" t="str">
        <f t="shared" si="222"/>
        <v>November</v>
      </c>
      <c r="V1747" t="str">
        <f t="shared" si="223"/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6"/>
        <v>148</v>
      </c>
      <c r="P1748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9">
        <f t="shared" si="220"/>
        <v>42697.874999999993</v>
      </c>
      <c r="T1748" s="9">
        <f t="shared" si="221"/>
        <v>42667.968368055554</v>
      </c>
      <c r="U1748" t="str">
        <f t="shared" si="222"/>
        <v>October</v>
      </c>
      <c r="V1748" t="str">
        <f t="shared" si="223"/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6"/>
        <v>105</v>
      </c>
      <c r="P1749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9">
        <f t="shared" si="220"/>
        <v>42321.416666666664</v>
      </c>
      <c r="T1749" s="9">
        <f t="shared" si="221"/>
        <v>42292.227199074077</v>
      </c>
      <c r="U1749" t="str">
        <f t="shared" si="222"/>
        <v>October</v>
      </c>
      <c r="V1749" t="str">
        <f t="shared" si="223"/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6"/>
        <v>130</v>
      </c>
      <c r="P1750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9">
        <f t="shared" si="220"/>
        <v>42249.742395833331</v>
      </c>
      <c r="T1750" s="9">
        <f t="shared" si="221"/>
        <v>42219.742395833331</v>
      </c>
      <c r="U1750" t="str">
        <f t="shared" si="222"/>
        <v>August</v>
      </c>
      <c r="V1750" t="str">
        <f t="shared" si="223"/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6"/>
        <v>123</v>
      </c>
      <c r="P1751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9">
        <f t="shared" si="220"/>
        <v>42795.583333333336</v>
      </c>
      <c r="T1751" s="9">
        <f t="shared" si="221"/>
        <v>42758.767604166664</v>
      </c>
      <c r="U1751" t="str">
        <f t="shared" si="222"/>
        <v>January</v>
      </c>
      <c r="V1751" t="str">
        <f t="shared" si="223"/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6"/>
        <v>202</v>
      </c>
      <c r="P1752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9">
        <f t="shared" si="220"/>
        <v>42479.628518518519</v>
      </c>
      <c r="T1752" s="9">
        <f t="shared" si="221"/>
        <v>42454.628518518519</v>
      </c>
      <c r="U1752" t="str">
        <f t="shared" si="222"/>
        <v>March</v>
      </c>
      <c r="V1752" t="str">
        <f t="shared" si="223"/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6"/>
        <v>103</v>
      </c>
      <c r="P1753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9">
        <f t="shared" si="220"/>
        <v>42082.5315162037</v>
      </c>
      <c r="T1753" s="9">
        <f t="shared" si="221"/>
        <v>42052.573182870365</v>
      </c>
      <c r="U1753" t="str">
        <f t="shared" si="222"/>
        <v>February</v>
      </c>
      <c r="V1753" t="str">
        <f t="shared" si="223"/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6"/>
        <v>260</v>
      </c>
      <c r="P1754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9">
        <f t="shared" si="220"/>
        <v>42657.044930555552</v>
      </c>
      <c r="T1754" s="9">
        <f t="shared" si="221"/>
        <v>42627.044930555552</v>
      </c>
      <c r="U1754" t="str">
        <f t="shared" si="222"/>
        <v>September</v>
      </c>
      <c r="V1754" t="str">
        <f t="shared" si="223"/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6"/>
        <v>108</v>
      </c>
      <c r="P1755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9">
        <f t="shared" si="220"/>
        <v>42450.499629629623</v>
      </c>
      <c r="T1755" s="9">
        <f t="shared" si="221"/>
        <v>42420.541296296295</v>
      </c>
      <c r="U1755" t="str">
        <f t="shared" si="222"/>
        <v>February</v>
      </c>
      <c r="V1755" t="str">
        <f t="shared" si="223"/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6"/>
        <v>111</v>
      </c>
      <c r="P175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9">
        <f t="shared" si="220"/>
        <v>42097.626770833333</v>
      </c>
      <c r="T1756" s="9">
        <f t="shared" si="221"/>
        <v>42067.668437499997</v>
      </c>
      <c r="U1756" t="str">
        <f t="shared" si="222"/>
        <v>March</v>
      </c>
      <c r="V1756" t="str">
        <f t="shared" si="223"/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6"/>
        <v>120</v>
      </c>
      <c r="P175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9">
        <f t="shared" si="220"/>
        <v>42282.580567129626</v>
      </c>
      <c r="T1757" s="9">
        <f t="shared" si="221"/>
        <v>42252.580567129626</v>
      </c>
      <c r="U1757" t="str">
        <f t="shared" si="222"/>
        <v>September</v>
      </c>
      <c r="V1757" t="str">
        <f t="shared" si="223"/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6"/>
        <v>103</v>
      </c>
      <c r="P175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9">
        <f t="shared" si="220"/>
        <v>42610.959131944437</v>
      </c>
      <c r="T1758" s="9">
        <f t="shared" si="221"/>
        <v>42570.959131944437</v>
      </c>
      <c r="U1758" t="str">
        <f t="shared" si="222"/>
        <v>July</v>
      </c>
      <c r="V1758" t="str">
        <f t="shared" si="223"/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6"/>
        <v>116</v>
      </c>
      <c r="P1759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9">
        <f t="shared" si="220"/>
        <v>42763.603472222218</v>
      </c>
      <c r="T1759" s="9">
        <f t="shared" si="221"/>
        <v>42733.619016203702</v>
      </c>
      <c r="U1759" t="str">
        <f t="shared" si="222"/>
        <v>December</v>
      </c>
      <c r="V1759" t="str">
        <f t="shared" si="223"/>
        <v>2016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6"/>
        <v>115</v>
      </c>
      <c r="P1760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9">
        <f t="shared" si="220"/>
        <v>42565.74759259259</v>
      </c>
      <c r="T1760" s="9">
        <f t="shared" si="221"/>
        <v>42505.74759259259</v>
      </c>
      <c r="U1760" t="str">
        <f t="shared" si="222"/>
        <v>May</v>
      </c>
      <c r="V1760" t="str">
        <f t="shared" si="223"/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6"/>
        <v>107</v>
      </c>
      <c r="P1761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9">
        <f t="shared" si="220"/>
        <v>42088.579039351847</v>
      </c>
      <c r="T1761" s="9">
        <f t="shared" si="221"/>
        <v>42068.620706018519</v>
      </c>
      <c r="U1761" t="str">
        <f t="shared" si="222"/>
        <v>March</v>
      </c>
      <c r="V1761" t="str">
        <f t="shared" si="223"/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6"/>
        <v>165</v>
      </c>
      <c r="P1762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9">
        <f t="shared" si="220"/>
        <v>42425.464270833334</v>
      </c>
      <c r="T1762" s="9">
        <f t="shared" si="221"/>
        <v>42405.464270833334</v>
      </c>
      <c r="U1762" t="str">
        <f t="shared" si="222"/>
        <v>February</v>
      </c>
      <c r="V1762" t="str">
        <f t="shared" si="223"/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6"/>
        <v>155</v>
      </c>
      <c r="P1763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9">
        <f t="shared" si="220"/>
        <v>42259.359490740739</v>
      </c>
      <c r="T1763" s="9">
        <f t="shared" si="221"/>
        <v>42209.359490740739</v>
      </c>
      <c r="U1763" t="str">
        <f t="shared" si="222"/>
        <v>July</v>
      </c>
      <c r="V1763" t="str">
        <f t="shared" si="223"/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6"/>
        <v>885</v>
      </c>
      <c r="P176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9">
        <f t="shared" si="220"/>
        <v>42440.773668981477</v>
      </c>
      <c r="T1764" s="9">
        <f t="shared" si="221"/>
        <v>42410.773668981477</v>
      </c>
      <c r="U1764" t="str">
        <f t="shared" si="222"/>
        <v>February</v>
      </c>
      <c r="V1764" t="str">
        <f t="shared" si="223"/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6"/>
        <v>102</v>
      </c>
      <c r="P1765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9">
        <f t="shared" si="220"/>
        <v>42666.660185185181</v>
      </c>
      <c r="T1765" s="9">
        <f t="shared" si="221"/>
        <v>42636.660185185181</v>
      </c>
      <c r="U1765" t="str">
        <f t="shared" si="222"/>
        <v>September</v>
      </c>
      <c r="V1765" t="str">
        <f t="shared" si="223"/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6"/>
        <v>20</v>
      </c>
      <c r="P176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9">
        <f t="shared" si="220"/>
        <v>41854.27753472222</v>
      </c>
      <c r="T1766" s="9">
        <f t="shared" si="221"/>
        <v>41825.27753472222</v>
      </c>
      <c r="U1766" t="str">
        <f t="shared" si="222"/>
        <v>July</v>
      </c>
      <c r="V1766" t="str">
        <f t="shared" si="223"/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16"/>
        <v>59</v>
      </c>
      <c r="P1767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9">
        <f t="shared" si="220"/>
        <v>41864.772129629629</v>
      </c>
      <c r="T1767" s="9">
        <f t="shared" si="221"/>
        <v>41834.772129629629</v>
      </c>
      <c r="U1767" t="str">
        <f t="shared" si="222"/>
        <v>July</v>
      </c>
      <c r="V1767" t="str">
        <f t="shared" si="223"/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16"/>
        <v>0</v>
      </c>
      <c r="P1768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s="9">
        <f t="shared" si="220"/>
        <v>41876.65148148148</v>
      </c>
      <c r="T1768" s="9">
        <f t="shared" si="221"/>
        <v>41855.65148148148</v>
      </c>
      <c r="U1768" t="str">
        <f t="shared" si="222"/>
        <v>August</v>
      </c>
      <c r="V1768" t="str">
        <f t="shared" si="223"/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16"/>
        <v>46</v>
      </c>
      <c r="P1769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9">
        <f t="shared" si="220"/>
        <v>41854.450046296297</v>
      </c>
      <c r="T1769" s="9">
        <f t="shared" si="221"/>
        <v>41824.450046296297</v>
      </c>
      <c r="U1769" t="str">
        <f t="shared" si="222"/>
        <v>July</v>
      </c>
      <c r="V1769" t="str">
        <f t="shared" si="223"/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16"/>
        <v>4</v>
      </c>
      <c r="P1770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9">
        <f t="shared" si="220"/>
        <v>41909.352361111109</v>
      </c>
      <c r="T1770" s="9">
        <f t="shared" si="221"/>
        <v>41849.352361111109</v>
      </c>
      <c r="U1770" t="str">
        <f t="shared" si="222"/>
        <v>July</v>
      </c>
      <c r="V1770" t="str">
        <f t="shared" si="223"/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16"/>
        <v>3</v>
      </c>
      <c r="P1771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9">
        <f t="shared" si="220"/>
        <v>42017.610636574071</v>
      </c>
      <c r="T1771" s="9">
        <f t="shared" si="221"/>
        <v>41987.610636574071</v>
      </c>
      <c r="U1771" t="str">
        <f t="shared" si="222"/>
        <v>December</v>
      </c>
      <c r="V1771" t="str">
        <f t="shared" si="223"/>
        <v>2014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16"/>
        <v>57</v>
      </c>
      <c r="P177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9">
        <f t="shared" si="220"/>
        <v>41926.571689814817</v>
      </c>
      <c r="T1772" s="9">
        <f t="shared" si="221"/>
        <v>41891.571689814817</v>
      </c>
      <c r="U1772" t="str">
        <f t="shared" si="222"/>
        <v>September</v>
      </c>
      <c r="V1772" t="str">
        <f t="shared" si="223"/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16"/>
        <v>21</v>
      </c>
      <c r="P1773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9">
        <f t="shared" si="220"/>
        <v>41935.771296296298</v>
      </c>
      <c r="T1773" s="9">
        <f t="shared" si="221"/>
        <v>41905.771296296298</v>
      </c>
      <c r="U1773" t="str">
        <f t="shared" si="222"/>
        <v>September</v>
      </c>
      <c r="V1773" t="str">
        <f t="shared" si="223"/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16"/>
        <v>16</v>
      </c>
      <c r="P1774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9">
        <f t="shared" si="220"/>
        <v>41826.509675925925</v>
      </c>
      <c r="T1774" s="9">
        <f t="shared" si="221"/>
        <v>41766.509675925925</v>
      </c>
      <c r="U1774" t="str">
        <f t="shared" si="222"/>
        <v>May</v>
      </c>
      <c r="V1774" t="str">
        <f t="shared" si="223"/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16"/>
        <v>6</v>
      </c>
      <c r="P1775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9">
        <f t="shared" si="220"/>
        <v>42023.552060185182</v>
      </c>
      <c r="T1775" s="9">
        <f t="shared" si="221"/>
        <v>41978.552060185182</v>
      </c>
      <c r="U1775" t="str">
        <f t="shared" si="222"/>
        <v>December</v>
      </c>
      <c r="V1775" t="str">
        <f t="shared" si="223"/>
        <v>2014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16"/>
        <v>46</v>
      </c>
      <c r="P177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9">
        <f t="shared" si="220"/>
        <v>41972.415972222218</v>
      </c>
      <c r="T1776" s="9">
        <f t="shared" si="221"/>
        <v>41930.010324074072</v>
      </c>
      <c r="U1776" t="str">
        <f t="shared" si="222"/>
        <v>October</v>
      </c>
      <c r="V1776" t="str">
        <f t="shared" si="223"/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16"/>
        <v>65</v>
      </c>
      <c r="P1777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9">
        <f t="shared" si="220"/>
        <v>41936.768055555556</v>
      </c>
      <c r="T1777" s="9">
        <f t="shared" si="221"/>
        <v>41891.768055555556</v>
      </c>
      <c r="U1777" t="str">
        <f t="shared" si="222"/>
        <v>September</v>
      </c>
      <c r="V1777" t="str">
        <f t="shared" si="223"/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16"/>
        <v>7</v>
      </c>
      <c r="P177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9">
        <f t="shared" si="220"/>
        <v>41941.748506944445</v>
      </c>
      <c r="T1778" s="9">
        <f t="shared" si="221"/>
        <v>41905.748506944445</v>
      </c>
      <c r="U1778" t="str">
        <f t="shared" si="222"/>
        <v>September</v>
      </c>
      <c r="V1778" t="str">
        <f t="shared" si="223"/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16"/>
        <v>14</v>
      </c>
      <c r="P177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9">
        <f t="shared" si="220"/>
        <v>42055.14876157407</v>
      </c>
      <c r="T1779" s="9">
        <f t="shared" si="221"/>
        <v>42025.14876157407</v>
      </c>
      <c r="U1779" t="str">
        <f t="shared" si="222"/>
        <v>January</v>
      </c>
      <c r="V1779" t="str">
        <f t="shared" si="223"/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16"/>
        <v>2</v>
      </c>
      <c r="P1780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9">
        <f t="shared" si="220"/>
        <v>42090.613368055558</v>
      </c>
      <c r="T1780" s="9">
        <f t="shared" si="221"/>
        <v>42045.655034722215</v>
      </c>
      <c r="U1780" t="str">
        <f t="shared" si="222"/>
        <v>February</v>
      </c>
      <c r="V1780" t="str">
        <f t="shared" si="223"/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16"/>
        <v>36</v>
      </c>
      <c r="P1781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9">
        <f t="shared" si="220"/>
        <v>42615.483564814807</v>
      </c>
      <c r="T1781" s="9">
        <f t="shared" si="221"/>
        <v>42585.483564814807</v>
      </c>
      <c r="U1781" t="str">
        <f t="shared" si="222"/>
        <v>August</v>
      </c>
      <c r="V1781" t="str">
        <f t="shared" si="223"/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16"/>
        <v>40</v>
      </c>
      <c r="P1782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9">
        <f t="shared" si="220"/>
        <v>42553.392476851855</v>
      </c>
      <c r="T1782" s="9">
        <f t="shared" si="221"/>
        <v>42493.392476851855</v>
      </c>
      <c r="U1782" t="str">
        <f t="shared" si="222"/>
        <v>May</v>
      </c>
      <c r="V1782" t="str">
        <f t="shared" si="223"/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16"/>
        <v>26</v>
      </c>
      <c r="P1783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9">
        <f t="shared" si="220"/>
        <v>42628.409085648142</v>
      </c>
      <c r="T1783" s="9">
        <f t="shared" si="221"/>
        <v>42597.409085648142</v>
      </c>
      <c r="U1783" t="str">
        <f t="shared" si="222"/>
        <v>August</v>
      </c>
      <c r="V1783" t="str">
        <f t="shared" si="223"/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16"/>
        <v>15</v>
      </c>
      <c r="P1784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9">
        <f t="shared" si="220"/>
        <v>42421.366770833331</v>
      </c>
      <c r="T1784" s="9">
        <f t="shared" si="221"/>
        <v>42388.366770833331</v>
      </c>
      <c r="U1784" t="str">
        <f t="shared" si="222"/>
        <v>January</v>
      </c>
      <c r="V1784" t="str">
        <f t="shared" si="223"/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16"/>
        <v>24</v>
      </c>
      <c r="P1785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9">
        <f t="shared" si="220"/>
        <v>42145.741643518515</v>
      </c>
      <c r="T1785" s="9">
        <f t="shared" si="221"/>
        <v>42115.741643518515</v>
      </c>
      <c r="U1785" t="str">
        <f t="shared" si="222"/>
        <v>April</v>
      </c>
      <c r="V1785" t="str">
        <f t="shared" si="223"/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16"/>
        <v>40</v>
      </c>
      <c r="P178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9">
        <f t="shared" si="220"/>
        <v>42034.934027777774</v>
      </c>
      <c r="T1786" s="9">
        <f t="shared" si="221"/>
        <v>42003.447222222218</v>
      </c>
      <c r="U1786" t="str">
        <f t="shared" si="222"/>
        <v>December</v>
      </c>
      <c r="V1786" t="str">
        <f t="shared" si="223"/>
        <v>2014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16"/>
        <v>20</v>
      </c>
      <c r="P1787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9">
        <f t="shared" si="220"/>
        <v>41927.791666666664</v>
      </c>
      <c r="T1787" s="9">
        <f t="shared" si="221"/>
        <v>41896.926562499997</v>
      </c>
      <c r="U1787" t="str">
        <f t="shared" si="222"/>
        <v>September</v>
      </c>
      <c r="V1787" t="str">
        <f t="shared" si="223"/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16"/>
        <v>48</v>
      </c>
      <c r="P1788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9">
        <f t="shared" si="220"/>
        <v>41988.342326388891</v>
      </c>
      <c r="T1788" s="9">
        <f t="shared" si="221"/>
        <v>41958.342326388891</v>
      </c>
      <c r="U1788" t="str">
        <f t="shared" si="222"/>
        <v>November</v>
      </c>
      <c r="V1788" t="str">
        <f t="shared" si="223"/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16"/>
        <v>15</v>
      </c>
      <c r="P1789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9">
        <f t="shared" si="220"/>
        <v>42098.40552083333</v>
      </c>
      <c r="T1789" s="9">
        <f t="shared" si="221"/>
        <v>42068.447187499994</v>
      </c>
      <c r="U1789" t="str">
        <f t="shared" si="222"/>
        <v>March</v>
      </c>
      <c r="V1789" t="str">
        <f t="shared" si="223"/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16"/>
        <v>1</v>
      </c>
      <c r="P1790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9">
        <f t="shared" si="220"/>
        <v>41943.740069444444</v>
      </c>
      <c r="T1790" s="9">
        <f t="shared" si="221"/>
        <v>41913.740069444444</v>
      </c>
      <c r="U1790" t="str">
        <f t="shared" si="222"/>
        <v>October</v>
      </c>
      <c r="V1790" t="str">
        <f t="shared" si="223"/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16"/>
        <v>1</v>
      </c>
      <c r="P1791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9">
        <f t="shared" si="220"/>
        <v>42016.041701388887</v>
      </c>
      <c r="T1791" s="9">
        <f t="shared" si="221"/>
        <v>41956.041701388887</v>
      </c>
      <c r="U1791" t="str">
        <f t="shared" si="222"/>
        <v>November</v>
      </c>
      <c r="V1791" t="str">
        <f t="shared" si="223"/>
        <v>2014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16"/>
        <v>5</v>
      </c>
      <c r="P1792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9">
        <f t="shared" si="220"/>
        <v>42040.466180555559</v>
      </c>
      <c r="T1792" s="9">
        <f t="shared" si="221"/>
        <v>42010.466180555559</v>
      </c>
      <c r="U1792" t="str">
        <f t="shared" si="222"/>
        <v>January</v>
      </c>
      <c r="V1792" t="str">
        <f t="shared" si="223"/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16"/>
        <v>4</v>
      </c>
      <c r="P1793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9">
        <f t="shared" si="220"/>
        <v>42033.532002314816</v>
      </c>
      <c r="T1793" s="9">
        <f t="shared" si="221"/>
        <v>41973.532002314816</v>
      </c>
      <c r="U1793" t="str">
        <f t="shared" si="222"/>
        <v>November</v>
      </c>
      <c r="V1793" t="str">
        <f t="shared" si="223"/>
        <v>2014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16"/>
        <v>61</v>
      </c>
      <c r="P1794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9">
        <f t="shared" si="220"/>
        <v>42226.082638888889</v>
      </c>
      <c r="T1794" s="9">
        <f t="shared" si="221"/>
        <v>42188.822708333326</v>
      </c>
      <c r="U1794" t="str">
        <f t="shared" si="222"/>
        <v>July</v>
      </c>
      <c r="V1794" t="str">
        <f t="shared" si="223"/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24">ROUND(E1795/D1795*100,0)</f>
        <v>1</v>
      </c>
      <c r="P1795">
        <f t="shared" ref="P1795:P1858" si="225">IFERROR(E1795/L1795,0)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9">
        <f t="shared" ref="S1795:S1858" si="228">(((I1795/60)/60)/24)+DATE(1970,1,1)+(-5/24)</f>
        <v>41970.724999999999</v>
      </c>
      <c r="T1795" s="9">
        <f t="shared" ref="T1795:T1858" si="229">(((J1795/60)/60)/24)+DATE(1970,1,1)+(-5/24)</f>
        <v>41940.683333333334</v>
      </c>
      <c r="U1795" t="str">
        <f t="shared" ref="U1795:U1858" si="230">TEXT(T1795,"mmmm")</f>
        <v>October</v>
      </c>
      <c r="V1795" t="str">
        <f t="shared" ref="V1795:V1858" si="231">TEXT(T1795,"yyyy")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4"/>
        <v>11</v>
      </c>
      <c r="P179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9">
        <f t="shared" si="228"/>
        <v>42046.342847222222</v>
      </c>
      <c r="T1796" s="9">
        <f t="shared" si="229"/>
        <v>42011.342847222222</v>
      </c>
      <c r="U1796" t="str">
        <f t="shared" si="230"/>
        <v>January</v>
      </c>
      <c r="V1796" t="str">
        <f t="shared" si="231"/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4"/>
        <v>39</v>
      </c>
      <c r="P1797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9">
        <f t="shared" si="228"/>
        <v>42657.458333333336</v>
      </c>
      <c r="T1797" s="9">
        <f t="shared" si="229"/>
        <v>42628.080335648141</v>
      </c>
      <c r="U1797" t="str">
        <f t="shared" si="230"/>
        <v>September</v>
      </c>
      <c r="V1797" t="str">
        <f t="shared" si="231"/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4"/>
        <v>22</v>
      </c>
      <c r="P1798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9">
        <f t="shared" si="228"/>
        <v>42575.231087962959</v>
      </c>
      <c r="T1798" s="9">
        <f t="shared" si="229"/>
        <v>42515.231087962959</v>
      </c>
      <c r="U1798" t="str">
        <f t="shared" si="230"/>
        <v>May</v>
      </c>
      <c r="V1798" t="str">
        <f t="shared" si="231"/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4"/>
        <v>68</v>
      </c>
      <c r="P179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9">
        <f t="shared" si="228"/>
        <v>42719.360983796294</v>
      </c>
      <c r="T1799" s="9">
        <f t="shared" si="229"/>
        <v>42689.360983796294</v>
      </c>
      <c r="U1799" t="str">
        <f t="shared" si="230"/>
        <v>November</v>
      </c>
      <c r="V1799" t="str">
        <f t="shared" si="231"/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4"/>
        <v>14</v>
      </c>
      <c r="P1800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9">
        <f t="shared" si="228"/>
        <v>42404.118437499994</v>
      </c>
      <c r="T1800" s="9">
        <f t="shared" si="229"/>
        <v>42344.118437499994</v>
      </c>
      <c r="U1800" t="str">
        <f t="shared" si="230"/>
        <v>December</v>
      </c>
      <c r="V1800" t="str">
        <f t="shared" si="231"/>
        <v>2015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4"/>
        <v>2</v>
      </c>
      <c r="P1801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9">
        <f t="shared" si="228"/>
        <v>41954.676018518519</v>
      </c>
      <c r="T1801" s="9">
        <f t="shared" si="229"/>
        <v>41934.634351851848</v>
      </c>
      <c r="U1801" t="str">
        <f t="shared" si="230"/>
        <v>October</v>
      </c>
      <c r="V1801" t="str">
        <f t="shared" si="231"/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4"/>
        <v>20</v>
      </c>
      <c r="P1802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9">
        <f t="shared" si="228"/>
        <v>42653.397800925923</v>
      </c>
      <c r="T1802" s="9">
        <f t="shared" si="229"/>
        <v>42623.397800925923</v>
      </c>
      <c r="U1802" t="str">
        <f t="shared" si="230"/>
        <v>September</v>
      </c>
      <c r="V1802" t="str">
        <f t="shared" si="231"/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4"/>
        <v>14</v>
      </c>
      <c r="P1803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9">
        <f t="shared" si="228"/>
        <v>42353.298611111109</v>
      </c>
      <c r="T1803" s="9">
        <f t="shared" si="229"/>
        <v>42321.452175925922</v>
      </c>
      <c r="U1803" t="str">
        <f t="shared" si="230"/>
        <v>November</v>
      </c>
      <c r="V1803" t="str">
        <f t="shared" si="231"/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4"/>
        <v>48</v>
      </c>
      <c r="P1804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9">
        <f t="shared" si="228"/>
        <v>42182.707638888889</v>
      </c>
      <c r="T1804" s="9">
        <f t="shared" si="229"/>
        <v>42159.264236111114</v>
      </c>
      <c r="U1804" t="str">
        <f t="shared" si="230"/>
        <v>June</v>
      </c>
      <c r="V1804" t="str">
        <f t="shared" si="231"/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4"/>
        <v>31</v>
      </c>
      <c r="P1805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9">
        <f t="shared" si="228"/>
        <v>42048.863217592596</v>
      </c>
      <c r="T1805" s="9">
        <f t="shared" si="229"/>
        <v>42017.863217592596</v>
      </c>
      <c r="U1805" t="str">
        <f t="shared" si="230"/>
        <v>January</v>
      </c>
      <c r="V1805" t="str">
        <f t="shared" si="231"/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4"/>
        <v>35</v>
      </c>
      <c r="P180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9">
        <f t="shared" si="228"/>
        <v>42322.511620370373</v>
      </c>
      <c r="T1806" s="9">
        <f t="shared" si="229"/>
        <v>42282.469953703701</v>
      </c>
      <c r="U1806" t="str">
        <f t="shared" si="230"/>
        <v>October</v>
      </c>
      <c r="V1806" t="str">
        <f t="shared" si="231"/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4"/>
        <v>36</v>
      </c>
      <c r="P1807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9">
        <f t="shared" si="228"/>
        <v>42279.541666666664</v>
      </c>
      <c r="T1807" s="9">
        <f t="shared" si="229"/>
        <v>42247.595578703702</v>
      </c>
      <c r="U1807" t="str">
        <f t="shared" si="230"/>
        <v>August</v>
      </c>
      <c r="V1807" t="str">
        <f t="shared" si="231"/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4"/>
        <v>3</v>
      </c>
      <c r="P1808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9">
        <f t="shared" si="228"/>
        <v>41912.429965277777</v>
      </c>
      <c r="T1808" s="9">
        <f t="shared" si="229"/>
        <v>41877.429965277777</v>
      </c>
      <c r="U1808" t="str">
        <f t="shared" si="230"/>
        <v>August</v>
      </c>
      <c r="V1808" t="str">
        <f t="shared" si="231"/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4"/>
        <v>11</v>
      </c>
      <c r="P1809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9">
        <f t="shared" si="228"/>
        <v>41909.860104166662</v>
      </c>
      <c r="T1809" s="9">
        <f t="shared" si="229"/>
        <v>41879.860104166662</v>
      </c>
      <c r="U1809" t="str">
        <f t="shared" si="230"/>
        <v>August</v>
      </c>
      <c r="V1809" t="str">
        <f t="shared" si="231"/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4"/>
        <v>41</v>
      </c>
      <c r="P1810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9">
        <f t="shared" si="228"/>
        <v>42777.472569444442</v>
      </c>
      <c r="T1810" s="9">
        <f t="shared" si="229"/>
        <v>42742.472569444442</v>
      </c>
      <c r="U1810" t="str">
        <f t="shared" si="230"/>
        <v>January</v>
      </c>
      <c r="V1810" t="str">
        <f t="shared" si="231"/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4"/>
        <v>11</v>
      </c>
      <c r="P1811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9">
        <f t="shared" si="228"/>
        <v>42064.699525462966</v>
      </c>
      <c r="T1811" s="9">
        <f t="shared" si="229"/>
        <v>42029.699525462966</v>
      </c>
      <c r="U1811" t="str">
        <f t="shared" si="230"/>
        <v>January</v>
      </c>
      <c r="V1811" t="str">
        <f t="shared" si="231"/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4"/>
        <v>3</v>
      </c>
      <c r="P18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9">
        <f t="shared" si="228"/>
        <v>41872.701689814814</v>
      </c>
      <c r="T1812" s="9">
        <f t="shared" si="229"/>
        <v>41860.701689814814</v>
      </c>
      <c r="U1812" t="str">
        <f t="shared" si="230"/>
        <v>August</v>
      </c>
      <c r="V1812" t="str">
        <f t="shared" si="231"/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4"/>
        <v>0</v>
      </c>
      <c r="P1813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9">
        <f t="shared" si="228"/>
        <v>41935.958333333328</v>
      </c>
      <c r="T1813" s="9">
        <f t="shared" si="229"/>
        <v>41876.225347222222</v>
      </c>
      <c r="U1813" t="str">
        <f t="shared" si="230"/>
        <v>August</v>
      </c>
      <c r="V1813" t="str">
        <f t="shared" si="231"/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4"/>
        <v>13</v>
      </c>
      <c r="P1814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9">
        <f t="shared" si="228"/>
        <v>42554.110370370363</v>
      </c>
      <c r="T1814" s="9">
        <f t="shared" si="229"/>
        <v>42524.110370370363</v>
      </c>
      <c r="U1814" t="str">
        <f t="shared" si="230"/>
        <v>June</v>
      </c>
      <c r="V1814" t="str">
        <f t="shared" si="231"/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4"/>
        <v>0</v>
      </c>
      <c r="P1815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s="9">
        <f t="shared" si="228"/>
        <v>41859.68069444444</v>
      </c>
      <c r="T1815" s="9">
        <f t="shared" si="229"/>
        <v>41829.68069444444</v>
      </c>
      <c r="U1815" t="str">
        <f t="shared" si="230"/>
        <v>July</v>
      </c>
      <c r="V1815" t="str">
        <f t="shared" si="231"/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4"/>
        <v>49</v>
      </c>
      <c r="P181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9">
        <f t="shared" si="228"/>
        <v>42063.105740740742</v>
      </c>
      <c r="T1816" s="9">
        <f t="shared" si="229"/>
        <v>42033.105740740742</v>
      </c>
      <c r="U1816" t="str">
        <f t="shared" si="230"/>
        <v>January</v>
      </c>
      <c r="V1816" t="str">
        <f t="shared" si="231"/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4"/>
        <v>0</v>
      </c>
      <c r="P1817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s="9">
        <f t="shared" si="228"/>
        <v>42186.698344907411</v>
      </c>
      <c r="T1817" s="9">
        <f t="shared" si="229"/>
        <v>42172.698344907411</v>
      </c>
      <c r="U1817" t="str">
        <f t="shared" si="230"/>
        <v>June</v>
      </c>
      <c r="V1817" t="str">
        <f t="shared" si="231"/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4"/>
        <v>2</v>
      </c>
      <c r="P1818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9">
        <f t="shared" si="228"/>
        <v>42576.583333333336</v>
      </c>
      <c r="T1818" s="9">
        <f t="shared" si="229"/>
        <v>42548.667858796289</v>
      </c>
      <c r="U1818" t="str">
        <f t="shared" si="230"/>
        <v>June</v>
      </c>
      <c r="V1818" t="str">
        <f t="shared" si="231"/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4"/>
        <v>52</v>
      </c>
      <c r="P181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9">
        <f t="shared" si="228"/>
        <v>42765.082638888889</v>
      </c>
      <c r="T1819" s="9">
        <f t="shared" si="229"/>
        <v>42705.453784722216</v>
      </c>
      <c r="U1819" t="str">
        <f t="shared" si="230"/>
        <v>December</v>
      </c>
      <c r="V1819" t="str">
        <f t="shared" si="231"/>
        <v>2016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4"/>
        <v>0</v>
      </c>
      <c r="P1820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s="9">
        <f t="shared" si="228"/>
        <v>42096.984374999993</v>
      </c>
      <c r="T1820" s="9">
        <f t="shared" si="229"/>
        <v>42067.026041666664</v>
      </c>
      <c r="U1820" t="str">
        <f t="shared" si="230"/>
        <v>March</v>
      </c>
      <c r="V1820" t="str">
        <f t="shared" si="231"/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4"/>
        <v>2</v>
      </c>
      <c r="P1821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9">
        <f t="shared" si="228"/>
        <v>41850.543935185182</v>
      </c>
      <c r="T1821" s="9">
        <f t="shared" si="229"/>
        <v>41820.543935185182</v>
      </c>
      <c r="U1821" t="str">
        <f t="shared" si="230"/>
        <v>June</v>
      </c>
      <c r="V1821" t="str">
        <f t="shared" si="231"/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4"/>
        <v>7</v>
      </c>
      <c r="P1822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9">
        <f t="shared" si="228"/>
        <v>42094.834374999999</v>
      </c>
      <c r="T1822" s="9">
        <f t="shared" si="229"/>
        <v>42064.87604166667</v>
      </c>
      <c r="U1822" t="str">
        <f t="shared" si="230"/>
        <v>March</v>
      </c>
      <c r="V1822" t="str">
        <f t="shared" si="231"/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4"/>
        <v>135</v>
      </c>
      <c r="P1823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9">
        <f t="shared" si="228"/>
        <v>40971.110729166663</v>
      </c>
      <c r="T1823" s="9">
        <f t="shared" si="229"/>
        <v>40926.110729166663</v>
      </c>
      <c r="U1823" t="str">
        <f t="shared" si="230"/>
        <v>January</v>
      </c>
      <c r="V1823" t="str">
        <f t="shared" si="231"/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4"/>
        <v>100</v>
      </c>
      <c r="P1824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9">
        <f t="shared" si="228"/>
        <v>41670.584027777775</v>
      </c>
      <c r="T1824" s="9">
        <f t="shared" si="229"/>
        <v>41634.588680555549</v>
      </c>
      <c r="U1824" t="str">
        <f t="shared" si="230"/>
        <v>December</v>
      </c>
      <c r="V1824" t="str">
        <f t="shared" si="231"/>
        <v>2013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4"/>
        <v>116</v>
      </c>
      <c r="P1825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9">
        <f t="shared" si="228"/>
        <v>41206.47657407407</v>
      </c>
      <c r="T1825" s="9">
        <f t="shared" si="229"/>
        <v>41176.47657407407</v>
      </c>
      <c r="U1825" t="str">
        <f t="shared" si="230"/>
        <v>September</v>
      </c>
      <c r="V1825" t="str">
        <f t="shared" si="231"/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4"/>
        <v>100</v>
      </c>
      <c r="P1826">
        <f t="shared" si="225"/>
        <v>75.05</v>
      </c>
      <c r="Q1826" t="str">
        <f t="shared" si="226"/>
        <v>music</v>
      </c>
      <c r="R1826" t="str">
        <f t="shared" si="227"/>
        <v>rock</v>
      </c>
      <c r="S1826" s="9">
        <f t="shared" si="228"/>
        <v>41646.880555555552</v>
      </c>
      <c r="T1826" s="9">
        <f t="shared" si="229"/>
        <v>41626.707951388889</v>
      </c>
      <c r="U1826" t="str">
        <f t="shared" si="230"/>
        <v>December</v>
      </c>
      <c r="V1826" t="str">
        <f t="shared" si="231"/>
        <v>2013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4"/>
        <v>105</v>
      </c>
      <c r="P1827">
        <f t="shared" si="225"/>
        <v>42.02</v>
      </c>
      <c r="Q1827" t="str">
        <f t="shared" si="226"/>
        <v>music</v>
      </c>
      <c r="R1827" t="str">
        <f t="shared" si="227"/>
        <v>rock</v>
      </c>
      <c r="S1827" s="9">
        <f t="shared" si="228"/>
        <v>41466.626192129625</v>
      </c>
      <c r="T1827" s="9">
        <f t="shared" si="229"/>
        <v>41443.626192129625</v>
      </c>
      <c r="U1827" t="str">
        <f t="shared" si="230"/>
        <v>June</v>
      </c>
      <c r="V1827" t="str">
        <f t="shared" si="231"/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4"/>
        <v>101</v>
      </c>
      <c r="P1828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9">
        <f t="shared" si="228"/>
        <v>41687.715474537035</v>
      </c>
      <c r="T1828" s="9">
        <f t="shared" si="229"/>
        <v>41657.715474537035</v>
      </c>
      <c r="U1828" t="str">
        <f t="shared" si="230"/>
        <v>January</v>
      </c>
      <c r="V1828" t="str">
        <f t="shared" si="231"/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4"/>
        <v>101</v>
      </c>
      <c r="P1829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9">
        <f t="shared" si="228"/>
        <v>40605.117604166662</v>
      </c>
      <c r="T1829" s="9">
        <f t="shared" si="229"/>
        <v>40555.117604166662</v>
      </c>
      <c r="U1829" t="str">
        <f t="shared" si="230"/>
        <v>January</v>
      </c>
      <c r="V1829" t="str">
        <f t="shared" si="231"/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4"/>
        <v>100</v>
      </c>
      <c r="P1830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9">
        <f t="shared" si="228"/>
        <v>41768.708333333328</v>
      </c>
      <c r="T1830" s="9">
        <f t="shared" si="229"/>
        <v>41736.691319444442</v>
      </c>
      <c r="U1830" t="str">
        <f t="shared" si="230"/>
        <v>April</v>
      </c>
      <c r="V1830" t="str">
        <f t="shared" si="231"/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24"/>
        <v>167</v>
      </c>
      <c r="P1831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9">
        <f t="shared" si="228"/>
        <v>40564.708333333328</v>
      </c>
      <c r="T1831" s="9">
        <f t="shared" si="229"/>
        <v>40515.879293981481</v>
      </c>
      <c r="U1831" t="str">
        <f t="shared" si="230"/>
        <v>December</v>
      </c>
      <c r="V1831" t="str">
        <f t="shared" si="231"/>
        <v>2010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24"/>
        <v>102</v>
      </c>
      <c r="P1832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9">
        <f t="shared" si="228"/>
        <v>41694.475775462961</v>
      </c>
      <c r="T1832" s="9">
        <f t="shared" si="229"/>
        <v>41664.475775462961</v>
      </c>
      <c r="U1832" t="str">
        <f t="shared" si="230"/>
        <v>January</v>
      </c>
      <c r="V1832" t="str">
        <f t="shared" si="231"/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24"/>
        <v>103</v>
      </c>
      <c r="P1833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9">
        <f t="shared" si="228"/>
        <v>41041.787766203699</v>
      </c>
      <c r="T1833" s="9">
        <f t="shared" si="229"/>
        <v>41026.787766203699</v>
      </c>
      <c r="U1833" t="str">
        <f t="shared" si="230"/>
        <v>April</v>
      </c>
      <c r="V1833" t="str">
        <f t="shared" si="231"/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24"/>
        <v>143</v>
      </c>
      <c r="P1834">
        <f t="shared" si="225"/>
        <v>25</v>
      </c>
      <c r="Q1834" t="str">
        <f t="shared" si="226"/>
        <v>music</v>
      </c>
      <c r="R1834" t="str">
        <f t="shared" si="227"/>
        <v>rock</v>
      </c>
      <c r="S1834" s="9">
        <f t="shared" si="228"/>
        <v>40606.331331018519</v>
      </c>
      <c r="T1834" s="9">
        <f t="shared" si="229"/>
        <v>40576.331331018519</v>
      </c>
      <c r="U1834" t="str">
        <f t="shared" si="230"/>
        <v>February</v>
      </c>
      <c r="V1834" t="str">
        <f t="shared" si="231"/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24"/>
        <v>263</v>
      </c>
      <c r="P1835">
        <f t="shared" si="225"/>
        <v>42</v>
      </c>
      <c r="Q1835" t="str">
        <f t="shared" si="226"/>
        <v>music</v>
      </c>
      <c r="R1835" t="str">
        <f t="shared" si="227"/>
        <v>rock</v>
      </c>
      <c r="S1835" s="9">
        <f t="shared" si="228"/>
        <v>41335.124305555553</v>
      </c>
      <c r="T1835" s="9">
        <f t="shared" si="229"/>
        <v>41302.835682870369</v>
      </c>
      <c r="U1835" t="str">
        <f t="shared" si="230"/>
        <v>January</v>
      </c>
      <c r="V1835" t="str">
        <f t="shared" si="231"/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24"/>
        <v>118</v>
      </c>
      <c r="P183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9">
        <f t="shared" si="228"/>
        <v>42028.755729166667</v>
      </c>
      <c r="T1836" s="9">
        <f t="shared" si="229"/>
        <v>41988.755729166667</v>
      </c>
      <c r="U1836" t="str">
        <f t="shared" si="230"/>
        <v>December</v>
      </c>
      <c r="V1836" t="str">
        <f t="shared" si="231"/>
        <v>2014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24"/>
        <v>104</v>
      </c>
      <c r="P1837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9">
        <f t="shared" si="228"/>
        <v>42460.452210648145</v>
      </c>
      <c r="T1837" s="9">
        <f t="shared" si="229"/>
        <v>42430.49387731481</v>
      </c>
      <c r="U1837" t="str">
        <f t="shared" si="230"/>
        <v>March</v>
      </c>
      <c r="V1837" t="str">
        <f t="shared" si="231"/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24"/>
        <v>200</v>
      </c>
      <c r="P1838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9">
        <f t="shared" si="228"/>
        <v>41322.601030092592</v>
      </c>
      <c r="T1838" s="9">
        <f t="shared" si="229"/>
        <v>41305.601030092592</v>
      </c>
      <c r="U1838" t="str">
        <f t="shared" si="230"/>
        <v>January</v>
      </c>
      <c r="V1838" t="str">
        <f t="shared" si="231"/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24"/>
        <v>307</v>
      </c>
      <c r="P1839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9">
        <f t="shared" si="228"/>
        <v>40985.797858796293</v>
      </c>
      <c r="T1839" s="9">
        <f t="shared" si="229"/>
        <v>40925.839525462965</v>
      </c>
      <c r="U1839" t="str">
        <f t="shared" si="230"/>
        <v>January</v>
      </c>
      <c r="V1839" t="str">
        <f t="shared" si="231"/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24"/>
        <v>100</v>
      </c>
      <c r="P1840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9">
        <f t="shared" si="228"/>
        <v>40816.916666666664</v>
      </c>
      <c r="T1840" s="9">
        <f t="shared" si="229"/>
        <v>40788.578206018516</v>
      </c>
      <c r="U1840" t="str">
        <f t="shared" si="230"/>
        <v>September</v>
      </c>
      <c r="V1840" t="str">
        <f t="shared" si="231"/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24"/>
        <v>205</v>
      </c>
      <c r="P1841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9">
        <f t="shared" si="228"/>
        <v>42644.513680555552</v>
      </c>
      <c r="T1841" s="9">
        <f t="shared" si="229"/>
        <v>42614.513680555552</v>
      </c>
      <c r="U1841" t="str">
        <f t="shared" si="230"/>
        <v>September</v>
      </c>
      <c r="V1841" t="str">
        <f t="shared" si="231"/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24"/>
        <v>109</v>
      </c>
      <c r="P1842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9">
        <f t="shared" si="228"/>
        <v>41400.999305555553</v>
      </c>
      <c r="T1842" s="9">
        <f t="shared" si="229"/>
        <v>41381.88784722222</v>
      </c>
      <c r="U1842" t="str">
        <f t="shared" si="230"/>
        <v>April</v>
      </c>
      <c r="V1842" t="str">
        <f t="shared" si="231"/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24"/>
        <v>102</v>
      </c>
      <c r="P1843">
        <f t="shared" si="225"/>
        <v>50.875</v>
      </c>
      <c r="Q1843" t="str">
        <f t="shared" si="226"/>
        <v>music</v>
      </c>
      <c r="R1843" t="str">
        <f t="shared" si="227"/>
        <v>rock</v>
      </c>
      <c r="S1843" s="9">
        <f t="shared" si="228"/>
        <v>41778.999305555553</v>
      </c>
      <c r="T1843" s="9">
        <f t="shared" si="229"/>
        <v>41745.637094907404</v>
      </c>
      <c r="U1843" t="str">
        <f t="shared" si="230"/>
        <v>April</v>
      </c>
      <c r="V1843" t="str">
        <f t="shared" si="231"/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24"/>
        <v>125</v>
      </c>
      <c r="P1844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9">
        <f t="shared" si="228"/>
        <v>42065.040972222218</v>
      </c>
      <c r="T1844" s="9">
        <f t="shared" si="229"/>
        <v>42031.423391203702</v>
      </c>
      <c r="U1844" t="str">
        <f t="shared" si="230"/>
        <v>January</v>
      </c>
      <c r="V1844" t="str">
        <f t="shared" si="231"/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24"/>
        <v>124</v>
      </c>
      <c r="P1845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9">
        <f t="shared" si="228"/>
        <v>40594.786504629628</v>
      </c>
      <c r="T1845" s="9">
        <f t="shared" si="229"/>
        <v>40564.786504629628</v>
      </c>
      <c r="U1845" t="str">
        <f t="shared" si="230"/>
        <v>January</v>
      </c>
      <c r="V1845" t="str">
        <f t="shared" si="231"/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24"/>
        <v>101</v>
      </c>
      <c r="P1846">
        <f t="shared" si="225"/>
        <v>76.05</v>
      </c>
      <c r="Q1846" t="str">
        <f t="shared" si="226"/>
        <v>music</v>
      </c>
      <c r="R1846" t="str">
        <f t="shared" si="227"/>
        <v>rock</v>
      </c>
      <c r="S1846" s="9">
        <f t="shared" si="228"/>
        <v>40704.916666666664</v>
      </c>
      <c r="T1846" s="9">
        <f t="shared" si="229"/>
        <v>40666.765208333331</v>
      </c>
      <c r="U1846" t="str">
        <f t="shared" si="230"/>
        <v>May</v>
      </c>
      <c r="V1846" t="str">
        <f t="shared" si="231"/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24"/>
        <v>100</v>
      </c>
      <c r="P1847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9">
        <f t="shared" si="228"/>
        <v>42537.996527777774</v>
      </c>
      <c r="T1847" s="9">
        <f t="shared" si="229"/>
        <v>42523.124976851854</v>
      </c>
      <c r="U1847" t="str">
        <f t="shared" si="230"/>
        <v>June</v>
      </c>
      <c r="V1847" t="str">
        <f t="shared" si="231"/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24"/>
        <v>138</v>
      </c>
      <c r="P1848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9">
        <f t="shared" si="228"/>
        <v>41258.441863425927</v>
      </c>
      <c r="T1848" s="9">
        <f t="shared" si="229"/>
        <v>41228.441863425927</v>
      </c>
      <c r="U1848" t="str">
        <f t="shared" si="230"/>
        <v>November</v>
      </c>
      <c r="V1848" t="str">
        <f t="shared" si="231"/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24"/>
        <v>121</v>
      </c>
      <c r="P1849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9">
        <f t="shared" si="228"/>
        <v>42115.028148148143</v>
      </c>
      <c r="T1849" s="9">
        <f t="shared" si="229"/>
        <v>42094.028148148143</v>
      </c>
      <c r="U1849" t="str">
        <f t="shared" si="230"/>
        <v>March</v>
      </c>
      <c r="V1849" t="str">
        <f t="shared" si="231"/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24"/>
        <v>107</v>
      </c>
      <c r="P1850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9">
        <f t="shared" si="228"/>
        <v>40755.082638888889</v>
      </c>
      <c r="T1850" s="9">
        <f t="shared" si="229"/>
        <v>40691.579722222217</v>
      </c>
      <c r="U1850" t="str">
        <f t="shared" si="230"/>
        <v>May</v>
      </c>
      <c r="V1850" t="str">
        <f t="shared" si="231"/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24"/>
        <v>100</v>
      </c>
      <c r="P1851">
        <f t="shared" si="225"/>
        <v>37.625</v>
      </c>
      <c r="Q1851" t="str">
        <f t="shared" si="226"/>
        <v>music</v>
      </c>
      <c r="R1851" t="str">
        <f t="shared" si="227"/>
        <v>rock</v>
      </c>
      <c r="S1851" s="9">
        <f t="shared" si="228"/>
        <v>41199.637256944443</v>
      </c>
      <c r="T1851" s="9">
        <f t="shared" si="229"/>
        <v>41169.637256944443</v>
      </c>
      <c r="U1851" t="str">
        <f t="shared" si="230"/>
        <v>September</v>
      </c>
      <c r="V1851" t="str">
        <f t="shared" si="231"/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24"/>
        <v>102</v>
      </c>
      <c r="P1852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9">
        <f t="shared" si="228"/>
        <v>41830.751157407409</v>
      </c>
      <c r="T1852" s="9">
        <f t="shared" si="229"/>
        <v>41800.751157407409</v>
      </c>
      <c r="U1852" t="str">
        <f t="shared" si="230"/>
        <v>June</v>
      </c>
      <c r="V1852" t="str">
        <f t="shared" si="231"/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24"/>
        <v>100</v>
      </c>
      <c r="P1853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9">
        <f t="shared" si="228"/>
        <v>41847.833333333328</v>
      </c>
      <c r="T1853" s="9">
        <f t="shared" si="229"/>
        <v>41827.69835648148</v>
      </c>
      <c r="U1853" t="str">
        <f t="shared" si="230"/>
        <v>July</v>
      </c>
      <c r="V1853" t="str">
        <f t="shared" si="231"/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24"/>
        <v>117</v>
      </c>
      <c r="P1854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9">
        <f t="shared" si="228"/>
        <v>42118.791666666664</v>
      </c>
      <c r="T1854" s="9">
        <f t="shared" si="229"/>
        <v>42081.563101851854</v>
      </c>
      <c r="U1854" t="str">
        <f t="shared" si="230"/>
        <v>March</v>
      </c>
      <c r="V1854" t="str">
        <f t="shared" si="231"/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24"/>
        <v>102</v>
      </c>
      <c r="P1855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9">
        <f t="shared" si="228"/>
        <v>41226.893715277773</v>
      </c>
      <c r="T1855" s="9">
        <f t="shared" si="229"/>
        <v>41176.852048611108</v>
      </c>
      <c r="U1855" t="str">
        <f t="shared" si="230"/>
        <v>September</v>
      </c>
      <c r="V1855" t="str">
        <f t="shared" si="231"/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24"/>
        <v>102</v>
      </c>
      <c r="P185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9">
        <f t="shared" si="228"/>
        <v>41417.812928240739</v>
      </c>
      <c r="T1856" s="9">
        <f t="shared" si="229"/>
        <v>41387.812928240739</v>
      </c>
      <c r="U1856" t="str">
        <f t="shared" si="230"/>
        <v>April</v>
      </c>
      <c r="V1856" t="str">
        <f t="shared" si="231"/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24"/>
        <v>154</v>
      </c>
      <c r="P1857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9">
        <f t="shared" si="228"/>
        <v>41645.330324074072</v>
      </c>
      <c r="T1857" s="9">
        <f t="shared" si="229"/>
        <v>41600.330324074072</v>
      </c>
      <c r="U1857" t="str">
        <f t="shared" si="230"/>
        <v>November</v>
      </c>
      <c r="V1857" t="str">
        <f t="shared" si="231"/>
        <v>2013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24"/>
        <v>101</v>
      </c>
      <c r="P1858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9">
        <f t="shared" si="228"/>
        <v>41838.64666666666</v>
      </c>
      <c r="T1858" s="9">
        <f t="shared" si="229"/>
        <v>41817.64666666666</v>
      </c>
      <c r="U1858" t="str">
        <f t="shared" si="230"/>
        <v>June</v>
      </c>
      <c r="V1858" t="str">
        <f t="shared" si="231"/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32">ROUND(E1859/D1859*100,0)</f>
        <v>100</v>
      </c>
      <c r="P1859">
        <f t="shared" ref="P1859:P1922" si="233">IFERROR(E1859/L1859,0)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9">
        <f t="shared" ref="S1859:S1922" si="236">(((I1859/60)/60)/24)+DATE(1970,1,1)+(-5/24)</f>
        <v>41894.560335648144</v>
      </c>
      <c r="T1859" s="9">
        <f t="shared" ref="T1859:T1922" si="237">(((J1859/60)/60)/24)+DATE(1970,1,1)+(-5/24)</f>
        <v>41864.560335648144</v>
      </c>
      <c r="U1859" t="str">
        <f t="shared" ref="U1859:U1922" si="238">TEXT(T1859,"mmmm")</f>
        <v>August</v>
      </c>
      <c r="V1859" t="str">
        <f t="shared" ref="V1859:V1922" si="239">TEXT(T1859,"yyyy")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2"/>
        <v>109</v>
      </c>
      <c r="P1860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9">
        <f t="shared" si="236"/>
        <v>40893.033807870372</v>
      </c>
      <c r="T1860" s="9">
        <f t="shared" si="237"/>
        <v>40832.9921412037</v>
      </c>
      <c r="U1860" t="str">
        <f t="shared" si="238"/>
        <v>October</v>
      </c>
      <c r="V1860" t="str">
        <f t="shared" si="239"/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2"/>
        <v>132</v>
      </c>
      <c r="P1861">
        <f t="shared" si="233"/>
        <v>70.625</v>
      </c>
      <c r="Q1861" t="str">
        <f t="shared" si="234"/>
        <v>music</v>
      </c>
      <c r="R1861" t="str">
        <f t="shared" si="235"/>
        <v>rock</v>
      </c>
      <c r="S1861" s="9">
        <f t="shared" si="236"/>
        <v>40808.561678240738</v>
      </c>
      <c r="T1861" s="9">
        <f t="shared" si="237"/>
        <v>40778.561678240738</v>
      </c>
      <c r="U1861" t="str">
        <f t="shared" si="238"/>
        <v>August</v>
      </c>
      <c r="V1861" t="str">
        <f t="shared" si="239"/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2"/>
        <v>133</v>
      </c>
      <c r="P1862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9">
        <f t="shared" si="236"/>
        <v>41676.500972222217</v>
      </c>
      <c r="T1862" s="9">
        <f t="shared" si="237"/>
        <v>41655.500972222217</v>
      </c>
      <c r="U1862" t="str">
        <f t="shared" si="238"/>
        <v>January</v>
      </c>
      <c r="V1862" t="str">
        <f t="shared" si="239"/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2"/>
        <v>0</v>
      </c>
      <c r="P1863">
        <f t="shared" si="233"/>
        <v>0</v>
      </c>
      <c r="Q1863" t="str">
        <f t="shared" si="234"/>
        <v>games</v>
      </c>
      <c r="R1863" t="str">
        <f t="shared" si="235"/>
        <v>mobile games</v>
      </c>
      <c r="S1863" s="9">
        <f t="shared" si="236"/>
        <v>42030.091909722221</v>
      </c>
      <c r="T1863" s="9">
        <f t="shared" si="237"/>
        <v>42000.091909722221</v>
      </c>
      <c r="U1863" t="str">
        <f t="shared" si="238"/>
        <v>December</v>
      </c>
      <c r="V1863" t="str">
        <f t="shared" si="239"/>
        <v>2014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2"/>
        <v>8</v>
      </c>
      <c r="P1864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9">
        <f t="shared" si="236"/>
        <v>42802.104166666664</v>
      </c>
      <c r="T1864" s="9">
        <f t="shared" si="237"/>
        <v>42755.284421296288</v>
      </c>
      <c r="U1864" t="str">
        <f t="shared" si="238"/>
        <v>January</v>
      </c>
      <c r="V1864" t="str">
        <f t="shared" si="239"/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2"/>
        <v>0</v>
      </c>
      <c r="P1865">
        <f t="shared" si="233"/>
        <v>5</v>
      </c>
      <c r="Q1865" t="str">
        <f t="shared" si="234"/>
        <v>games</v>
      </c>
      <c r="R1865" t="str">
        <f t="shared" si="235"/>
        <v>mobile games</v>
      </c>
      <c r="S1865" s="9">
        <f t="shared" si="236"/>
        <v>41802.588946759257</v>
      </c>
      <c r="T1865" s="9">
        <f t="shared" si="237"/>
        <v>41772.588946759257</v>
      </c>
      <c r="U1865" t="str">
        <f t="shared" si="238"/>
        <v>May</v>
      </c>
      <c r="V1865" t="str">
        <f t="shared" si="239"/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2"/>
        <v>43</v>
      </c>
      <c r="P186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9">
        <f t="shared" si="236"/>
        <v>41763.508101851847</v>
      </c>
      <c r="T1866" s="9">
        <f t="shared" si="237"/>
        <v>41733.508101851847</v>
      </c>
      <c r="U1866" t="str">
        <f t="shared" si="238"/>
        <v>April</v>
      </c>
      <c r="V1866" t="str">
        <f t="shared" si="239"/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2"/>
        <v>0</v>
      </c>
      <c r="P186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9">
        <f t="shared" si="236"/>
        <v>42680.200775462967</v>
      </c>
      <c r="T1867" s="9">
        <f t="shared" si="237"/>
        <v>42645.159108796295</v>
      </c>
      <c r="U1867" t="str">
        <f t="shared" si="238"/>
        <v>October</v>
      </c>
      <c r="V1867" t="str">
        <f t="shared" si="239"/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2"/>
        <v>1</v>
      </c>
      <c r="P186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9">
        <f t="shared" si="236"/>
        <v>42794.958333333336</v>
      </c>
      <c r="T1868" s="9">
        <f t="shared" si="237"/>
        <v>42742.038159722222</v>
      </c>
      <c r="U1868" t="str">
        <f t="shared" si="238"/>
        <v>January</v>
      </c>
      <c r="V1868" t="str">
        <f t="shared" si="239"/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2"/>
        <v>0</v>
      </c>
      <c r="P186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9">
        <f t="shared" si="236"/>
        <v>42679.716574074067</v>
      </c>
      <c r="T1869" s="9">
        <f t="shared" si="237"/>
        <v>42649.716574074067</v>
      </c>
      <c r="U1869" t="str">
        <f t="shared" si="238"/>
        <v>October</v>
      </c>
      <c r="V1869" t="str">
        <f t="shared" si="239"/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2"/>
        <v>5</v>
      </c>
      <c r="P1870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9">
        <f t="shared" si="236"/>
        <v>42353.124305555553</v>
      </c>
      <c r="T1870" s="9">
        <f t="shared" si="237"/>
        <v>42328.570891203701</v>
      </c>
      <c r="U1870" t="str">
        <f t="shared" si="238"/>
        <v>November</v>
      </c>
      <c r="V1870" t="str">
        <f t="shared" si="239"/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2"/>
        <v>0</v>
      </c>
      <c r="P1871">
        <f t="shared" si="233"/>
        <v>0</v>
      </c>
      <c r="Q1871" t="str">
        <f t="shared" si="234"/>
        <v>games</v>
      </c>
      <c r="R1871" t="str">
        <f t="shared" si="235"/>
        <v>mobile games</v>
      </c>
      <c r="S1871" s="9">
        <f t="shared" si="236"/>
        <v>42738.794548611106</v>
      </c>
      <c r="T1871" s="9">
        <f t="shared" si="237"/>
        <v>42708.794548611106</v>
      </c>
      <c r="U1871" t="str">
        <f t="shared" si="238"/>
        <v>December</v>
      </c>
      <c r="V1871" t="str">
        <f t="shared" si="239"/>
        <v>2016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2"/>
        <v>10</v>
      </c>
      <c r="P1872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9">
        <f t="shared" si="236"/>
        <v>42399.970138888886</v>
      </c>
      <c r="T1872" s="9">
        <f t="shared" si="237"/>
        <v>42371.14739583333</v>
      </c>
      <c r="U1872" t="str">
        <f t="shared" si="238"/>
        <v>January</v>
      </c>
      <c r="V1872" t="str">
        <f t="shared" si="239"/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2"/>
        <v>72</v>
      </c>
      <c r="P1873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9">
        <f t="shared" si="236"/>
        <v>41963.616909722223</v>
      </c>
      <c r="T1873" s="9">
        <f t="shared" si="237"/>
        <v>41923.575243055551</v>
      </c>
      <c r="U1873" t="str">
        <f t="shared" si="238"/>
        <v>October</v>
      </c>
      <c r="V1873" t="str">
        <f t="shared" si="239"/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2"/>
        <v>1</v>
      </c>
      <c r="P1874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9">
        <f t="shared" si="236"/>
        <v>42184.921319444438</v>
      </c>
      <c r="T1874" s="9">
        <f t="shared" si="237"/>
        <v>42154.921319444438</v>
      </c>
      <c r="U1874" t="str">
        <f t="shared" si="238"/>
        <v>May</v>
      </c>
      <c r="V1874" t="str">
        <f t="shared" si="239"/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2"/>
        <v>0</v>
      </c>
      <c r="P1875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9">
        <f t="shared" si="236"/>
        <v>42193.489583333336</v>
      </c>
      <c r="T1875" s="9">
        <f t="shared" si="237"/>
        <v>42164.407523148147</v>
      </c>
      <c r="U1875" t="str">
        <f t="shared" si="238"/>
        <v>June</v>
      </c>
      <c r="V1875" t="str">
        <f t="shared" si="239"/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2"/>
        <v>0</v>
      </c>
      <c r="P187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9">
        <f t="shared" si="236"/>
        <v>42549.760798611103</v>
      </c>
      <c r="T1876" s="9">
        <f t="shared" si="237"/>
        <v>42529.760798611103</v>
      </c>
      <c r="U1876" t="str">
        <f t="shared" si="238"/>
        <v>June</v>
      </c>
      <c r="V1876" t="str">
        <f t="shared" si="239"/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2"/>
        <v>1</v>
      </c>
      <c r="P187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9">
        <f t="shared" si="236"/>
        <v>42588.691064814811</v>
      </c>
      <c r="T1877" s="9">
        <f t="shared" si="237"/>
        <v>42528.691064814811</v>
      </c>
      <c r="U1877" t="str">
        <f t="shared" si="238"/>
        <v>June</v>
      </c>
      <c r="V1877" t="str">
        <f t="shared" si="239"/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2"/>
        <v>0</v>
      </c>
      <c r="P1878">
        <f t="shared" si="233"/>
        <v>0</v>
      </c>
      <c r="Q1878" t="str">
        <f t="shared" si="234"/>
        <v>games</v>
      </c>
      <c r="R1878" t="str">
        <f t="shared" si="235"/>
        <v>mobile games</v>
      </c>
      <c r="S1878" s="9">
        <f t="shared" si="236"/>
        <v>41806.076446759253</v>
      </c>
      <c r="T1878" s="9">
        <f t="shared" si="237"/>
        <v>41776.076446759253</v>
      </c>
      <c r="U1878" t="str">
        <f t="shared" si="238"/>
        <v>May</v>
      </c>
      <c r="V1878" t="str">
        <f t="shared" si="239"/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2"/>
        <v>0</v>
      </c>
      <c r="P1879">
        <f t="shared" si="233"/>
        <v>0</v>
      </c>
      <c r="Q1879" t="str">
        <f t="shared" si="234"/>
        <v>games</v>
      </c>
      <c r="R1879" t="str">
        <f t="shared" si="235"/>
        <v>mobile games</v>
      </c>
      <c r="S1879" s="9">
        <f t="shared" si="236"/>
        <v>42063.820891203701</v>
      </c>
      <c r="T1879" s="9">
        <f t="shared" si="237"/>
        <v>42034.820891203701</v>
      </c>
      <c r="U1879" t="str">
        <f t="shared" si="238"/>
        <v>January</v>
      </c>
      <c r="V1879" t="str">
        <f t="shared" si="239"/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2"/>
        <v>0</v>
      </c>
      <c r="P1880">
        <f t="shared" si="233"/>
        <v>0</v>
      </c>
      <c r="Q1880" t="str">
        <f t="shared" si="234"/>
        <v>games</v>
      </c>
      <c r="R1880" t="str">
        <f t="shared" si="235"/>
        <v>mobile games</v>
      </c>
      <c r="S1880" s="9">
        <f t="shared" si="236"/>
        <v>41802.800405092588</v>
      </c>
      <c r="T1880" s="9">
        <f t="shared" si="237"/>
        <v>41772.800405092588</v>
      </c>
      <c r="U1880" t="str">
        <f t="shared" si="238"/>
        <v>May</v>
      </c>
      <c r="V1880" t="str">
        <f t="shared" si="239"/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2"/>
        <v>0</v>
      </c>
      <c r="P1881">
        <f t="shared" si="233"/>
        <v>3</v>
      </c>
      <c r="Q1881" t="str">
        <f t="shared" si="234"/>
        <v>games</v>
      </c>
      <c r="R1881" t="str">
        <f t="shared" si="235"/>
        <v>mobile games</v>
      </c>
      <c r="S1881" s="9">
        <f t="shared" si="236"/>
        <v>42443.399641203701</v>
      </c>
      <c r="T1881" s="9">
        <f t="shared" si="237"/>
        <v>42413.441307870373</v>
      </c>
      <c r="U1881" t="str">
        <f t="shared" si="238"/>
        <v>February</v>
      </c>
      <c r="V1881" t="str">
        <f t="shared" si="239"/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2"/>
        <v>20</v>
      </c>
      <c r="P1882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9">
        <f t="shared" si="236"/>
        <v>42459.31689814815</v>
      </c>
      <c r="T1882" s="9">
        <f t="shared" si="237"/>
        <v>42430.358564814807</v>
      </c>
      <c r="U1882" t="str">
        <f t="shared" si="238"/>
        <v>March</v>
      </c>
      <c r="V1882" t="str">
        <f t="shared" si="239"/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2"/>
        <v>173</v>
      </c>
      <c r="P1883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9">
        <f t="shared" si="236"/>
        <v>42072.902650462966</v>
      </c>
      <c r="T1883" s="9">
        <f t="shared" si="237"/>
        <v>42042.944317129623</v>
      </c>
      <c r="U1883" t="str">
        <f t="shared" si="238"/>
        <v>February</v>
      </c>
      <c r="V1883" t="str">
        <f t="shared" si="239"/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2"/>
        <v>101</v>
      </c>
      <c r="P1884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9">
        <f t="shared" si="236"/>
        <v>41100.783333333333</v>
      </c>
      <c r="T1884" s="9">
        <f t="shared" si="237"/>
        <v>41067.740879629629</v>
      </c>
      <c r="U1884" t="str">
        <f t="shared" si="238"/>
        <v>June</v>
      </c>
      <c r="V1884" t="str">
        <f t="shared" si="239"/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2"/>
        <v>105</v>
      </c>
      <c r="P1885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9">
        <f t="shared" si="236"/>
        <v>41007.698009259257</v>
      </c>
      <c r="T1885" s="9">
        <f t="shared" si="237"/>
        <v>40977.739675925921</v>
      </c>
      <c r="U1885" t="str">
        <f t="shared" si="238"/>
        <v>March</v>
      </c>
      <c r="V1885" t="str">
        <f t="shared" si="239"/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2"/>
        <v>135</v>
      </c>
      <c r="P188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9">
        <f t="shared" si="236"/>
        <v>41240.291666666664</v>
      </c>
      <c r="T1886" s="9">
        <f t="shared" si="237"/>
        <v>41204.989988425921</v>
      </c>
      <c r="U1886" t="str">
        <f t="shared" si="238"/>
        <v>October</v>
      </c>
      <c r="V1886" t="str">
        <f t="shared" si="239"/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2"/>
        <v>116</v>
      </c>
      <c r="P1887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9">
        <f t="shared" si="236"/>
        <v>41131.708333333328</v>
      </c>
      <c r="T1887" s="9">
        <f t="shared" si="237"/>
        <v>41098.885532407403</v>
      </c>
      <c r="U1887" t="str">
        <f t="shared" si="238"/>
        <v>July</v>
      </c>
      <c r="V1887" t="str">
        <f t="shared" si="239"/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2"/>
        <v>102</v>
      </c>
      <c r="P1888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9">
        <f t="shared" si="236"/>
        <v>41955.740023148144</v>
      </c>
      <c r="T1888" s="9">
        <f t="shared" si="237"/>
        <v>41925.69835648148</v>
      </c>
      <c r="U1888" t="str">
        <f t="shared" si="238"/>
        <v>October</v>
      </c>
      <c r="V1888" t="str">
        <f t="shared" si="239"/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2"/>
        <v>111</v>
      </c>
      <c r="P1889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9">
        <f t="shared" si="236"/>
        <v>42341.687499999993</v>
      </c>
      <c r="T1889" s="9">
        <f t="shared" si="237"/>
        <v>42323.591805555552</v>
      </c>
      <c r="U1889" t="str">
        <f t="shared" si="238"/>
        <v>November</v>
      </c>
      <c r="V1889" t="str">
        <f t="shared" si="239"/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2"/>
        <v>166</v>
      </c>
      <c r="P1890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9">
        <f t="shared" si="236"/>
        <v>40329.999305555553</v>
      </c>
      <c r="T1890" s="9">
        <f t="shared" si="237"/>
        <v>40299.03162037037</v>
      </c>
      <c r="U1890" t="str">
        <f t="shared" si="238"/>
        <v>May</v>
      </c>
      <c r="V1890" t="str">
        <f t="shared" si="239"/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2"/>
        <v>107</v>
      </c>
      <c r="P1891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9">
        <f t="shared" si="236"/>
        <v>41344.543356481481</v>
      </c>
      <c r="T1891" s="9">
        <f t="shared" si="237"/>
        <v>41299.585023148145</v>
      </c>
      <c r="U1891" t="str">
        <f t="shared" si="238"/>
        <v>January</v>
      </c>
      <c r="V1891" t="str">
        <f t="shared" si="239"/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2"/>
        <v>145</v>
      </c>
      <c r="P1892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9">
        <f t="shared" si="236"/>
        <v>41258.577870370369</v>
      </c>
      <c r="T1892" s="9">
        <f t="shared" si="237"/>
        <v>41228.577870370369</v>
      </c>
      <c r="U1892" t="str">
        <f t="shared" si="238"/>
        <v>November</v>
      </c>
      <c r="V1892" t="str">
        <f t="shared" si="239"/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2"/>
        <v>106</v>
      </c>
      <c r="P1893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9">
        <f t="shared" si="236"/>
        <v>40381.041666666664</v>
      </c>
      <c r="T1893" s="9">
        <f t="shared" si="237"/>
        <v>40335.589745370366</v>
      </c>
      <c r="U1893" t="str">
        <f t="shared" si="238"/>
        <v>June</v>
      </c>
      <c r="V1893" t="str">
        <f t="shared" si="239"/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2"/>
        <v>137</v>
      </c>
      <c r="P1894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9">
        <f t="shared" si="236"/>
        <v>40701.429178240738</v>
      </c>
      <c r="T1894" s="9">
        <f t="shared" si="237"/>
        <v>40671.429178240738</v>
      </c>
      <c r="U1894" t="str">
        <f t="shared" si="238"/>
        <v>May</v>
      </c>
      <c r="V1894" t="str">
        <f t="shared" si="239"/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32"/>
        <v>104</v>
      </c>
      <c r="P1895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9">
        <f t="shared" si="236"/>
        <v>40648.957638888889</v>
      </c>
      <c r="T1895" s="9">
        <f t="shared" si="237"/>
        <v>40632.733622685184</v>
      </c>
      <c r="U1895" t="str">
        <f t="shared" si="238"/>
        <v>March</v>
      </c>
      <c r="V1895" t="str">
        <f t="shared" si="239"/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32"/>
        <v>115</v>
      </c>
      <c r="P189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9">
        <f t="shared" si="236"/>
        <v>40951.696562500001</v>
      </c>
      <c r="T1896" s="9">
        <f t="shared" si="237"/>
        <v>40920.696562500001</v>
      </c>
      <c r="U1896" t="str">
        <f t="shared" si="238"/>
        <v>January</v>
      </c>
      <c r="V1896" t="str">
        <f t="shared" si="239"/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32"/>
        <v>102</v>
      </c>
      <c r="P1897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9">
        <f t="shared" si="236"/>
        <v>42297.538449074076</v>
      </c>
      <c r="T1897" s="9">
        <f t="shared" si="237"/>
        <v>42267.538449074076</v>
      </c>
      <c r="U1897" t="str">
        <f t="shared" si="238"/>
        <v>September</v>
      </c>
      <c r="V1897" t="str">
        <f t="shared" si="239"/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32"/>
        <v>124</v>
      </c>
      <c r="P1898">
        <f t="shared" si="233"/>
        <v>43</v>
      </c>
      <c r="Q1898" t="str">
        <f t="shared" si="234"/>
        <v>music</v>
      </c>
      <c r="R1898" t="str">
        <f t="shared" si="235"/>
        <v>indie rock</v>
      </c>
      <c r="S1898" s="9">
        <f t="shared" si="236"/>
        <v>41011.501909722218</v>
      </c>
      <c r="T1898" s="9">
        <f t="shared" si="237"/>
        <v>40981.501909722218</v>
      </c>
      <c r="U1898" t="str">
        <f t="shared" si="238"/>
        <v>March</v>
      </c>
      <c r="V1898" t="str">
        <f t="shared" si="239"/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32"/>
        <v>102</v>
      </c>
      <c r="P1899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9">
        <f t="shared" si="236"/>
        <v>41702.666666666664</v>
      </c>
      <c r="T1899" s="9">
        <f t="shared" si="237"/>
        <v>41680.375069444446</v>
      </c>
      <c r="U1899" t="str">
        <f t="shared" si="238"/>
        <v>February</v>
      </c>
      <c r="V1899" t="str">
        <f t="shared" si="239"/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32"/>
        <v>145</v>
      </c>
      <c r="P1900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9">
        <f t="shared" si="236"/>
        <v>42401.541666666664</v>
      </c>
      <c r="T1900" s="9">
        <f t="shared" si="237"/>
        <v>42365.9846412037</v>
      </c>
      <c r="U1900" t="str">
        <f t="shared" si="238"/>
        <v>December</v>
      </c>
      <c r="V1900" t="str">
        <f t="shared" si="239"/>
        <v>2015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32"/>
        <v>133</v>
      </c>
      <c r="P1901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9">
        <f t="shared" si="236"/>
        <v>42088.691736111105</v>
      </c>
      <c r="T1901" s="9">
        <f t="shared" si="237"/>
        <v>42058.733402777776</v>
      </c>
      <c r="U1901" t="str">
        <f t="shared" si="238"/>
        <v>February</v>
      </c>
      <c r="V1901" t="str">
        <f t="shared" si="239"/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32"/>
        <v>109</v>
      </c>
      <c r="P1902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9">
        <f t="shared" si="236"/>
        <v>41188.207638888889</v>
      </c>
      <c r="T1902" s="9">
        <f t="shared" si="237"/>
        <v>41160.663553240738</v>
      </c>
      <c r="U1902" t="str">
        <f t="shared" si="238"/>
        <v>September</v>
      </c>
      <c r="V1902" t="str">
        <f t="shared" si="239"/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32"/>
        <v>3</v>
      </c>
      <c r="P1903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9">
        <f t="shared" si="236"/>
        <v>42146.333333333336</v>
      </c>
      <c r="T1903" s="9">
        <f t="shared" si="237"/>
        <v>42116.334826388884</v>
      </c>
      <c r="U1903" t="str">
        <f t="shared" si="238"/>
        <v>April</v>
      </c>
      <c r="V1903" t="str">
        <f t="shared" si="239"/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32"/>
        <v>1</v>
      </c>
      <c r="P190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9">
        <f t="shared" si="236"/>
        <v>42067.581562499996</v>
      </c>
      <c r="T1904" s="9">
        <f t="shared" si="237"/>
        <v>42037.581562499996</v>
      </c>
      <c r="U1904" t="str">
        <f t="shared" si="238"/>
        <v>February</v>
      </c>
      <c r="V1904" t="str">
        <f t="shared" si="239"/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32"/>
        <v>47</v>
      </c>
      <c r="P1905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9">
        <f t="shared" si="236"/>
        <v>42762.562395833331</v>
      </c>
      <c r="T1905" s="9">
        <f t="shared" si="237"/>
        <v>42702.562395833331</v>
      </c>
      <c r="U1905" t="str">
        <f t="shared" si="238"/>
        <v>November</v>
      </c>
      <c r="V1905" t="str">
        <f t="shared" si="239"/>
        <v>2016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32"/>
        <v>0</v>
      </c>
      <c r="P190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9">
        <f t="shared" si="236"/>
        <v>42371.477094907408</v>
      </c>
      <c r="T1906" s="9">
        <f t="shared" si="237"/>
        <v>42326.477094907408</v>
      </c>
      <c r="U1906" t="str">
        <f t="shared" si="238"/>
        <v>November</v>
      </c>
      <c r="V1906" t="str">
        <f t="shared" si="239"/>
        <v>2015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32"/>
        <v>0</v>
      </c>
      <c r="P190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9">
        <f t="shared" si="236"/>
        <v>41889.717523148145</v>
      </c>
      <c r="T1907" s="9">
        <f t="shared" si="237"/>
        <v>41859.717523148145</v>
      </c>
      <c r="U1907" t="str">
        <f t="shared" si="238"/>
        <v>August</v>
      </c>
      <c r="V1907" t="str">
        <f t="shared" si="239"/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32"/>
        <v>43</v>
      </c>
      <c r="P1908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9">
        <f t="shared" si="236"/>
        <v>42544.462766203702</v>
      </c>
      <c r="T1908" s="9">
        <f t="shared" si="237"/>
        <v>42514.462766203702</v>
      </c>
      <c r="U1908" t="str">
        <f t="shared" si="238"/>
        <v>May</v>
      </c>
      <c r="V1908" t="str">
        <f t="shared" si="239"/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32"/>
        <v>0</v>
      </c>
      <c r="P190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9">
        <f t="shared" si="236"/>
        <v>41782.378761574073</v>
      </c>
      <c r="T1909" s="9">
        <f t="shared" si="237"/>
        <v>41767.378761574073</v>
      </c>
      <c r="U1909" t="str">
        <f t="shared" si="238"/>
        <v>May</v>
      </c>
      <c r="V1909" t="str">
        <f t="shared" si="239"/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32"/>
        <v>2</v>
      </c>
      <c r="P1910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9">
        <f t="shared" si="236"/>
        <v>42733.709490740737</v>
      </c>
      <c r="T1910" s="9">
        <f t="shared" si="237"/>
        <v>42703.709490740737</v>
      </c>
      <c r="U1910" t="str">
        <f t="shared" si="238"/>
        <v>November</v>
      </c>
      <c r="V1910" t="str">
        <f t="shared" si="239"/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32"/>
        <v>14</v>
      </c>
      <c r="P1911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9">
        <f t="shared" si="236"/>
        <v>41935.220821759256</v>
      </c>
      <c r="T1911" s="9">
        <f t="shared" si="237"/>
        <v>41905.220821759256</v>
      </c>
      <c r="U1911" t="str">
        <f t="shared" si="238"/>
        <v>September</v>
      </c>
      <c r="V1911" t="str">
        <f t="shared" si="239"/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32"/>
        <v>39</v>
      </c>
      <c r="P1912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9">
        <f t="shared" si="236"/>
        <v>42308.739583333336</v>
      </c>
      <c r="T1912" s="9">
        <f t="shared" si="237"/>
        <v>42264.754826388882</v>
      </c>
      <c r="U1912" t="str">
        <f t="shared" si="238"/>
        <v>September</v>
      </c>
      <c r="V1912" t="str">
        <f t="shared" si="239"/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32"/>
        <v>0</v>
      </c>
      <c r="P1913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9">
        <f t="shared" si="236"/>
        <v>41859.825624999998</v>
      </c>
      <c r="T1913" s="9">
        <f t="shared" si="237"/>
        <v>41829.825624999998</v>
      </c>
      <c r="U1913" t="str">
        <f t="shared" si="238"/>
        <v>July</v>
      </c>
      <c r="V1913" t="str">
        <f t="shared" si="239"/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32"/>
        <v>59</v>
      </c>
      <c r="P1914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9">
        <f t="shared" si="236"/>
        <v>42159.018055555549</v>
      </c>
      <c r="T1914" s="9">
        <f t="shared" si="237"/>
        <v>42129.018055555549</v>
      </c>
      <c r="U1914" t="str">
        <f t="shared" si="238"/>
        <v>May</v>
      </c>
      <c r="V1914" t="str">
        <f t="shared" si="239"/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32"/>
        <v>1</v>
      </c>
      <c r="P1915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9">
        <f t="shared" si="236"/>
        <v>41920.302986111106</v>
      </c>
      <c r="T1915" s="9">
        <f t="shared" si="237"/>
        <v>41890.302986111106</v>
      </c>
      <c r="U1915" t="str">
        <f t="shared" si="238"/>
        <v>September</v>
      </c>
      <c r="V1915" t="str">
        <f t="shared" si="239"/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32"/>
        <v>9</v>
      </c>
      <c r="P191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9">
        <f t="shared" si="236"/>
        <v>41943.957638888889</v>
      </c>
      <c r="T1916" s="9">
        <f t="shared" si="237"/>
        <v>41928.966122685182</v>
      </c>
      <c r="U1916" t="str">
        <f t="shared" si="238"/>
        <v>October</v>
      </c>
      <c r="V1916" t="str">
        <f t="shared" si="239"/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32"/>
        <v>2</v>
      </c>
      <c r="P191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9">
        <f t="shared" si="236"/>
        <v>41883.840532407405</v>
      </c>
      <c r="T1917" s="9">
        <f t="shared" si="237"/>
        <v>41863.840532407405</v>
      </c>
      <c r="U1917" t="str">
        <f t="shared" si="238"/>
        <v>August</v>
      </c>
      <c r="V1917" t="str">
        <f t="shared" si="239"/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32"/>
        <v>1</v>
      </c>
      <c r="P191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9">
        <f t="shared" si="236"/>
        <v>42681.550636574073</v>
      </c>
      <c r="T1918" s="9">
        <f t="shared" si="237"/>
        <v>42656.508969907409</v>
      </c>
      <c r="U1918" t="str">
        <f t="shared" si="238"/>
        <v>October</v>
      </c>
      <c r="V1918" t="str">
        <f t="shared" si="239"/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32"/>
        <v>53</v>
      </c>
      <c r="P1919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9">
        <f t="shared" si="236"/>
        <v>42776.06172453703</v>
      </c>
      <c r="T1919" s="9">
        <f t="shared" si="237"/>
        <v>42746.06172453703</v>
      </c>
      <c r="U1919" t="str">
        <f t="shared" si="238"/>
        <v>January</v>
      </c>
      <c r="V1919" t="str">
        <f t="shared" si="239"/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32"/>
        <v>1</v>
      </c>
      <c r="P1920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9">
        <f t="shared" si="236"/>
        <v>41863.581608796296</v>
      </c>
      <c r="T1920" s="9">
        <f t="shared" si="237"/>
        <v>41828.581608796296</v>
      </c>
      <c r="U1920" t="str">
        <f t="shared" si="238"/>
        <v>July</v>
      </c>
      <c r="V1920" t="str">
        <f t="shared" si="239"/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32"/>
        <v>47</v>
      </c>
      <c r="P1921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9">
        <f t="shared" si="236"/>
        <v>42143.667233796288</v>
      </c>
      <c r="T1921" s="9">
        <f t="shared" si="237"/>
        <v>42113.667233796288</v>
      </c>
      <c r="U1921" t="str">
        <f t="shared" si="238"/>
        <v>April</v>
      </c>
      <c r="V1921" t="str">
        <f t="shared" si="239"/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32"/>
        <v>43</v>
      </c>
      <c r="P1922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9">
        <f t="shared" si="236"/>
        <v>42298.749999999993</v>
      </c>
      <c r="T1922" s="9">
        <f t="shared" si="237"/>
        <v>42270.66737268518</v>
      </c>
      <c r="U1922" t="str">
        <f t="shared" si="238"/>
        <v>September</v>
      </c>
      <c r="V1922" t="str">
        <f t="shared" si="239"/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40">ROUND(E1923/D1923*100,0)</f>
        <v>137</v>
      </c>
      <c r="P1923">
        <f t="shared" ref="P1923:P1986" si="241">IFERROR(E1923/L1923,0)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9">
        <f t="shared" ref="S1923:S1986" si="244">(((I1923/60)/60)/24)+DATE(1970,1,1)+(-5/24)</f>
        <v>41104.013229166667</v>
      </c>
      <c r="T1923" s="9">
        <f t="shared" ref="T1923:T1986" si="245">(((J1923/60)/60)/24)+DATE(1970,1,1)+(-5/24)</f>
        <v>41074.013229166667</v>
      </c>
      <c r="U1923" t="str">
        <f t="shared" ref="U1923:U1986" si="246">TEXT(T1923,"mmmm")</f>
        <v>June</v>
      </c>
      <c r="V1923" t="str">
        <f t="shared" ref="V1923:V1986" si="247">TEXT(T1923,"yyyy")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0"/>
        <v>116</v>
      </c>
      <c r="P1924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9">
        <f t="shared" si="244"/>
        <v>41620.047534722216</v>
      </c>
      <c r="T1924" s="9">
        <f t="shared" si="245"/>
        <v>41590.047534722216</v>
      </c>
      <c r="U1924" t="str">
        <f t="shared" si="246"/>
        <v>November</v>
      </c>
      <c r="V1924" t="str">
        <f t="shared" si="247"/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0"/>
        <v>241</v>
      </c>
      <c r="P1925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9">
        <f t="shared" si="244"/>
        <v>40812.999305555553</v>
      </c>
      <c r="T1925" s="9">
        <f t="shared" si="245"/>
        <v>40772.640416666662</v>
      </c>
      <c r="U1925" t="str">
        <f t="shared" si="246"/>
        <v>August</v>
      </c>
      <c r="V1925" t="str">
        <f t="shared" si="247"/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0"/>
        <v>114</v>
      </c>
      <c r="P192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9">
        <f t="shared" si="244"/>
        <v>41654.606249999997</v>
      </c>
      <c r="T1926" s="9">
        <f t="shared" si="245"/>
        <v>41626.552719907406</v>
      </c>
      <c r="U1926" t="str">
        <f t="shared" si="246"/>
        <v>December</v>
      </c>
      <c r="V1926" t="str">
        <f t="shared" si="247"/>
        <v>2013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0"/>
        <v>110</v>
      </c>
      <c r="P1927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9">
        <f t="shared" si="244"/>
        <v>41557.791666666664</v>
      </c>
      <c r="T1927" s="9">
        <f t="shared" si="245"/>
        <v>41535.693148148144</v>
      </c>
      <c r="U1927" t="str">
        <f t="shared" si="246"/>
        <v>September</v>
      </c>
      <c r="V1927" t="str">
        <f t="shared" si="247"/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0"/>
        <v>195</v>
      </c>
      <c r="P1928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9">
        <f t="shared" si="244"/>
        <v>40483.80972222222</v>
      </c>
      <c r="T1928" s="9">
        <f t="shared" si="245"/>
        <v>40456.746018518512</v>
      </c>
      <c r="U1928" t="str">
        <f t="shared" si="246"/>
        <v>October</v>
      </c>
      <c r="V1928" t="str">
        <f t="shared" si="247"/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0"/>
        <v>103</v>
      </c>
      <c r="P1929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9">
        <f t="shared" si="244"/>
        <v>40975.999305555553</v>
      </c>
      <c r="T1929" s="9">
        <f t="shared" si="245"/>
        <v>40960.653229166666</v>
      </c>
      <c r="U1929" t="str">
        <f t="shared" si="246"/>
        <v>February</v>
      </c>
      <c r="V1929" t="str">
        <f t="shared" si="247"/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0"/>
        <v>103</v>
      </c>
      <c r="P1930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9">
        <f t="shared" si="244"/>
        <v>41401.439745370371</v>
      </c>
      <c r="T1930" s="9">
        <f t="shared" si="245"/>
        <v>41371.439745370371</v>
      </c>
      <c r="U1930" t="str">
        <f t="shared" si="246"/>
        <v>April</v>
      </c>
      <c r="V1930" t="str">
        <f t="shared" si="247"/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0"/>
        <v>100</v>
      </c>
      <c r="P1931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9">
        <f t="shared" si="244"/>
        <v>40728.813263888886</v>
      </c>
      <c r="T1931" s="9">
        <f t="shared" si="245"/>
        <v>40686.813263888886</v>
      </c>
      <c r="U1931" t="str">
        <f t="shared" si="246"/>
        <v>May</v>
      </c>
      <c r="V1931" t="str">
        <f t="shared" si="247"/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0"/>
        <v>127</v>
      </c>
      <c r="P1932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9">
        <f t="shared" si="244"/>
        <v>41462.350486111107</v>
      </c>
      <c r="T1932" s="9">
        <f t="shared" si="245"/>
        <v>41402.350486111107</v>
      </c>
      <c r="U1932" t="str">
        <f t="shared" si="246"/>
        <v>May</v>
      </c>
      <c r="V1932" t="str">
        <f t="shared" si="247"/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0"/>
        <v>121</v>
      </c>
      <c r="P1933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9">
        <f t="shared" si="244"/>
        <v>41050.9375</v>
      </c>
      <c r="T1933" s="9">
        <f t="shared" si="245"/>
        <v>41037.684131944443</v>
      </c>
      <c r="U1933" t="str">
        <f t="shared" si="246"/>
        <v>May</v>
      </c>
      <c r="V1933" t="str">
        <f t="shared" si="247"/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0"/>
        <v>107</v>
      </c>
      <c r="P1934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9">
        <f t="shared" si="244"/>
        <v>40932.601539351846</v>
      </c>
      <c r="T1934" s="9">
        <f t="shared" si="245"/>
        <v>40911.601539351846</v>
      </c>
      <c r="U1934" t="str">
        <f t="shared" si="246"/>
        <v>January</v>
      </c>
      <c r="V1934" t="str">
        <f t="shared" si="247"/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0"/>
        <v>172</v>
      </c>
      <c r="P1935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9">
        <f t="shared" si="244"/>
        <v>41908.922534722216</v>
      </c>
      <c r="T1935" s="9">
        <f t="shared" si="245"/>
        <v>41878.922534722216</v>
      </c>
      <c r="U1935" t="str">
        <f t="shared" si="246"/>
        <v>August</v>
      </c>
      <c r="V1935" t="str">
        <f t="shared" si="247"/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0"/>
        <v>124</v>
      </c>
      <c r="P193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9">
        <f t="shared" si="244"/>
        <v>40902</v>
      </c>
      <c r="T1936" s="9">
        <f t="shared" si="245"/>
        <v>40865.658807870372</v>
      </c>
      <c r="U1936" t="str">
        <f t="shared" si="246"/>
        <v>November</v>
      </c>
      <c r="V1936" t="str">
        <f t="shared" si="247"/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0"/>
        <v>108</v>
      </c>
      <c r="P193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9">
        <f t="shared" si="244"/>
        <v>41810.999305555553</v>
      </c>
      <c r="T1937" s="9">
        <f t="shared" si="245"/>
        <v>41773.72420138889</v>
      </c>
      <c r="U1937" t="str">
        <f t="shared" si="246"/>
        <v>May</v>
      </c>
      <c r="V1937" t="str">
        <f t="shared" si="247"/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0"/>
        <v>117</v>
      </c>
      <c r="P1938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9">
        <f t="shared" si="244"/>
        <v>40883.040972222218</v>
      </c>
      <c r="T1938" s="9">
        <f t="shared" si="245"/>
        <v>40852.68136574074</v>
      </c>
      <c r="U1938" t="str">
        <f t="shared" si="246"/>
        <v>November</v>
      </c>
      <c r="V1938" t="str">
        <f t="shared" si="247"/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0"/>
        <v>187</v>
      </c>
      <c r="P1939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9">
        <f t="shared" si="244"/>
        <v>41074.957638888889</v>
      </c>
      <c r="T1939" s="9">
        <f t="shared" si="245"/>
        <v>41058.91065972222</v>
      </c>
      <c r="U1939" t="str">
        <f t="shared" si="246"/>
        <v>May</v>
      </c>
      <c r="V1939" t="str">
        <f t="shared" si="247"/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0"/>
        <v>116</v>
      </c>
      <c r="P1940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9">
        <f t="shared" si="244"/>
        <v>41457</v>
      </c>
      <c r="T1940" s="9">
        <f t="shared" si="245"/>
        <v>41426.05128472222</v>
      </c>
      <c r="U1940" t="str">
        <f t="shared" si="246"/>
        <v>June</v>
      </c>
      <c r="V1940" t="str">
        <f t="shared" si="247"/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0"/>
        <v>111</v>
      </c>
      <c r="P1941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9">
        <f t="shared" si="244"/>
        <v>41343.735046296293</v>
      </c>
      <c r="T1941" s="9">
        <f t="shared" si="245"/>
        <v>41313.776712962957</v>
      </c>
      <c r="U1941" t="str">
        <f t="shared" si="246"/>
        <v>February</v>
      </c>
      <c r="V1941" t="str">
        <f t="shared" si="247"/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0"/>
        <v>171</v>
      </c>
      <c r="P1942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9">
        <f t="shared" si="244"/>
        <v>40708.957638888889</v>
      </c>
      <c r="T1942" s="9">
        <f t="shared" si="245"/>
        <v>40670.298993055556</v>
      </c>
      <c r="U1942" t="str">
        <f t="shared" si="246"/>
        <v>May</v>
      </c>
      <c r="V1942" t="str">
        <f t="shared" si="247"/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0"/>
        <v>126</v>
      </c>
      <c r="P1943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9">
        <f t="shared" si="244"/>
        <v>41774.08253472222</v>
      </c>
      <c r="T1943" s="9">
        <f t="shared" si="245"/>
        <v>41744.08253472222</v>
      </c>
      <c r="U1943" t="str">
        <f t="shared" si="246"/>
        <v>April</v>
      </c>
      <c r="V1943" t="str">
        <f t="shared" si="247"/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0"/>
        <v>138</v>
      </c>
      <c r="P1944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9">
        <f t="shared" si="244"/>
        <v>40728.619675925926</v>
      </c>
      <c r="T1944" s="9">
        <f t="shared" si="245"/>
        <v>40638.619675925926</v>
      </c>
      <c r="U1944" t="str">
        <f t="shared" si="246"/>
        <v>April</v>
      </c>
      <c r="V1944" t="str">
        <f t="shared" si="247"/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0"/>
        <v>1705</v>
      </c>
      <c r="P1945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9">
        <f t="shared" si="244"/>
        <v>42593.061527777776</v>
      </c>
      <c r="T1945" s="9">
        <f t="shared" si="245"/>
        <v>42548.061527777776</v>
      </c>
      <c r="U1945" t="str">
        <f t="shared" si="246"/>
        <v>June</v>
      </c>
      <c r="V1945" t="str">
        <f t="shared" si="247"/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0"/>
        <v>788</v>
      </c>
      <c r="P194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9">
        <f t="shared" si="244"/>
        <v>41760.376041666663</v>
      </c>
      <c r="T1946" s="9">
        <f t="shared" si="245"/>
        <v>41730.376041666663</v>
      </c>
      <c r="U1946" t="str">
        <f t="shared" si="246"/>
        <v>April</v>
      </c>
      <c r="V1946" t="str">
        <f t="shared" si="247"/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0"/>
        <v>348</v>
      </c>
      <c r="P1947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9">
        <f t="shared" si="244"/>
        <v>42197.043495370373</v>
      </c>
      <c r="T1947" s="9">
        <f t="shared" si="245"/>
        <v>42157.043495370373</v>
      </c>
      <c r="U1947" t="str">
        <f t="shared" si="246"/>
        <v>June</v>
      </c>
      <c r="V1947" t="str">
        <f t="shared" si="247"/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0"/>
        <v>150</v>
      </c>
      <c r="P1948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9">
        <f t="shared" si="244"/>
        <v>41748.900011574071</v>
      </c>
      <c r="T1948" s="9">
        <f t="shared" si="245"/>
        <v>41688.941678240735</v>
      </c>
      <c r="U1948" t="str">
        <f t="shared" si="246"/>
        <v>February</v>
      </c>
      <c r="V1948" t="str">
        <f t="shared" si="247"/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0"/>
        <v>101</v>
      </c>
      <c r="P1949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9">
        <f t="shared" si="244"/>
        <v>40140.040972222218</v>
      </c>
      <c r="T1949" s="9">
        <f t="shared" si="245"/>
        <v>40102.709722222222</v>
      </c>
      <c r="U1949" t="str">
        <f t="shared" si="246"/>
        <v>October</v>
      </c>
      <c r="V1949" t="str">
        <f t="shared" si="247"/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0"/>
        <v>800</v>
      </c>
      <c r="P1950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9">
        <f t="shared" si="244"/>
        <v>42527.501388888886</v>
      </c>
      <c r="T1950" s="9">
        <f t="shared" si="245"/>
        <v>42473.395937499998</v>
      </c>
      <c r="U1950" t="str">
        <f t="shared" si="246"/>
        <v>April</v>
      </c>
      <c r="V1950" t="str">
        <f t="shared" si="247"/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0"/>
        <v>106</v>
      </c>
      <c r="P1951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9">
        <f t="shared" si="244"/>
        <v>41830.214710648142</v>
      </c>
      <c r="T1951" s="9">
        <f t="shared" si="245"/>
        <v>41800.214710648142</v>
      </c>
      <c r="U1951" t="str">
        <f t="shared" si="246"/>
        <v>June</v>
      </c>
      <c r="V1951" t="str">
        <f t="shared" si="247"/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0"/>
        <v>201</v>
      </c>
      <c r="P1952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9">
        <f t="shared" si="244"/>
        <v>40654.973067129627</v>
      </c>
      <c r="T1952" s="9">
        <f t="shared" si="245"/>
        <v>40623.973067129627</v>
      </c>
      <c r="U1952" t="str">
        <f t="shared" si="246"/>
        <v>March</v>
      </c>
      <c r="V1952" t="str">
        <f t="shared" si="247"/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0"/>
        <v>212</v>
      </c>
      <c r="P1953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9">
        <f t="shared" si="244"/>
        <v>42681.253900462958</v>
      </c>
      <c r="T1953" s="9">
        <f t="shared" si="245"/>
        <v>42651.212233796294</v>
      </c>
      <c r="U1953" t="str">
        <f t="shared" si="246"/>
        <v>October</v>
      </c>
      <c r="V1953" t="str">
        <f t="shared" si="247"/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0"/>
        <v>198</v>
      </c>
      <c r="P1954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9">
        <f t="shared" si="244"/>
        <v>41563.398321759254</v>
      </c>
      <c r="T1954" s="9">
        <f t="shared" si="245"/>
        <v>41526.398321759254</v>
      </c>
      <c r="U1954" t="str">
        <f t="shared" si="246"/>
        <v>September</v>
      </c>
      <c r="V1954" t="str">
        <f t="shared" si="247"/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0"/>
        <v>226</v>
      </c>
      <c r="P1955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9">
        <f t="shared" si="244"/>
        <v>40969.916666666664</v>
      </c>
      <c r="T1955" s="9">
        <f t="shared" si="245"/>
        <v>40940.991493055553</v>
      </c>
      <c r="U1955" t="str">
        <f t="shared" si="246"/>
        <v>February</v>
      </c>
      <c r="V1955" t="str">
        <f t="shared" si="247"/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0"/>
        <v>699</v>
      </c>
      <c r="P195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9">
        <f t="shared" si="244"/>
        <v>42440.999999999993</v>
      </c>
      <c r="T1956" s="9">
        <f t="shared" si="245"/>
        <v>42394.372407407405</v>
      </c>
      <c r="U1956" t="str">
        <f t="shared" si="246"/>
        <v>January</v>
      </c>
      <c r="V1956" t="str">
        <f t="shared" si="247"/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0"/>
        <v>399</v>
      </c>
      <c r="P1957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9">
        <f t="shared" si="244"/>
        <v>41052.583333333328</v>
      </c>
      <c r="T1957" s="9">
        <f t="shared" si="245"/>
        <v>41020.063437500001</v>
      </c>
      <c r="U1957" t="str">
        <f t="shared" si="246"/>
        <v>April</v>
      </c>
      <c r="V1957" t="str">
        <f t="shared" si="247"/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0"/>
        <v>294</v>
      </c>
      <c r="P1958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9">
        <f t="shared" si="244"/>
        <v>42112.673668981479</v>
      </c>
      <c r="T1958" s="9">
        <f t="shared" si="245"/>
        <v>42067.71533564815</v>
      </c>
      <c r="U1958" t="str">
        <f t="shared" si="246"/>
        <v>March</v>
      </c>
      <c r="V1958" t="str">
        <f t="shared" si="247"/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40"/>
        <v>168</v>
      </c>
      <c r="P1959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9">
        <f t="shared" si="244"/>
        <v>41208.890196759254</v>
      </c>
      <c r="T1959" s="9">
        <f t="shared" si="245"/>
        <v>41178.890196759254</v>
      </c>
      <c r="U1959" t="str">
        <f t="shared" si="246"/>
        <v>September</v>
      </c>
      <c r="V1959" t="str">
        <f t="shared" si="247"/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40"/>
        <v>1436</v>
      </c>
      <c r="P1960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9">
        <f t="shared" si="244"/>
        <v>41356.737974537034</v>
      </c>
      <c r="T1960" s="9">
        <f t="shared" si="245"/>
        <v>41326.779641203699</v>
      </c>
      <c r="U1960" t="str">
        <f t="shared" si="246"/>
        <v>February</v>
      </c>
      <c r="V1960" t="str">
        <f t="shared" si="247"/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40"/>
        <v>157</v>
      </c>
      <c r="P1961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9">
        <f t="shared" si="244"/>
        <v>41912.791666666664</v>
      </c>
      <c r="T1961" s="9">
        <f t="shared" si="245"/>
        <v>41871.63726851852</v>
      </c>
      <c r="U1961" t="str">
        <f t="shared" si="246"/>
        <v>August</v>
      </c>
      <c r="V1961" t="str">
        <f t="shared" si="247"/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40"/>
        <v>118</v>
      </c>
      <c r="P1962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9">
        <f t="shared" si="244"/>
        <v>41994.154409722221</v>
      </c>
      <c r="T1962" s="9">
        <f t="shared" si="245"/>
        <v>41964.154409722221</v>
      </c>
      <c r="U1962" t="str">
        <f t="shared" si="246"/>
        <v>November</v>
      </c>
      <c r="V1962" t="str">
        <f t="shared" si="247"/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40"/>
        <v>1105</v>
      </c>
      <c r="P1963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9">
        <f t="shared" si="244"/>
        <v>41187.957638888889</v>
      </c>
      <c r="T1963" s="9">
        <f t="shared" si="245"/>
        <v>41147.986307870371</v>
      </c>
      <c r="U1963" t="str">
        <f t="shared" si="246"/>
        <v>August</v>
      </c>
      <c r="V1963" t="str">
        <f t="shared" si="247"/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40"/>
        <v>193</v>
      </c>
      <c r="P1964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9">
        <f t="shared" si="244"/>
        <v>41772.572175925925</v>
      </c>
      <c r="T1964" s="9">
        <f t="shared" si="245"/>
        <v>41742.572175925925</v>
      </c>
      <c r="U1964" t="str">
        <f t="shared" si="246"/>
        <v>April</v>
      </c>
      <c r="V1964" t="str">
        <f t="shared" si="247"/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40"/>
        <v>127</v>
      </c>
      <c r="P1965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9">
        <f t="shared" si="244"/>
        <v>41898.221458333333</v>
      </c>
      <c r="T1965" s="9">
        <f t="shared" si="245"/>
        <v>41863.221458333333</v>
      </c>
      <c r="U1965" t="str">
        <f t="shared" si="246"/>
        <v>August</v>
      </c>
      <c r="V1965" t="str">
        <f t="shared" si="247"/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40"/>
        <v>260</v>
      </c>
      <c r="P196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9">
        <f t="shared" si="244"/>
        <v>42482.064490740733</v>
      </c>
      <c r="T1966" s="9">
        <f t="shared" si="245"/>
        <v>42452.064490740733</v>
      </c>
      <c r="U1966" t="str">
        <f t="shared" si="246"/>
        <v>March</v>
      </c>
      <c r="V1966" t="str">
        <f t="shared" si="247"/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40"/>
        <v>262</v>
      </c>
      <c r="P1967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9">
        <f t="shared" si="244"/>
        <v>40919.833333333328</v>
      </c>
      <c r="T1967" s="9">
        <f t="shared" si="245"/>
        <v>40897.880902777775</v>
      </c>
      <c r="U1967" t="str">
        <f t="shared" si="246"/>
        <v>December</v>
      </c>
      <c r="V1967" t="str">
        <f t="shared" si="247"/>
        <v>2011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40"/>
        <v>207</v>
      </c>
      <c r="P1968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9">
        <f t="shared" si="244"/>
        <v>41865.332152777773</v>
      </c>
      <c r="T1968" s="9">
        <f t="shared" si="245"/>
        <v>41835.332152777773</v>
      </c>
      <c r="U1968" t="str">
        <f t="shared" si="246"/>
        <v>July</v>
      </c>
      <c r="V1968" t="str">
        <f t="shared" si="247"/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40"/>
        <v>370</v>
      </c>
      <c r="P1969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9">
        <f t="shared" si="244"/>
        <v>41760.455196759256</v>
      </c>
      <c r="T1969" s="9">
        <f t="shared" si="245"/>
        <v>41730.455196759256</v>
      </c>
      <c r="U1969" t="str">
        <f t="shared" si="246"/>
        <v>April</v>
      </c>
      <c r="V1969" t="str">
        <f t="shared" si="247"/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40"/>
        <v>285</v>
      </c>
      <c r="P1970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9">
        <f t="shared" si="244"/>
        <v>42707.420312499999</v>
      </c>
      <c r="T1970" s="9">
        <f t="shared" si="245"/>
        <v>42676.378645833327</v>
      </c>
      <c r="U1970" t="str">
        <f t="shared" si="246"/>
        <v>November</v>
      </c>
      <c r="V1970" t="str">
        <f t="shared" si="247"/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40"/>
        <v>579</v>
      </c>
      <c r="P1971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9">
        <f t="shared" si="244"/>
        <v>42587.584120370368</v>
      </c>
      <c r="T1971" s="9">
        <f t="shared" si="245"/>
        <v>42557.584120370368</v>
      </c>
      <c r="U1971" t="str">
        <f t="shared" si="246"/>
        <v>July</v>
      </c>
      <c r="V1971" t="str">
        <f t="shared" si="247"/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40"/>
        <v>1132</v>
      </c>
      <c r="P1972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9">
        <f t="shared" si="244"/>
        <v>41383.943298611113</v>
      </c>
      <c r="T1972" s="9">
        <f t="shared" si="245"/>
        <v>41323.984965277778</v>
      </c>
      <c r="U1972" t="str">
        <f t="shared" si="246"/>
        <v>February</v>
      </c>
      <c r="V1972" t="str">
        <f t="shared" si="247"/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40"/>
        <v>263</v>
      </c>
      <c r="P1973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9">
        <f t="shared" si="244"/>
        <v>41592.958333333328</v>
      </c>
      <c r="T1973" s="9">
        <f t="shared" si="245"/>
        <v>41561.29237268518</v>
      </c>
      <c r="U1973" t="str">
        <f t="shared" si="246"/>
        <v>October</v>
      </c>
      <c r="V1973" t="str">
        <f t="shared" si="247"/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40"/>
        <v>674</v>
      </c>
      <c r="P1974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9">
        <f t="shared" si="244"/>
        <v>41230.845416666663</v>
      </c>
      <c r="T1974" s="9">
        <f t="shared" si="245"/>
        <v>41200.803749999999</v>
      </c>
      <c r="U1974" t="str">
        <f t="shared" si="246"/>
        <v>October</v>
      </c>
      <c r="V1974" t="str">
        <f t="shared" si="247"/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40"/>
        <v>257</v>
      </c>
      <c r="P1975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9">
        <f t="shared" si="244"/>
        <v>42588.083333333336</v>
      </c>
      <c r="T1975" s="9">
        <f t="shared" si="245"/>
        <v>42549.514629629623</v>
      </c>
      <c r="U1975" t="str">
        <f t="shared" si="246"/>
        <v>June</v>
      </c>
      <c r="V1975" t="str">
        <f t="shared" si="247"/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40"/>
        <v>375</v>
      </c>
      <c r="P197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9">
        <f t="shared" si="244"/>
        <v>41505.125798611109</v>
      </c>
      <c r="T1976" s="9">
        <f t="shared" si="245"/>
        <v>41445.125798611109</v>
      </c>
      <c r="U1976" t="str">
        <f t="shared" si="246"/>
        <v>June</v>
      </c>
      <c r="V1976" t="str">
        <f t="shared" si="247"/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40"/>
        <v>209</v>
      </c>
      <c r="P1977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9">
        <f t="shared" si="244"/>
        <v>41343.54688657407</v>
      </c>
      <c r="T1977" s="9">
        <f t="shared" si="245"/>
        <v>41313.54688657407</v>
      </c>
      <c r="U1977" t="str">
        <f t="shared" si="246"/>
        <v>February</v>
      </c>
      <c r="V1977" t="str">
        <f t="shared" si="247"/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40"/>
        <v>347</v>
      </c>
      <c r="P1978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9">
        <f t="shared" si="244"/>
        <v>41468.691261574073</v>
      </c>
      <c r="T1978" s="9">
        <f t="shared" si="245"/>
        <v>41438.691261574073</v>
      </c>
      <c r="U1978" t="str">
        <f t="shared" si="246"/>
        <v>June</v>
      </c>
      <c r="V1978" t="str">
        <f t="shared" si="247"/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40"/>
        <v>402</v>
      </c>
      <c r="P1979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9">
        <f t="shared" si="244"/>
        <v>42357.124305555553</v>
      </c>
      <c r="T1979" s="9">
        <f t="shared" si="245"/>
        <v>42311.008564814816</v>
      </c>
      <c r="U1979" t="str">
        <f t="shared" si="246"/>
        <v>November</v>
      </c>
      <c r="V1979" t="str">
        <f t="shared" si="247"/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40"/>
        <v>1027</v>
      </c>
      <c r="P1980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9">
        <f t="shared" si="244"/>
        <v>41072.083333333328</v>
      </c>
      <c r="T1980" s="9">
        <f t="shared" si="245"/>
        <v>41039.017268518517</v>
      </c>
      <c r="U1980" t="str">
        <f t="shared" si="246"/>
        <v>May</v>
      </c>
      <c r="V1980" t="str">
        <f t="shared" si="247"/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40"/>
        <v>115</v>
      </c>
      <c r="P1981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9">
        <f t="shared" si="244"/>
        <v>42326.999305555553</v>
      </c>
      <c r="T1981" s="9">
        <f t="shared" si="245"/>
        <v>42290.25168981481</v>
      </c>
      <c r="U1981" t="str">
        <f t="shared" si="246"/>
        <v>October</v>
      </c>
      <c r="V1981" t="str">
        <f t="shared" si="247"/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40"/>
        <v>355</v>
      </c>
      <c r="P1982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9">
        <f t="shared" si="244"/>
        <v>42463.292384259257</v>
      </c>
      <c r="T1982" s="9">
        <f t="shared" si="245"/>
        <v>42423.334050925921</v>
      </c>
      <c r="U1982" t="str">
        <f t="shared" si="246"/>
        <v>February</v>
      </c>
      <c r="V1982" t="str">
        <f t="shared" si="247"/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40"/>
        <v>5</v>
      </c>
      <c r="P1983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9">
        <f t="shared" si="244"/>
        <v>41829.516956018517</v>
      </c>
      <c r="T1983" s="9">
        <f t="shared" si="245"/>
        <v>41799.516956018517</v>
      </c>
      <c r="U1983" t="str">
        <f t="shared" si="246"/>
        <v>June</v>
      </c>
      <c r="V1983" t="str">
        <f t="shared" si="247"/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40"/>
        <v>0</v>
      </c>
      <c r="P1984">
        <f t="shared" si="241"/>
        <v>0</v>
      </c>
      <c r="Q1984" t="str">
        <f t="shared" si="242"/>
        <v>photography</v>
      </c>
      <c r="R1984" t="str">
        <f t="shared" si="243"/>
        <v>people</v>
      </c>
      <c r="S1984" s="9">
        <f t="shared" si="244"/>
        <v>42708.419988425921</v>
      </c>
      <c r="T1984" s="9">
        <f t="shared" si="245"/>
        <v>42678.378321759257</v>
      </c>
      <c r="U1984" t="str">
        <f t="shared" si="246"/>
        <v>November</v>
      </c>
      <c r="V1984" t="str">
        <f t="shared" si="247"/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40"/>
        <v>4</v>
      </c>
      <c r="P1985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9">
        <f t="shared" si="244"/>
        <v>42615.083333333336</v>
      </c>
      <c r="T1985" s="9">
        <f t="shared" si="245"/>
        <v>42592.803449074076</v>
      </c>
      <c r="U1985" t="str">
        <f t="shared" si="246"/>
        <v>August</v>
      </c>
      <c r="V1985" t="str">
        <f t="shared" si="247"/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40"/>
        <v>21</v>
      </c>
      <c r="P198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9">
        <f t="shared" si="244"/>
        <v>41973.623622685183</v>
      </c>
      <c r="T1986" s="9">
        <f t="shared" si="245"/>
        <v>41913.581956018512</v>
      </c>
      <c r="U1986" t="str">
        <f t="shared" si="246"/>
        <v>October</v>
      </c>
      <c r="V1986" t="str">
        <f t="shared" si="247"/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48">ROUND(E1987/D1987*100,0)</f>
        <v>3</v>
      </c>
      <c r="P1987">
        <f t="shared" ref="P1987:P2050" si="249">IFERROR(E1987/L1987,0)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9">
        <f t="shared" ref="S1987:S2050" si="252">(((I1987/60)/60)/24)+DATE(1970,1,1)+(-5/24)</f>
        <v>42584.749999999993</v>
      </c>
      <c r="T1987" s="9">
        <f t="shared" ref="T1987:T2050" si="253">(((J1987/60)/60)/24)+DATE(1970,1,1)+(-5/24)</f>
        <v>42555.490405092591</v>
      </c>
      <c r="U1987" t="str">
        <f t="shared" ref="U1987:U2050" si="254">TEXT(T1987,"mmmm")</f>
        <v>July</v>
      </c>
      <c r="V1987" t="str">
        <f t="shared" ref="V1987:V2050" si="255">TEXT(T1987,"yyyy")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48"/>
        <v>0</v>
      </c>
      <c r="P198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9">
        <f t="shared" si="252"/>
        <v>42443.183831018519</v>
      </c>
      <c r="T1988" s="9">
        <f t="shared" si="253"/>
        <v>42413.225497685176</v>
      </c>
      <c r="U1988" t="str">
        <f t="shared" si="254"/>
        <v>February</v>
      </c>
      <c r="V1988" t="str">
        <f t="shared" si="255"/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48"/>
        <v>42</v>
      </c>
      <c r="P1989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9">
        <f t="shared" si="252"/>
        <v>42064.431435185186</v>
      </c>
      <c r="T1989" s="9">
        <f t="shared" si="253"/>
        <v>42034.431435185186</v>
      </c>
      <c r="U1989" t="str">
        <f t="shared" si="254"/>
        <v>January</v>
      </c>
      <c r="V1989" t="str">
        <f t="shared" si="255"/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48"/>
        <v>0</v>
      </c>
      <c r="P1990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9">
        <f t="shared" si="252"/>
        <v>42236.554884259262</v>
      </c>
      <c r="T1990" s="9">
        <f t="shared" si="253"/>
        <v>42206.554884259262</v>
      </c>
      <c r="U1990" t="str">
        <f t="shared" si="254"/>
        <v>July</v>
      </c>
      <c r="V1990" t="str">
        <f t="shared" si="255"/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48"/>
        <v>1</v>
      </c>
      <c r="P1991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9">
        <f t="shared" si="252"/>
        <v>42715.472314814811</v>
      </c>
      <c r="T1991" s="9">
        <f t="shared" si="253"/>
        <v>42685.472314814811</v>
      </c>
      <c r="U1991" t="str">
        <f t="shared" si="254"/>
        <v>November</v>
      </c>
      <c r="V1991" t="str">
        <f t="shared" si="255"/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48"/>
        <v>17</v>
      </c>
      <c r="P199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9">
        <f t="shared" si="252"/>
        <v>42412.987638888888</v>
      </c>
      <c r="T1992" s="9">
        <f t="shared" si="253"/>
        <v>42397.987638888888</v>
      </c>
      <c r="U1992" t="str">
        <f t="shared" si="254"/>
        <v>January</v>
      </c>
      <c r="V1992" t="str">
        <f t="shared" si="255"/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48"/>
        <v>7</v>
      </c>
      <c r="P1993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9">
        <f t="shared" si="252"/>
        <v>42188.685023148144</v>
      </c>
      <c r="T1993" s="9">
        <f t="shared" si="253"/>
        <v>42167.685023148144</v>
      </c>
      <c r="U1993" t="str">
        <f t="shared" si="254"/>
        <v>June</v>
      </c>
      <c r="V1993" t="str">
        <f t="shared" si="255"/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48"/>
        <v>0</v>
      </c>
      <c r="P199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9">
        <f t="shared" si="252"/>
        <v>42052.935081018521</v>
      </c>
      <c r="T1994" s="9">
        <f t="shared" si="253"/>
        <v>42022.935081018521</v>
      </c>
      <c r="U1994" t="str">
        <f t="shared" si="254"/>
        <v>January</v>
      </c>
      <c r="V1994" t="str">
        <f t="shared" si="255"/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48"/>
        <v>0</v>
      </c>
      <c r="P1995">
        <f t="shared" si="249"/>
        <v>0</v>
      </c>
      <c r="Q1995" t="str">
        <f t="shared" si="250"/>
        <v>photography</v>
      </c>
      <c r="R1995" t="str">
        <f t="shared" si="251"/>
        <v>people</v>
      </c>
      <c r="S1995" s="9">
        <f t="shared" si="252"/>
        <v>42359.380057870374</v>
      </c>
      <c r="T1995" s="9">
        <f t="shared" si="253"/>
        <v>42329.380057870374</v>
      </c>
      <c r="U1995" t="str">
        <f t="shared" si="254"/>
        <v>November</v>
      </c>
      <c r="V1995" t="str">
        <f t="shared" si="255"/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48"/>
        <v>0</v>
      </c>
      <c r="P1996">
        <f t="shared" si="249"/>
        <v>0</v>
      </c>
      <c r="Q1996" t="str">
        <f t="shared" si="250"/>
        <v>photography</v>
      </c>
      <c r="R1996" t="str">
        <f t="shared" si="251"/>
        <v>people</v>
      </c>
      <c r="S1996" s="9">
        <f t="shared" si="252"/>
        <v>42710.839606481481</v>
      </c>
      <c r="T1996" s="9">
        <f t="shared" si="253"/>
        <v>42650.797939814809</v>
      </c>
      <c r="U1996" t="str">
        <f t="shared" si="254"/>
        <v>October</v>
      </c>
      <c r="V1996" t="str">
        <f t="shared" si="255"/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48"/>
        <v>8</v>
      </c>
      <c r="P199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9">
        <f t="shared" si="252"/>
        <v>42201.693703703706</v>
      </c>
      <c r="T1997" s="9">
        <f t="shared" si="253"/>
        <v>42181.693703703706</v>
      </c>
      <c r="U1997" t="str">
        <f t="shared" si="254"/>
        <v>June</v>
      </c>
      <c r="V1997" t="str">
        <f t="shared" si="255"/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48"/>
        <v>0</v>
      </c>
      <c r="P1998">
        <f t="shared" si="249"/>
        <v>0</v>
      </c>
      <c r="Q1998" t="str">
        <f t="shared" si="250"/>
        <v>photography</v>
      </c>
      <c r="R1998" t="str">
        <f t="shared" si="251"/>
        <v>people</v>
      </c>
      <c r="S1998" s="9">
        <f t="shared" si="252"/>
        <v>41830.611238425925</v>
      </c>
      <c r="T1998" s="9">
        <f t="shared" si="253"/>
        <v>41800.611238425925</v>
      </c>
      <c r="U1998" t="str">
        <f t="shared" si="254"/>
        <v>June</v>
      </c>
      <c r="V1998" t="str">
        <f t="shared" si="255"/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48"/>
        <v>0</v>
      </c>
      <c r="P1999">
        <f t="shared" si="249"/>
        <v>0</v>
      </c>
      <c r="Q1999" t="str">
        <f t="shared" si="250"/>
        <v>photography</v>
      </c>
      <c r="R1999" t="str">
        <f t="shared" si="251"/>
        <v>people</v>
      </c>
      <c r="S1999" s="9">
        <f t="shared" si="252"/>
        <v>41877.722361111111</v>
      </c>
      <c r="T1999" s="9">
        <f t="shared" si="253"/>
        <v>41847.722361111111</v>
      </c>
      <c r="U1999" t="str">
        <f t="shared" si="254"/>
        <v>July</v>
      </c>
      <c r="V1999" t="str">
        <f t="shared" si="255"/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48"/>
        <v>26</v>
      </c>
      <c r="P2000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9">
        <f t="shared" si="252"/>
        <v>41851.910162037035</v>
      </c>
      <c r="T2000" s="9">
        <f t="shared" si="253"/>
        <v>41806.910162037035</v>
      </c>
      <c r="U2000" t="str">
        <f t="shared" si="254"/>
        <v>June</v>
      </c>
      <c r="V2000" t="str">
        <f t="shared" si="255"/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48"/>
        <v>1</v>
      </c>
      <c r="P2001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9">
        <f t="shared" si="252"/>
        <v>41956.316064814811</v>
      </c>
      <c r="T2001" s="9">
        <f t="shared" si="253"/>
        <v>41926.274398148147</v>
      </c>
      <c r="U2001" t="str">
        <f t="shared" si="254"/>
        <v>October</v>
      </c>
      <c r="V2001" t="str">
        <f t="shared" si="255"/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48"/>
        <v>13</v>
      </c>
      <c r="P200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9">
        <f t="shared" si="252"/>
        <v>42375.743206018517</v>
      </c>
      <c r="T2002" s="9">
        <f t="shared" si="253"/>
        <v>42345.743206018517</v>
      </c>
      <c r="U2002" t="str">
        <f t="shared" si="254"/>
        <v>December</v>
      </c>
      <c r="V2002" t="str">
        <f t="shared" si="255"/>
        <v>2015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48"/>
        <v>382</v>
      </c>
      <c r="P2003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9">
        <f t="shared" si="252"/>
        <v>42167.624999999993</v>
      </c>
      <c r="T2003" s="9">
        <f t="shared" si="253"/>
        <v>42136.001342592594</v>
      </c>
      <c r="U2003" t="str">
        <f t="shared" si="254"/>
        <v>May</v>
      </c>
      <c r="V2003" t="str">
        <f t="shared" si="255"/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48"/>
        <v>217</v>
      </c>
      <c r="P2004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9">
        <f t="shared" si="252"/>
        <v>42758.503969907404</v>
      </c>
      <c r="T2004" s="9">
        <f t="shared" si="253"/>
        <v>42728.503969907404</v>
      </c>
      <c r="U2004" t="str">
        <f t="shared" si="254"/>
        <v>December</v>
      </c>
      <c r="V2004" t="str">
        <f t="shared" si="255"/>
        <v>2016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48"/>
        <v>312</v>
      </c>
      <c r="P2005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9">
        <f t="shared" si="252"/>
        <v>40361.75</v>
      </c>
      <c r="T2005" s="9">
        <f t="shared" si="253"/>
        <v>40346.917268518519</v>
      </c>
      <c r="U2005" t="str">
        <f t="shared" si="254"/>
        <v>June</v>
      </c>
      <c r="V2005" t="str">
        <f t="shared" si="255"/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48"/>
        <v>234</v>
      </c>
      <c r="P200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9">
        <f t="shared" si="252"/>
        <v>41830.396562499998</v>
      </c>
      <c r="T2006" s="9">
        <f t="shared" si="253"/>
        <v>41800.396562499998</v>
      </c>
      <c r="U2006" t="str">
        <f t="shared" si="254"/>
        <v>June</v>
      </c>
      <c r="V2006" t="str">
        <f t="shared" si="255"/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48"/>
        <v>124</v>
      </c>
      <c r="P2007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9">
        <f t="shared" si="252"/>
        <v>41562.957638888889</v>
      </c>
      <c r="T2007" s="9">
        <f t="shared" si="253"/>
        <v>41535.604374999995</v>
      </c>
      <c r="U2007" t="str">
        <f t="shared" si="254"/>
        <v>September</v>
      </c>
      <c r="V2007" t="str">
        <f t="shared" si="255"/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48"/>
        <v>248</v>
      </c>
      <c r="P2008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9">
        <f t="shared" si="252"/>
        <v>41976.333854166667</v>
      </c>
      <c r="T2008" s="9">
        <f t="shared" si="253"/>
        <v>41941.292187499996</v>
      </c>
      <c r="U2008" t="str">
        <f t="shared" si="254"/>
        <v>October</v>
      </c>
      <c r="V2008" t="str">
        <f t="shared" si="255"/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48"/>
        <v>116</v>
      </c>
      <c r="P2009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9">
        <f t="shared" si="252"/>
        <v>40413.958333333328</v>
      </c>
      <c r="T2009" s="9">
        <f t="shared" si="253"/>
        <v>40347.629467592589</v>
      </c>
      <c r="U2009" t="str">
        <f t="shared" si="254"/>
        <v>June</v>
      </c>
      <c r="V2009" t="str">
        <f t="shared" si="255"/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48"/>
        <v>117</v>
      </c>
      <c r="P2010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9">
        <f t="shared" si="252"/>
        <v>40805.396087962959</v>
      </c>
      <c r="T2010" s="9">
        <f t="shared" si="253"/>
        <v>40761.396087962959</v>
      </c>
      <c r="U2010" t="str">
        <f t="shared" si="254"/>
        <v>August</v>
      </c>
      <c r="V2010" t="str">
        <f t="shared" si="255"/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48"/>
        <v>305</v>
      </c>
      <c r="P2011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9">
        <f t="shared" si="252"/>
        <v>42697.156747685185</v>
      </c>
      <c r="T2011" s="9">
        <f t="shared" si="253"/>
        <v>42661.115081018514</v>
      </c>
      <c r="U2011" t="str">
        <f t="shared" si="254"/>
        <v>October</v>
      </c>
      <c r="V2011" t="str">
        <f t="shared" si="255"/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48"/>
        <v>320</v>
      </c>
      <c r="P2012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9">
        <f t="shared" si="252"/>
        <v>42600.788090277776</v>
      </c>
      <c r="T2012" s="9">
        <f t="shared" si="253"/>
        <v>42570.788090277776</v>
      </c>
      <c r="U2012" t="str">
        <f t="shared" si="254"/>
        <v>July</v>
      </c>
      <c r="V2012" t="str">
        <f t="shared" si="255"/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48"/>
        <v>820</v>
      </c>
      <c r="P2013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9">
        <f t="shared" si="252"/>
        <v>42380.749999999993</v>
      </c>
      <c r="T2013" s="9">
        <f t="shared" si="253"/>
        <v>42347.150150462963</v>
      </c>
      <c r="U2013" t="str">
        <f t="shared" si="254"/>
        <v>December</v>
      </c>
      <c r="V2013" t="str">
        <f t="shared" si="255"/>
        <v>2015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48"/>
        <v>235</v>
      </c>
      <c r="P2014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9">
        <f t="shared" si="252"/>
        <v>42040.613900462959</v>
      </c>
      <c r="T2014" s="9">
        <f t="shared" si="253"/>
        <v>42010.613900462959</v>
      </c>
      <c r="U2014" t="str">
        <f t="shared" si="254"/>
        <v>January</v>
      </c>
      <c r="V2014" t="str">
        <f t="shared" si="255"/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48"/>
        <v>495</v>
      </c>
      <c r="P2015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9">
        <f t="shared" si="252"/>
        <v>42559.752476851849</v>
      </c>
      <c r="T2015" s="9">
        <f t="shared" si="253"/>
        <v>42499.752476851849</v>
      </c>
      <c r="U2015" t="str">
        <f t="shared" si="254"/>
        <v>May</v>
      </c>
      <c r="V2015" t="str">
        <f t="shared" si="255"/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48"/>
        <v>7814</v>
      </c>
      <c r="P201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9">
        <f t="shared" si="252"/>
        <v>41357.964571759258</v>
      </c>
      <c r="T2016" s="9">
        <f t="shared" si="253"/>
        <v>41324.006238425922</v>
      </c>
      <c r="U2016" t="str">
        <f t="shared" si="254"/>
        <v>February</v>
      </c>
      <c r="V2016" t="str">
        <f t="shared" si="255"/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48"/>
        <v>113</v>
      </c>
      <c r="P2017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9">
        <f t="shared" si="252"/>
        <v>40795.668553240735</v>
      </c>
      <c r="T2017" s="9">
        <f t="shared" si="253"/>
        <v>40765.668553240735</v>
      </c>
      <c r="U2017" t="str">
        <f t="shared" si="254"/>
        <v>August</v>
      </c>
      <c r="V2017" t="str">
        <f t="shared" si="255"/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48"/>
        <v>922</v>
      </c>
      <c r="P2018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9">
        <f t="shared" si="252"/>
        <v>41342.672442129624</v>
      </c>
      <c r="T2018" s="9">
        <f t="shared" si="253"/>
        <v>41312.672442129624</v>
      </c>
      <c r="U2018" t="str">
        <f t="shared" si="254"/>
        <v>February</v>
      </c>
      <c r="V2018" t="str">
        <f t="shared" si="255"/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48"/>
        <v>125</v>
      </c>
      <c r="P2019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9">
        <f t="shared" si="252"/>
        <v>40991.958333333328</v>
      </c>
      <c r="T2019" s="9">
        <f t="shared" si="253"/>
        <v>40960.849016203698</v>
      </c>
      <c r="U2019" t="str">
        <f t="shared" si="254"/>
        <v>February</v>
      </c>
      <c r="V2019" t="str">
        <f t="shared" si="255"/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48"/>
        <v>102</v>
      </c>
      <c r="P2020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9">
        <f t="shared" si="252"/>
        <v>42229.157511574071</v>
      </c>
      <c r="T2020" s="9">
        <f t="shared" si="253"/>
        <v>42199.157511574071</v>
      </c>
      <c r="U2020" t="str">
        <f t="shared" si="254"/>
        <v>July</v>
      </c>
      <c r="V2020" t="str">
        <f t="shared" si="255"/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48"/>
        <v>485</v>
      </c>
      <c r="P2021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9">
        <f t="shared" si="252"/>
        <v>42635.500243055554</v>
      </c>
      <c r="T2021" s="9">
        <f t="shared" si="253"/>
        <v>42605.500243055554</v>
      </c>
      <c r="U2021" t="str">
        <f t="shared" si="254"/>
        <v>August</v>
      </c>
      <c r="V2021" t="str">
        <f t="shared" si="255"/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48"/>
        <v>192</v>
      </c>
      <c r="P2022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9">
        <f t="shared" si="252"/>
        <v>41773.752777777772</v>
      </c>
      <c r="T2022" s="9">
        <f t="shared" si="253"/>
        <v>41736.88916666666</v>
      </c>
      <c r="U2022" t="str">
        <f t="shared" si="254"/>
        <v>April</v>
      </c>
      <c r="V2022" t="str">
        <f t="shared" si="255"/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48"/>
        <v>281</v>
      </c>
      <c r="P2023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9">
        <f t="shared" si="252"/>
        <v>41905.862233796295</v>
      </c>
      <c r="T2023" s="9">
        <f t="shared" si="253"/>
        <v>41860.862233796295</v>
      </c>
      <c r="U2023" t="str">
        <f t="shared" si="254"/>
        <v>August</v>
      </c>
      <c r="V2023" t="str">
        <f t="shared" si="255"/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48"/>
        <v>125</v>
      </c>
      <c r="P2024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9">
        <f t="shared" si="252"/>
        <v>42532.36078703704</v>
      </c>
      <c r="T2024" s="9">
        <f t="shared" si="253"/>
        <v>42502.36078703704</v>
      </c>
      <c r="U2024" t="str">
        <f t="shared" si="254"/>
        <v>May</v>
      </c>
      <c r="V2024" t="str">
        <f t="shared" si="255"/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48"/>
        <v>161</v>
      </c>
      <c r="P2025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9">
        <f t="shared" si="252"/>
        <v>42166.212418981479</v>
      </c>
      <c r="T2025" s="9">
        <f t="shared" si="253"/>
        <v>42136.212418981479</v>
      </c>
      <c r="U2025" t="str">
        <f t="shared" si="254"/>
        <v>May</v>
      </c>
      <c r="V2025" t="str">
        <f t="shared" si="255"/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48"/>
        <v>585</v>
      </c>
      <c r="P202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9">
        <f t="shared" si="252"/>
        <v>41133.916666666664</v>
      </c>
      <c r="T2026" s="9">
        <f t="shared" si="253"/>
        <v>41099.758611111109</v>
      </c>
      <c r="U2026" t="str">
        <f t="shared" si="254"/>
        <v>July</v>
      </c>
      <c r="V2026" t="str">
        <f t="shared" si="255"/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48"/>
        <v>201</v>
      </c>
      <c r="P2027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9">
        <f t="shared" si="252"/>
        <v>42165.976226851846</v>
      </c>
      <c r="T2027" s="9">
        <f t="shared" si="253"/>
        <v>42135.976226851846</v>
      </c>
      <c r="U2027" t="str">
        <f t="shared" si="254"/>
        <v>May</v>
      </c>
      <c r="V2027" t="str">
        <f t="shared" si="255"/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48"/>
        <v>133</v>
      </c>
      <c r="P2028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9">
        <f t="shared" si="252"/>
        <v>41749.957638888889</v>
      </c>
      <c r="T2028" s="9">
        <f t="shared" si="253"/>
        <v>41704.527604166666</v>
      </c>
      <c r="U2028" t="str">
        <f t="shared" si="254"/>
        <v>March</v>
      </c>
      <c r="V2028" t="str">
        <f t="shared" si="255"/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48"/>
        <v>120</v>
      </c>
      <c r="P2029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9">
        <f t="shared" si="252"/>
        <v>42093.563877314817</v>
      </c>
      <c r="T2029" s="9">
        <f t="shared" si="253"/>
        <v>42048.605543981481</v>
      </c>
      <c r="U2029" t="str">
        <f t="shared" si="254"/>
        <v>February</v>
      </c>
      <c r="V2029" t="str">
        <f t="shared" si="255"/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48"/>
        <v>126</v>
      </c>
      <c r="P2030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9">
        <f t="shared" si="252"/>
        <v>40252.704861111109</v>
      </c>
      <c r="T2030" s="9">
        <f t="shared" si="253"/>
        <v>40215.710717592592</v>
      </c>
      <c r="U2030" t="str">
        <f t="shared" si="254"/>
        <v>February</v>
      </c>
      <c r="V2030" t="str">
        <f t="shared" si="255"/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48"/>
        <v>361</v>
      </c>
      <c r="P2031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9">
        <f t="shared" si="252"/>
        <v>41877.813437500001</v>
      </c>
      <c r="T2031" s="9">
        <f t="shared" si="253"/>
        <v>41847.813437500001</v>
      </c>
      <c r="U2031" t="str">
        <f t="shared" si="254"/>
        <v>July</v>
      </c>
      <c r="V2031" t="str">
        <f t="shared" si="255"/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48"/>
        <v>226</v>
      </c>
      <c r="P2032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9">
        <f t="shared" si="252"/>
        <v>41242.788148148145</v>
      </c>
      <c r="T2032" s="9">
        <f t="shared" si="253"/>
        <v>41212.788148148145</v>
      </c>
      <c r="U2032" t="str">
        <f t="shared" si="254"/>
        <v>October</v>
      </c>
      <c r="V2032" t="str">
        <f t="shared" si="255"/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48"/>
        <v>120</v>
      </c>
      <c r="P2033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9">
        <f t="shared" si="252"/>
        <v>42012.833333333336</v>
      </c>
      <c r="T2033" s="9">
        <f t="shared" si="253"/>
        <v>41975.120983796289</v>
      </c>
      <c r="U2033" t="str">
        <f t="shared" si="254"/>
        <v>December</v>
      </c>
      <c r="V2033" t="str">
        <f t="shared" si="255"/>
        <v>2014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48"/>
        <v>304</v>
      </c>
      <c r="P2034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9">
        <f t="shared" si="252"/>
        <v>42718.999999999993</v>
      </c>
      <c r="T2034" s="9">
        <f t="shared" si="253"/>
        <v>42689.35733796296</v>
      </c>
      <c r="U2034" t="str">
        <f t="shared" si="254"/>
        <v>November</v>
      </c>
      <c r="V2034" t="str">
        <f t="shared" si="255"/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48"/>
        <v>179</v>
      </c>
      <c r="P2035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9">
        <f t="shared" si="252"/>
        <v>41754.874050925922</v>
      </c>
      <c r="T2035" s="9">
        <f t="shared" si="253"/>
        <v>41724.874050925922</v>
      </c>
      <c r="U2035" t="str">
        <f t="shared" si="254"/>
        <v>March</v>
      </c>
      <c r="V2035" t="str">
        <f t="shared" si="255"/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48"/>
        <v>387</v>
      </c>
      <c r="P203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9">
        <f t="shared" si="252"/>
        <v>42131.081944444442</v>
      </c>
      <c r="T2036" s="9">
        <f t="shared" si="253"/>
        <v>42075.921678240738</v>
      </c>
      <c r="U2036" t="str">
        <f t="shared" si="254"/>
        <v>March</v>
      </c>
      <c r="V2036" t="str">
        <f t="shared" si="255"/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48"/>
        <v>211</v>
      </c>
      <c r="P2037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9">
        <f t="shared" si="252"/>
        <v>42356.833333333336</v>
      </c>
      <c r="T2037" s="9">
        <f t="shared" si="253"/>
        <v>42311.41674768518</v>
      </c>
      <c r="U2037" t="str">
        <f t="shared" si="254"/>
        <v>November</v>
      </c>
      <c r="V2037" t="str">
        <f t="shared" si="255"/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48"/>
        <v>132</v>
      </c>
      <c r="P2038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9">
        <f t="shared" si="252"/>
        <v>41768.656469907408</v>
      </c>
      <c r="T2038" s="9">
        <f t="shared" si="253"/>
        <v>41738.656469907408</v>
      </c>
      <c r="U2038" t="str">
        <f t="shared" si="254"/>
        <v>April</v>
      </c>
      <c r="V2038" t="str">
        <f t="shared" si="255"/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48"/>
        <v>300</v>
      </c>
      <c r="P2039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9">
        <f t="shared" si="252"/>
        <v>41638.043437499997</v>
      </c>
      <c r="T2039" s="9">
        <f t="shared" si="253"/>
        <v>41578.001770833333</v>
      </c>
      <c r="U2039" t="str">
        <f t="shared" si="254"/>
        <v>October</v>
      </c>
      <c r="V2039" t="str">
        <f t="shared" si="255"/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48"/>
        <v>421</v>
      </c>
      <c r="P2040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9">
        <f t="shared" si="252"/>
        <v>41456.541666666664</v>
      </c>
      <c r="T2040" s="9">
        <f t="shared" si="253"/>
        <v>41424.062743055554</v>
      </c>
      <c r="U2040" t="str">
        <f t="shared" si="254"/>
        <v>May</v>
      </c>
      <c r="V2040" t="str">
        <f t="shared" si="255"/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48"/>
        <v>136</v>
      </c>
      <c r="P2041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9">
        <f t="shared" si="252"/>
        <v>42704.999305555553</v>
      </c>
      <c r="T2041" s="9">
        <f t="shared" si="253"/>
        <v>42675.23061342592</v>
      </c>
      <c r="U2041" t="str">
        <f t="shared" si="254"/>
        <v>November</v>
      </c>
      <c r="V2041" t="str">
        <f t="shared" si="255"/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48"/>
        <v>248</v>
      </c>
      <c r="P2042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9">
        <f t="shared" si="252"/>
        <v>41593.760451388887</v>
      </c>
      <c r="T2042" s="9">
        <f t="shared" si="253"/>
        <v>41578.718784722223</v>
      </c>
      <c r="U2042" t="str">
        <f t="shared" si="254"/>
        <v>October</v>
      </c>
      <c r="V2042" t="str">
        <f t="shared" si="255"/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48"/>
        <v>182</v>
      </c>
      <c r="P2043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9">
        <f t="shared" si="252"/>
        <v>42684.359108796292</v>
      </c>
      <c r="T2043" s="9">
        <f t="shared" si="253"/>
        <v>42654.317442129628</v>
      </c>
      <c r="U2043" t="str">
        <f t="shared" si="254"/>
        <v>October</v>
      </c>
      <c r="V2043" t="str">
        <f t="shared" si="255"/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48"/>
        <v>124</v>
      </c>
      <c r="P2044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9">
        <f t="shared" si="252"/>
        <v>42391.499699074069</v>
      </c>
      <c r="T2044" s="9">
        <f t="shared" si="253"/>
        <v>42331.499699074069</v>
      </c>
      <c r="U2044" t="str">
        <f t="shared" si="254"/>
        <v>November</v>
      </c>
      <c r="V2044" t="str">
        <f t="shared" si="255"/>
        <v>2015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48"/>
        <v>506</v>
      </c>
      <c r="P2045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9">
        <f t="shared" si="252"/>
        <v>42714.999305555553</v>
      </c>
      <c r="T2045" s="9">
        <f t="shared" si="253"/>
        <v>42660.968483796292</v>
      </c>
      <c r="U2045" t="str">
        <f t="shared" si="254"/>
        <v>October</v>
      </c>
      <c r="V2045" t="str">
        <f t="shared" si="255"/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48"/>
        <v>108</v>
      </c>
      <c r="P204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9">
        <f t="shared" si="252"/>
        <v>42168.475856481477</v>
      </c>
      <c r="T2046" s="9">
        <f t="shared" si="253"/>
        <v>42138.475856481477</v>
      </c>
      <c r="U2046" t="str">
        <f t="shared" si="254"/>
        <v>May</v>
      </c>
      <c r="V2046" t="str">
        <f t="shared" si="255"/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48"/>
        <v>819</v>
      </c>
      <c r="P2047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9">
        <f t="shared" si="252"/>
        <v>41098.880173611105</v>
      </c>
      <c r="T2047" s="9">
        <f t="shared" si="253"/>
        <v>41068.880173611105</v>
      </c>
      <c r="U2047" t="str">
        <f t="shared" si="254"/>
        <v>June</v>
      </c>
      <c r="V2047" t="str">
        <f t="shared" si="255"/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48"/>
        <v>121</v>
      </c>
      <c r="P2048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9">
        <f t="shared" si="252"/>
        <v>41416.963472222218</v>
      </c>
      <c r="T2048" s="9">
        <f t="shared" si="253"/>
        <v>41386.963472222218</v>
      </c>
      <c r="U2048" t="str">
        <f t="shared" si="254"/>
        <v>April</v>
      </c>
      <c r="V2048" t="str">
        <f t="shared" si="255"/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48"/>
        <v>103</v>
      </c>
      <c r="P2049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9">
        <f t="shared" si="252"/>
        <v>42110.791666666664</v>
      </c>
      <c r="T2049" s="9">
        <f t="shared" si="253"/>
        <v>42081.695254629631</v>
      </c>
      <c r="U2049" t="str">
        <f t="shared" si="254"/>
        <v>March</v>
      </c>
      <c r="V2049" t="str">
        <f t="shared" si="255"/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48"/>
        <v>148</v>
      </c>
      <c r="P2050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9">
        <f t="shared" si="252"/>
        <v>41417.443182870367</v>
      </c>
      <c r="T2050" s="9">
        <f t="shared" si="253"/>
        <v>41387.443182870367</v>
      </c>
      <c r="U2050" t="str">
        <f t="shared" si="254"/>
        <v>April</v>
      </c>
      <c r="V2050" t="str">
        <f t="shared" si="255"/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56">ROUND(E2051/D2051*100,0)</f>
        <v>120</v>
      </c>
      <c r="P2051">
        <f t="shared" ref="P2051:P2114" si="257">IFERROR(E2051/L2051,0)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9">
        <f t="shared" ref="S2051:S2114" si="260">(((I2051/60)/60)/24)+DATE(1970,1,1)+(-5/24)</f>
        <v>41610.749305555553</v>
      </c>
      <c r="T2051" s="9">
        <f t="shared" ref="T2051:T2114" si="261">(((J2051/60)/60)/24)+DATE(1970,1,1)+(-5/24)</f>
        <v>41575.319016203699</v>
      </c>
      <c r="U2051" t="str">
        <f t="shared" ref="U2051:U2114" si="262">TEXT(T2051,"mmmm")</f>
        <v>October</v>
      </c>
      <c r="V2051" t="str">
        <f t="shared" ref="V2051:V2114" si="263">TEXT(T2051,"yyyy")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6"/>
        <v>473</v>
      </c>
      <c r="P2052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9">
        <f t="shared" si="260"/>
        <v>42154.863171296289</v>
      </c>
      <c r="T2052" s="9">
        <f t="shared" si="261"/>
        <v>42114.863171296289</v>
      </c>
      <c r="U2052" t="str">
        <f t="shared" si="262"/>
        <v>April</v>
      </c>
      <c r="V2052" t="str">
        <f t="shared" si="263"/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6"/>
        <v>130</v>
      </c>
      <c r="P2053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9">
        <f t="shared" si="260"/>
        <v>41633.814085648148</v>
      </c>
      <c r="T2053" s="9">
        <f t="shared" si="261"/>
        <v>41603.814085648148</v>
      </c>
      <c r="U2053" t="str">
        <f t="shared" si="262"/>
        <v>November</v>
      </c>
      <c r="V2053" t="str">
        <f t="shared" si="263"/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6"/>
        <v>353</v>
      </c>
      <c r="P2054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9">
        <f t="shared" si="260"/>
        <v>42419.875613425924</v>
      </c>
      <c r="T2054" s="9">
        <f t="shared" si="261"/>
        <v>42374.875613425924</v>
      </c>
      <c r="U2054" t="str">
        <f t="shared" si="262"/>
        <v>January</v>
      </c>
      <c r="V2054" t="str">
        <f t="shared" si="263"/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6"/>
        <v>101</v>
      </c>
      <c r="P2055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9">
        <f t="shared" si="260"/>
        <v>42333.450821759259</v>
      </c>
      <c r="T2055" s="9">
        <f t="shared" si="261"/>
        <v>42303.409155092588</v>
      </c>
      <c r="U2055" t="str">
        <f t="shared" si="262"/>
        <v>October</v>
      </c>
      <c r="V2055" t="str">
        <f t="shared" si="263"/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6"/>
        <v>114</v>
      </c>
      <c r="P205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9">
        <f t="shared" si="260"/>
        <v>41761.312615740739</v>
      </c>
      <c r="T2056" s="9">
        <f t="shared" si="261"/>
        <v>41731.312615740739</v>
      </c>
      <c r="U2056" t="str">
        <f t="shared" si="262"/>
        <v>April</v>
      </c>
      <c r="V2056" t="str">
        <f t="shared" si="263"/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6"/>
        <v>167</v>
      </c>
      <c r="P2057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9">
        <f t="shared" si="260"/>
        <v>41975.958333333336</v>
      </c>
      <c r="T2057" s="9">
        <f t="shared" si="261"/>
        <v>41946.465775462959</v>
      </c>
      <c r="U2057" t="str">
        <f t="shared" si="262"/>
        <v>November</v>
      </c>
      <c r="V2057" t="str">
        <f t="shared" si="263"/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6"/>
        <v>153</v>
      </c>
      <c r="P2058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9">
        <f t="shared" si="260"/>
        <v>41381.552569444444</v>
      </c>
      <c r="T2058" s="9">
        <f t="shared" si="261"/>
        <v>41351.552569444444</v>
      </c>
      <c r="U2058" t="str">
        <f t="shared" si="262"/>
        <v>March</v>
      </c>
      <c r="V2058" t="str">
        <f t="shared" si="263"/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6"/>
        <v>202</v>
      </c>
      <c r="P2059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9">
        <f t="shared" si="260"/>
        <v>42426.286249999997</v>
      </c>
      <c r="T2059" s="9">
        <f t="shared" si="261"/>
        <v>42396.286249999997</v>
      </c>
      <c r="U2059" t="str">
        <f t="shared" si="262"/>
        <v>January</v>
      </c>
      <c r="V2059" t="str">
        <f t="shared" si="263"/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6"/>
        <v>168</v>
      </c>
      <c r="P2060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9">
        <f t="shared" si="260"/>
        <v>42065.624999999993</v>
      </c>
      <c r="T2060" s="9">
        <f t="shared" si="261"/>
        <v>42026.16238425926</v>
      </c>
      <c r="U2060" t="str">
        <f t="shared" si="262"/>
        <v>January</v>
      </c>
      <c r="V2060" t="str">
        <f t="shared" si="263"/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6"/>
        <v>143</v>
      </c>
      <c r="P2061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9">
        <f t="shared" si="260"/>
        <v>42400.707638888889</v>
      </c>
      <c r="T2061" s="9">
        <f t="shared" si="261"/>
        <v>42361.394143518519</v>
      </c>
      <c r="U2061" t="str">
        <f t="shared" si="262"/>
        <v>December</v>
      </c>
      <c r="V2061" t="str">
        <f t="shared" si="263"/>
        <v>2015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6"/>
        <v>196</v>
      </c>
      <c r="P2062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9">
        <f t="shared" si="260"/>
        <v>41843.434606481482</v>
      </c>
      <c r="T2062" s="9">
        <f t="shared" si="261"/>
        <v>41783.434606481482</v>
      </c>
      <c r="U2062" t="str">
        <f t="shared" si="262"/>
        <v>May</v>
      </c>
      <c r="V2062" t="str">
        <f t="shared" si="263"/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6"/>
        <v>108</v>
      </c>
      <c r="P2063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9">
        <f t="shared" si="260"/>
        <v>42735.556180555555</v>
      </c>
      <c r="T2063" s="9">
        <f t="shared" si="261"/>
        <v>42705.556180555555</v>
      </c>
      <c r="U2063" t="str">
        <f t="shared" si="262"/>
        <v>December</v>
      </c>
      <c r="V2063" t="str">
        <f t="shared" si="263"/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6"/>
        <v>115</v>
      </c>
      <c r="P2064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9">
        <f t="shared" si="260"/>
        <v>42453.1330787037</v>
      </c>
      <c r="T2064" s="9">
        <f t="shared" si="261"/>
        <v>42423.174745370365</v>
      </c>
      <c r="U2064" t="str">
        <f t="shared" si="262"/>
        <v>February</v>
      </c>
      <c r="V2064" t="str">
        <f t="shared" si="263"/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6"/>
        <v>148</v>
      </c>
      <c r="P2065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9">
        <f t="shared" si="260"/>
        <v>42505.524317129624</v>
      </c>
      <c r="T2065" s="9">
        <f t="shared" si="261"/>
        <v>42472.524317129624</v>
      </c>
      <c r="U2065" t="str">
        <f t="shared" si="262"/>
        <v>April</v>
      </c>
      <c r="V2065" t="str">
        <f t="shared" si="263"/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6"/>
        <v>191</v>
      </c>
      <c r="P206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9">
        <f t="shared" si="260"/>
        <v>41425.291666666664</v>
      </c>
      <c r="T2066" s="9">
        <f t="shared" si="261"/>
        <v>41389.1565162037</v>
      </c>
      <c r="U2066" t="str">
        <f t="shared" si="262"/>
        <v>April</v>
      </c>
      <c r="V2066" t="str">
        <f t="shared" si="263"/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6"/>
        <v>199</v>
      </c>
      <c r="P2067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9">
        <f t="shared" si="260"/>
        <v>41633.125335648147</v>
      </c>
      <c r="T2067" s="9">
        <f t="shared" si="261"/>
        <v>41603.125335648147</v>
      </c>
      <c r="U2067" t="str">
        <f t="shared" si="262"/>
        <v>November</v>
      </c>
      <c r="V2067" t="str">
        <f t="shared" si="263"/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6"/>
        <v>219</v>
      </c>
      <c r="P2068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9">
        <f t="shared" si="260"/>
        <v>41874.563460648147</v>
      </c>
      <c r="T2068" s="9">
        <f t="shared" si="261"/>
        <v>41844.563460648147</v>
      </c>
      <c r="U2068" t="str">
        <f t="shared" si="262"/>
        <v>July</v>
      </c>
      <c r="V2068" t="str">
        <f t="shared" si="263"/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6"/>
        <v>127</v>
      </c>
      <c r="P206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9">
        <f t="shared" si="260"/>
        <v>42148.645555555551</v>
      </c>
      <c r="T2069" s="9">
        <f t="shared" si="261"/>
        <v>42115.645555555551</v>
      </c>
      <c r="U2069" t="str">
        <f t="shared" si="262"/>
        <v>April</v>
      </c>
      <c r="V2069" t="str">
        <f t="shared" si="263"/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6"/>
        <v>105</v>
      </c>
      <c r="P2070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9">
        <f t="shared" si="260"/>
        <v>42663.633275462962</v>
      </c>
      <c r="T2070" s="9">
        <f t="shared" si="261"/>
        <v>42633.633275462962</v>
      </c>
      <c r="U2070" t="str">
        <f t="shared" si="262"/>
        <v>September</v>
      </c>
      <c r="V2070" t="str">
        <f t="shared" si="263"/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6"/>
        <v>128</v>
      </c>
      <c r="P2071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9">
        <f t="shared" si="260"/>
        <v>42371.763784722221</v>
      </c>
      <c r="T2071" s="9">
        <f t="shared" si="261"/>
        <v>42340.763784722221</v>
      </c>
      <c r="U2071" t="str">
        <f t="shared" si="262"/>
        <v>December</v>
      </c>
      <c r="V2071" t="str">
        <f t="shared" si="263"/>
        <v>2015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6"/>
        <v>317</v>
      </c>
      <c r="P2072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9">
        <f t="shared" si="260"/>
        <v>42549.448182870365</v>
      </c>
      <c r="T2072" s="9">
        <f t="shared" si="261"/>
        <v>42519.448182870365</v>
      </c>
      <c r="U2072" t="str">
        <f t="shared" si="262"/>
        <v>May</v>
      </c>
      <c r="V2072" t="str">
        <f t="shared" si="263"/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6"/>
        <v>281</v>
      </c>
      <c r="P2073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9">
        <f t="shared" si="260"/>
        <v>42645.070416666662</v>
      </c>
      <c r="T2073" s="9">
        <f t="shared" si="261"/>
        <v>42600.070416666662</v>
      </c>
      <c r="U2073" t="str">
        <f t="shared" si="262"/>
        <v>August</v>
      </c>
      <c r="V2073" t="str">
        <f t="shared" si="263"/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6"/>
        <v>111</v>
      </c>
      <c r="P2074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9">
        <f t="shared" si="260"/>
        <v>42497.373055555552</v>
      </c>
      <c r="T2074" s="9">
        <f t="shared" si="261"/>
        <v>42467.373055555552</v>
      </c>
      <c r="U2074" t="str">
        <f t="shared" si="262"/>
        <v>April</v>
      </c>
      <c r="V2074" t="str">
        <f t="shared" si="263"/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6"/>
        <v>153</v>
      </c>
      <c r="P2075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9">
        <f t="shared" si="260"/>
        <v>42132.459699074076</v>
      </c>
      <c r="T2075" s="9">
        <f t="shared" si="261"/>
        <v>42087.459699074076</v>
      </c>
      <c r="U2075" t="str">
        <f t="shared" si="262"/>
        <v>March</v>
      </c>
      <c r="V2075" t="str">
        <f t="shared" si="263"/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6"/>
        <v>103</v>
      </c>
      <c r="P207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9">
        <f t="shared" si="260"/>
        <v>42496.617847222216</v>
      </c>
      <c r="T2076" s="9">
        <f t="shared" si="261"/>
        <v>42466.617847222216</v>
      </c>
      <c r="U2076" t="str">
        <f t="shared" si="262"/>
        <v>April</v>
      </c>
      <c r="V2076" t="str">
        <f t="shared" si="263"/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6"/>
        <v>1678</v>
      </c>
      <c r="P2077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9">
        <f t="shared" si="260"/>
        <v>41480.473240740735</v>
      </c>
      <c r="T2077" s="9">
        <f t="shared" si="261"/>
        <v>41450.473240740735</v>
      </c>
      <c r="U2077" t="str">
        <f t="shared" si="262"/>
        <v>June</v>
      </c>
      <c r="V2077" t="str">
        <f t="shared" si="263"/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6"/>
        <v>543</v>
      </c>
      <c r="P2078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9">
        <f t="shared" si="260"/>
        <v>41843.672326388885</v>
      </c>
      <c r="T2078" s="9">
        <f t="shared" si="261"/>
        <v>41803.672326388885</v>
      </c>
      <c r="U2078" t="str">
        <f t="shared" si="262"/>
        <v>June</v>
      </c>
      <c r="V2078" t="str">
        <f t="shared" si="263"/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6"/>
        <v>116</v>
      </c>
      <c r="P2079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9">
        <f t="shared" si="260"/>
        <v>42160.666666666664</v>
      </c>
      <c r="T2079" s="9">
        <f t="shared" si="261"/>
        <v>42102.83421296296</v>
      </c>
      <c r="U2079" t="str">
        <f t="shared" si="262"/>
        <v>April</v>
      </c>
      <c r="V2079" t="str">
        <f t="shared" si="263"/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6"/>
        <v>131</v>
      </c>
      <c r="P2080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9">
        <f t="shared" si="260"/>
        <v>42722.563159722216</v>
      </c>
      <c r="T2080" s="9">
        <f t="shared" si="261"/>
        <v>42692.563159722216</v>
      </c>
      <c r="U2080" t="str">
        <f t="shared" si="262"/>
        <v>November</v>
      </c>
      <c r="V2080" t="str">
        <f t="shared" si="263"/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6"/>
        <v>288</v>
      </c>
      <c r="P2081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9">
        <f t="shared" si="260"/>
        <v>42180.583333333336</v>
      </c>
      <c r="T2081" s="9">
        <f t="shared" si="261"/>
        <v>42150.502233796295</v>
      </c>
      <c r="U2081" t="str">
        <f t="shared" si="262"/>
        <v>May</v>
      </c>
      <c r="V2081" t="str">
        <f t="shared" si="263"/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6"/>
        <v>508</v>
      </c>
      <c r="P208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9">
        <f t="shared" si="260"/>
        <v>42319.790509259255</v>
      </c>
      <c r="T2082" s="9">
        <f t="shared" si="261"/>
        <v>42289.748842592591</v>
      </c>
      <c r="U2082" t="str">
        <f t="shared" si="262"/>
        <v>October</v>
      </c>
      <c r="V2082" t="str">
        <f t="shared" si="263"/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6"/>
        <v>115</v>
      </c>
      <c r="P2083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9">
        <f t="shared" si="260"/>
        <v>41044.999305555553</v>
      </c>
      <c r="T2083" s="9">
        <f t="shared" si="261"/>
        <v>41003.948553240742</v>
      </c>
      <c r="U2083" t="str">
        <f t="shared" si="262"/>
        <v>April</v>
      </c>
      <c r="V2083" t="str">
        <f t="shared" si="263"/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6"/>
        <v>111</v>
      </c>
      <c r="P2084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9">
        <f t="shared" si="260"/>
        <v>40870.953657407401</v>
      </c>
      <c r="T2084" s="9">
        <f t="shared" si="261"/>
        <v>40810.911990740737</v>
      </c>
      <c r="U2084" t="str">
        <f t="shared" si="262"/>
        <v>September</v>
      </c>
      <c r="V2084" t="str">
        <f t="shared" si="263"/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6"/>
        <v>113</v>
      </c>
      <c r="P2085">
        <f t="shared" si="257"/>
        <v>34</v>
      </c>
      <c r="Q2085" t="str">
        <f t="shared" si="258"/>
        <v>music</v>
      </c>
      <c r="R2085" t="str">
        <f t="shared" si="259"/>
        <v>indie rock</v>
      </c>
      <c r="S2085" s="9">
        <f t="shared" si="260"/>
        <v>41064.513831018514</v>
      </c>
      <c r="T2085" s="9">
        <f t="shared" si="261"/>
        <v>41034.513831018514</v>
      </c>
      <c r="U2085" t="str">
        <f t="shared" si="262"/>
        <v>May</v>
      </c>
      <c r="V2085" t="str">
        <f t="shared" si="263"/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6"/>
        <v>108</v>
      </c>
      <c r="P208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9">
        <f t="shared" si="260"/>
        <v>41763.082638888889</v>
      </c>
      <c r="T2086" s="9">
        <f t="shared" si="261"/>
        <v>41731.624791666662</v>
      </c>
      <c r="U2086" t="str">
        <f t="shared" si="262"/>
        <v>April</v>
      </c>
      <c r="V2086" t="str">
        <f t="shared" si="263"/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56"/>
        <v>124</v>
      </c>
      <c r="P2087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9">
        <f t="shared" si="260"/>
        <v>41105.627164351848</v>
      </c>
      <c r="T2087" s="9">
        <f t="shared" si="261"/>
        <v>41075.627164351848</v>
      </c>
      <c r="U2087" t="str">
        <f t="shared" si="262"/>
        <v>June</v>
      </c>
      <c r="V2087" t="str">
        <f t="shared" si="263"/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56"/>
        <v>101</v>
      </c>
      <c r="P2088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9">
        <f t="shared" si="260"/>
        <v>40890.999305555553</v>
      </c>
      <c r="T2088" s="9">
        <f t="shared" si="261"/>
        <v>40860.462175925924</v>
      </c>
      <c r="U2088" t="str">
        <f t="shared" si="262"/>
        <v>November</v>
      </c>
      <c r="V2088" t="str">
        <f t="shared" si="263"/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56"/>
        <v>104</v>
      </c>
      <c r="P208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9">
        <f t="shared" si="260"/>
        <v>40793.996041666665</v>
      </c>
      <c r="T2089" s="9">
        <f t="shared" si="261"/>
        <v>40763.996041666665</v>
      </c>
      <c r="U2089" t="str">
        <f t="shared" si="262"/>
        <v>August</v>
      </c>
      <c r="V2089" t="str">
        <f t="shared" si="263"/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56"/>
        <v>116</v>
      </c>
      <c r="P2090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9">
        <f t="shared" si="260"/>
        <v>40431.957638888889</v>
      </c>
      <c r="T2090" s="9">
        <f t="shared" si="261"/>
        <v>40395.506388888884</v>
      </c>
      <c r="U2090" t="str">
        <f t="shared" si="262"/>
        <v>August</v>
      </c>
      <c r="V2090" t="str">
        <f t="shared" si="263"/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56"/>
        <v>120</v>
      </c>
      <c r="P2091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9">
        <f t="shared" si="260"/>
        <v>41487.867986111109</v>
      </c>
      <c r="T2091" s="9">
        <f t="shared" si="261"/>
        <v>41452.867986111109</v>
      </c>
      <c r="U2091" t="str">
        <f t="shared" si="262"/>
        <v>June</v>
      </c>
      <c r="V2091" t="str">
        <f t="shared" si="263"/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56"/>
        <v>115</v>
      </c>
      <c r="P2092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9">
        <f t="shared" si="260"/>
        <v>41329.173090277778</v>
      </c>
      <c r="T2092" s="9">
        <f t="shared" si="261"/>
        <v>41299.173090277778</v>
      </c>
      <c r="U2092" t="str">
        <f t="shared" si="262"/>
        <v>January</v>
      </c>
      <c r="V2092" t="str">
        <f t="shared" si="263"/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56"/>
        <v>120</v>
      </c>
      <c r="P2093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9">
        <f t="shared" si="260"/>
        <v>40603.625</v>
      </c>
      <c r="T2093" s="9">
        <f t="shared" si="261"/>
        <v>40555.114328703698</v>
      </c>
      <c r="U2093" t="str">
        <f t="shared" si="262"/>
        <v>January</v>
      </c>
      <c r="V2093" t="str">
        <f t="shared" si="263"/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56"/>
        <v>101</v>
      </c>
      <c r="P2094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9">
        <f t="shared" si="260"/>
        <v>40823.499212962961</v>
      </c>
      <c r="T2094" s="9">
        <f t="shared" si="261"/>
        <v>40763.499212962961</v>
      </c>
      <c r="U2094" t="str">
        <f t="shared" si="262"/>
        <v>August</v>
      </c>
      <c r="V2094" t="str">
        <f t="shared" si="263"/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56"/>
        <v>102</v>
      </c>
      <c r="P2095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9">
        <f t="shared" si="260"/>
        <v>41265.68787037037</v>
      </c>
      <c r="T2095" s="9">
        <f t="shared" si="261"/>
        <v>41205.646203703705</v>
      </c>
      <c r="U2095" t="str">
        <f t="shared" si="262"/>
        <v>October</v>
      </c>
      <c r="V2095" t="str">
        <f t="shared" si="263"/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56"/>
        <v>121</v>
      </c>
      <c r="P209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9">
        <f t="shared" si="260"/>
        <v>40972.916666666664</v>
      </c>
      <c r="T2096" s="9">
        <f t="shared" si="261"/>
        <v>40938.811689814815</v>
      </c>
      <c r="U2096" t="str">
        <f t="shared" si="262"/>
        <v>January</v>
      </c>
      <c r="V2096" t="str">
        <f t="shared" si="263"/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56"/>
        <v>100</v>
      </c>
      <c r="P2097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9">
        <f t="shared" si="260"/>
        <v>40818.525150462956</v>
      </c>
      <c r="T2097" s="9">
        <f t="shared" si="261"/>
        <v>40758.525150462956</v>
      </c>
      <c r="U2097" t="str">
        <f t="shared" si="262"/>
        <v>August</v>
      </c>
      <c r="V2097" t="str">
        <f t="shared" si="263"/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56"/>
        <v>102</v>
      </c>
      <c r="P2098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9">
        <f t="shared" si="260"/>
        <v>41207.957638888889</v>
      </c>
      <c r="T2098" s="9">
        <f t="shared" si="261"/>
        <v>41192.550173611111</v>
      </c>
      <c r="U2098" t="str">
        <f t="shared" si="262"/>
        <v>October</v>
      </c>
      <c r="V2098" t="str">
        <f t="shared" si="263"/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56"/>
        <v>100</v>
      </c>
      <c r="P2099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9">
        <f t="shared" si="260"/>
        <v>40878.418229166666</v>
      </c>
      <c r="T2099" s="9">
        <f t="shared" si="261"/>
        <v>40818.376562499994</v>
      </c>
      <c r="U2099" t="str">
        <f t="shared" si="262"/>
        <v>October</v>
      </c>
      <c r="V2099" t="str">
        <f t="shared" si="263"/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56"/>
        <v>100</v>
      </c>
      <c r="P2100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9">
        <f t="shared" si="260"/>
        <v>40975.905497685184</v>
      </c>
      <c r="T2100" s="9">
        <f t="shared" si="261"/>
        <v>40945.905497685184</v>
      </c>
      <c r="U2100" t="str">
        <f t="shared" si="262"/>
        <v>February</v>
      </c>
      <c r="V2100" t="str">
        <f t="shared" si="263"/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56"/>
        <v>132</v>
      </c>
      <c r="P2101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9">
        <f t="shared" si="260"/>
        <v>42186.944444444445</v>
      </c>
      <c r="T2101" s="9">
        <f t="shared" si="261"/>
        <v>42173.53800925926</v>
      </c>
      <c r="U2101" t="str">
        <f t="shared" si="262"/>
        <v>June</v>
      </c>
      <c r="V2101" t="str">
        <f t="shared" si="263"/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56"/>
        <v>137</v>
      </c>
      <c r="P2102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9">
        <f t="shared" si="260"/>
        <v>41089.957638888889</v>
      </c>
      <c r="T2102" s="9">
        <f t="shared" si="261"/>
        <v>41074.62663194444</v>
      </c>
      <c r="U2102" t="str">
        <f t="shared" si="262"/>
        <v>June</v>
      </c>
      <c r="V2102" t="str">
        <f t="shared" si="263"/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56"/>
        <v>113</v>
      </c>
      <c r="P2103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9">
        <f t="shared" si="260"/>
        <v>40951.941134259258</v>
      </c>
      <c r="T2103" s="9">
        <f t="shared" si="261"/>
        <v>40891.941134259258</v>
      </c>
      <c r="U2103" t="str">
        <f t="shared" si="262"/>
        <v>December</v>
      </c>
      <c r="V2103" t="str">
        <f t="shared" si="263"/>
        <v>2011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56"/>
        <v>136</v>
      </c>
      <c r="P2104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9">
        <f t="shared" si="260"/>
        <v>40668.660277777773</v>
      </c>
      <c r="T2104" s="9">
        <f t="shared" si="261"/>
        <v>40638.660277777773</v>
      </c>
      <c r="U2104" t="str">
        <f t="shared" si="262"/>
        <v>April</v>
      </c>
      <c r="V2104" t="str">
        <f t="shared" si="263"/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56"/>
        <v>146</v>
      </c>
      <c r="P2105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9">
        <f t="shared" si="260"/>
        <v>41222.588275462964</v>
      </c>
      <c r="T2105" s="9">
        <f t="shared" si="261"/>
        <v>41192.546608796292</v>
      </c>
      <c r="U2105" t="str">
        <f t="shared" si="262"/>
        <v>October</v>
      </c>
      <c r="V2105" t="str">
        <f t="shared" si="263"/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56"/>
        <v>130</v>
      </c>
      <c r="P2106">
        <f t="shared" si="257"/>
        <v>28</v>
      </c>
      <c r="Q2106" t="str">
        <f t="shared" si="258"/>
        <v>music</v>
      </c>
      <c r="R2106" t="str">
        <f t="shared" si="259"/>
        <v>indie rock</v>
      </c>
      <c r="S2106" s="9">
        <f t="shared" si="260"/>
        <v>41424.791666666664</v>
      </c>
      <c r="T2106" s="9">
        <f t="shared" si="261"/>
        <v>41393.86613425926</v>
      </c>
      <c r="U2106" t="str">
        <f t="shared" si="262"/>
        <v>April</v>
      </c>
      <c r="V2106" t="str">
        <f t="shared" si="263"/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56"/>
        <v>254</v>
      </c>
      <c r="P2107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9">
        <f t="shared" si="260"/>
        <v>41963.958333333336</v>
      </c>
      <c r="T2107" s="9">
        <f t="shared" si="261"/>
        <v>41951.580474537033</v>
      </c>
      <c r="U2107" t="str">
        <f t="shared" si="262"/>
        <v>November</v>
      </c>
      <c r="V2107" t="str">
        <f t="shared" si="263"/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56"/>
        <v>107</v>
      </c>
      <c r="P2108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9">
        <f t="shared" si="260"/>
        <v>41300.006643518514</v>
      </c>
      <c r="T2108" s="9">
        <f t="shared" si="261"/>
        <v>41270.006643518514</v>
      </c>
      <c r="U2108" t="str">
        <f t="shared" si="262"/>
        <v>December</v>
      </c>
      <c r="V2108" t="str">
        <f t="shared" si="263"/>
        <v>2012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56"/>
        <v>108</v>
      </c>
      <c r="P2109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9">
        <f t="shared" si="260"/>
        <v>41955.543900462959</v>
      </c>
      <c r="T2109" s="9">
        <f t="shared" si="261"/>
        <v>41934.502233796295</v>
      </c>
      <c r="U2109" t="str">
        <f t="shared" si="262"/>
        <v>October</v>
      </c>
      <c r="V2109" t="str">
        <f t="shared" si="263"/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56"/>
        <v>107</v>
      </c>
      <c r="P2110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9">
        <f t="shared" si="260"/>
        <v>41161.954861111109</v>
      </c>
      <c r="T2110" s="9">
        <f t="shared" si="261"/>
        <v>41134.967361111107</v>
      </c>
      <c r="U2110" t="str">
        <f t="shared" si="262"/>
        <v>August</v>
      </c>
      <c r="V2110" t="str">
        <f t="shared" si="263"/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56"/>
        <v>107</v>
      </c>
      <c r="P2111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9">
        <f t="shared" si="260"/>
        <v>42190.500196759262</v>
      </c>
      <c r="T2111" s="9">
        <f t="shared" si="261"/>
        <v>42160.500196759262</v>
      </c>
      <c r="U2111" t="str">
        <f t="shared" si="262"/>
        <v>June</v>
      </c>
      <c r="V2111" t="str">
        <f t="shared" si="263"/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56"/>
        <v>100</v>
      </c>
      <c r="P2112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9">
        <f t="shared" si="260"/>
        <v>41786.999305555553</v>
      </c>
      <c r="T2112" s="9">
        <f t="shared" si="261"/>
        <v>41759.462604166663</v>
      </c>
      <c r="U2112" t="str">
        <f t="shared" si="262"/>
        <v>April</v>
      </c>
      <c r="V2112" t="str">
        <f t="shared" si="263"/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56"/>
        <v>107</v>
      </c>
      <c r="P2113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9">
        <f t="shared" si="260"/>
        <v>40769.833333333328</v>
      </c>
      <c r="T2113" s="9">
        <f t="shared" si="261"/>
        <v>40702.988715277774</v>
      </c>
      <c r="U2113" t="str">
        <f t="shared" si="262"/>
        <v>June</v>
      </c>
      <c r="V2113" t="str">
        <f t="shared" si="263"/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56"/>
        <v>100</v>
      </c>
      <c r="P2114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9">
        <f t="shared" si="260"/>
        <v>41379.719826388886</v>
      </c>
      <c r="T2114" s="9">
        <f t="shared" si="261"/>
        <v>41365.719826388886</v>
      </c>
      <c r="U2114" t="str">
        <f t="shared" si="262"/>
        <v>April</v>
      </c>
      <c r="V2114" t="str">
        <f t="shared" si="263"/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64">ROUND(E2115/D2115*100,0)</f>
        <v>105</v>
      </c>
      <c r="P2115">
        <f t="shared" ref="P2115:P2178" si="265">IFERROR(E2115/L2115,0)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9">
        <f t="shared" ref="S2115:S2178" si="268">(((I2115/60)/60)/24)+DATE(1970,1,1)+(-5/24)</f>
        <v>41905.657129629624</v>
      </c>
      <c r="T2115" s="9">
        <f t="shared" ref="T2115:T2178" si="269">(((J2115/60)/60)/24)+DATE(1970,1,1)+(-5/24)</f>
        <v>41870.657129629624</v>
      </c>
      <c r="U2115" t="str">
        <f t="shared" ref="U2115:U2178" si="270">TEXT(T2115,"mmmm")</f>
        <v>August</v>
      </c>
      <c r="V2115" t="str">
        <f t="shared" ref="V2115:V2178" si="271">TEXT(T2115,"yyyy")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4"/>
        <v>105</v>
      </c>
      <c r="P211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9">
        <f t="shared" si="268"/>
        <v>40520.999305555553</v>
      </c>
      <c r="T2116" s="9">
        <f t="shared" si="269"/>
        <v>40458.607291666667</v>
      </c>
      <c r="U2116" t="str">
        <f t="shared" si="270"/>
        <v>October</v>
      </c>
      <c r="V2116" t="str">
        <f t="shared" si="271"/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4"/>
        <v>226</v>
      </c>
      <c r="P2117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9">
        <f t="shared" si="268"/>
        <v>40593.872696759259</v>
      </c>
      <c r="T2117" s="9">
        <f t="shared" si="269"/>
        <v>40563.872696759259</v>
      </c>
      <c r="U2117" t="str">
        <f t="shared" si="270"/>
        <v>January</v>
      </c>
      <c r="V2117" t="str">
        <f t="shared" si="271"/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4"/>
        <v>101</v>
      </c>
      <c r="P2118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9">
        <f t="shared" si="268"/>
        <v>41184.569479166668</v>
      </c>
      <c r="T2118" s="9">
        <f t="shared" si="269"/>
        <v>41136.569479166668</v>
      </c>
      <c r="U2118" t="str">
        <f t="shared" si="270"/>
        <v>August</v>
      </c>
      <c r="V2118" t="str">
        <f t="shared" si="271"/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4"/>
        <v>148</v>
      </c>
      <c r="P2119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9">
        <f t="shared" si="268"/>
        <v>42303.999305555553</v>
      </c>
      <c r="T2119" s="9">
        <f t="shared" si="269"/>
        <v>42289.851261574069</v>
      </c>
      <c r="U2119" t="str">
        <f t="shared" si="270"/>
        <v>October</v>
      </c>
      <c r="V2119" t="str">
        <f t="shared" si="271"/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4"/>
        <v>135</v>
      </c>
      <c r="P2120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9">
        <f t="shared" si="268"/>
        <v>40748.631203703699</v>
      </c>
      <c r="T2120" s="9">
        <f t="shared" si="269"/>
        <v>40718.631203703699</v>
      </c>
      <c r="U2120" t="str">
        <f t="shared" si="270"/>
        <v>June</v>
      </c>
      <c r="V2120" t="str">
        <f t="shared" si="271"/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4"/>
        <v>101</v>
      </c>
      <c r="P2121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9">
        <f t="shared" si="268"/>
        <v>41136.921817129631</v>
      </c>
      <c r="T2121" s="9">
        <f t="shared" si="269"/>
        <v>41106.921817129631</v>
      </c>
      <c r="U2121" t="str">
        <f t="shared" si="270"/>
        <v>July</v>
      </c>
      <c r="V2121" t="str">
        <f t="shared" si="271"/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4"/>
        <v>101</v>
      </c>
      <c r="P2122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9">
        <f t="shared" si="268"/>
        <v>41640.756203703699</v>
      </c>
      <c r="T2122" s="9">
        <f t="shared" si="269"/>
        <v>41591.756203703699</v>
      </c>
      <c r="U2122" t="str">
        <f t="shared" si="270"/>
        <v>November</v>
      </c>
      <c r="V2122" t="str">
        <f t="shared" si="271"/>
        <v>2013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4"/>
        <v>1</v>
      </c>
      <c r="P2123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9">
        <f t="shared" si="268"/>
        <v>42746.534120370365</v>
      </c>
      <c r="T2123" s="9">
        <f t="shared" si="269"/>
        <v>42716.534120370365</v>
      </c>
      <c r="U2123" t="str">
        <f t="shared" si="270"/>
        <v>December</v>
      </c>
      <c r="V2123" t="str">
        <f t="shared" si="271"/>
        <v>2016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4"/>
        <v>0</v>
      </c>
      <c r="P2124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9">
        <f t="shared" si="268"/>
        <v>42742.092233796291</v>
      </c>
      <c r="T2124" s="9">
        <f t="shared" si="269"/>
        <v>42712.092233796291</v>
      </c>
      <c r="U2124" t="str">
        <f t="shared" si="270"/>
        <v>December</v>
      </c>
      <c r="V2124" t="str">
        <f t="shared" si="271"/>
        <v>2016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4"/>
        <v>10</v>
      </c>
      <c r="P2125">
        <f t="shared" si="265"/>
        <v>10</v>
      </c>
      <c r="Q2125" t="str">
        <f t="shared" si="266"/>
        <v>games</v>
      </c>
      <c r="R2125" t="str">
        <f t="shared" si="267"/>
        <v>video games</v>
      </c>
      <c r="S2125" s="9">
        <f t="shared" si="268"/>
        <v>40252.082638888889</v>
      </c>
      <c r="T2125" s="9">
        <f t="shared" si="269"/>
        <v>40198.216516203705</v>
      </c>
      <c r="U2125" t="str">
        <f t="shared" si="270"/>
        <v>January</v>
      </c>
      <c r="V2125" t="str">
        <f t="shared" si="271"/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4"/>
        <v>10</v>
      </c>
      <c r="P212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9">
        <f t="shared" si="268"/>
        <v>40512</v>
      </c>
      <c r="T2126" s="9">
        <f t="shared" si="269"/>
        <v>40463.819849537031</v>
      </c>
      <c r="U2126" t="str">
        <f t="shared" si="270"/>
        <v>October</v>
      </c>
      <c r="V2126" t="str">
        <f t="shared" si="271"/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4"/>
        <v>1</v>
      </c>
      <c r="P2127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9">
        <f t="shared" si="268"/>
        <v>42220.815196759257</v>
      </c>
      <c r="T2127" s="9">
        <f t="shared" si="269"/>
        <v>42190.815196759257</v>
      </c>
      <c r="U2127" t="str">
        <f t="shared" si="270"/>
        <v>July</v>
      </c>
      <c r="V2127" t="str">
        <f t="shared" si="271"/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4"/>
        <v>0</v>
      </c>
      <c r="P2128">
        <f t="shared" si="265"/>
        <v>5</v>
      </c>
      <c r="Q2128" t="str">
        <f t="shared" si="266"/>
        <v>games</v>
      </c>
      <c r="R2128" t="str">
        <f t="shared" si="267"/>
        <v>video games</v>
      </c>
      <c r="S2128" s="9">
        <f t="shared" si="268"/>
        <v>41981.76489583333</v>
      </c>
      <c r="T2128" s="9">
        <f t="shared" si="269"/>
        <v>41951.76489583333</v>
      </c>
      <c r="U2128" t="str">
        <f t="shared" si="270"/>
        <v>November</v>
      </c>
      <c r="V2128" t="str">
        <f t="shared" si="271"/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4"/>
        <v>29</v>
      </c>
      <c r="P2129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9">
        <f t="shared" si="268"/>
        <v>42075.255358796298</v>
      </c>
      <c r="T2129" s="9">
        <f t="shared" si="269"/>
        <v>42045.297025462954</v>
      </c>
      <c r="U2129" t="str">
        <f t="shared" si="270"/>
        <v>February</v>
      </c>
      <c r="V2129" t="str">
        <f t="shared" si="271"/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4"/>
        <v>0</v>
      </c>
      <c r="P2130">
        <f t="shared" si="265"/>
        <v>25</v>
      </c>
      <c r="Q2130" t="str">
        <f t="shared" si="266"/>
        <v>games</v>
      </c>
      <c r="R2130" t="str">
        <f t="shared" si="267"/>
        <v>video games</v>
      </c>
      <c r="S2130" s="9">
        <f t="shared" si="268"/>
        <v>41903.564456018517</v>
      </c>
      <c r="T2130" s="9">
        <f t="shared" si="269"/>
        <v>41843.564456018517</v>
      </c>
      <c r="U2130" t="str">
        <f t="shared" si="270"/>
        <v>July</v>
      </c>
      <c r="V2130" t="str">
        <f t="shared" si="271"/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4"/>
        <v>12</v>
      </c>
      <c r="P2131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9">
        <f t="shared" si="268"/>
        <v>42438.815972222219</v>
      </c>
      <c r="T2131" s="9">
        <f t="shared" si="269"/>
        <v>42408.815972222219</v>
      </c>
      <c r="U2131" t="str">
        <f t="shared" si="270"/>
        <v>February</v>
      </c>
      <c r="V2131" t="str">
        <f t="shared" si="271"/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4"/>
        <v>0</v>
      </c>
      <c r="P213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9">
        <f t="shared" si="268"/>
        <v>41866.87804398148</v>
      </c>
      <c r="T2132" s="9">
        <f t="shared" si="269"/>
        <v>41831.87804398148</v>
      </c>
      <c r="U2132" t="str">
        <f t="shared" si="270"/>
        <v>July</v>
      </c>
      <c r="V2132" t="str">
        <f t="shared" si="271"/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4"/>
        <v>5</v>
      </c>
      <c r="P2133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9">
        <f t="shared" si="268"/>
        <v>42196.998738425922</v>
      </c>
      <c r="T2133" s="9">
        <f t="shared" si="269"/>
        <v>42166.998738425922</v>
      </c>
      <c r="U2133" t="str">
        <f t="shared" si="270"/>
        <v>June</v>
      </c>
      <c r="V2133" t="str">
        <f t="shared" si="271"/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4"/>
        <v>2</v>
      </c>
      <c r="P2134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9">
        <f t="shared" si="268"/>
        <v>41673.27884259259</v>
      </c>
      <c r="T2134" s="9">
        <f t="shared" si="269"/>
        <v>41643.27884259259</v>
      </c>
      <c r="U2134" t="str">
        <f t="shared" si="270"/>
        <v>January</v>
      </c>
      <c r="V2134" t="str">
        <f t="shared" si="271"/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4"/>
        <v>2</v>
      </c>
      <c r="P2135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9">
        <f t="shared" si="268"/>
        <v>40657.082638888889</v>
      </c>
      <c r="T2135" s="9">
        <f t="shared" si="269"/>
        <v>40618.888877314814</v>
      </c>
      <c r="U2135" t="str">
        <f t="shared" si="270"/>
        <v>March</v>
      </c>
      <c r="V2135" t="str">
        <f t="shared" si="271"/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4"/>
        <v>2</v>
      </c>
      <c r="P213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9">
        <f t="shared" si="268"/>
        <v>41391.678136574068</v>
      </c>
      <c r="T2136" s="9">
        <f t="shared" si="269"/>
        <v>41361.678136574068</v>
      </c>
      <c r="U2136" t="str">
        <f t="shared" si="270"/>
        <v>March</v>
      </c>
      <c r="V2136" t="str">
        <f t="shared" si="271"/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4"/>
        <v>10</v>
      </c>
      <c r="P2137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9">
        <f t="shared" si="268"/>
        <v>41186.755011574067</v>
      </c>
      <c r="T2137" s="9">
        <f t="shared" si="269"/>
        <v>41156.755011574067</v>
      </c>
      <c r="U2137" t="str">
        <f t="shared" si="270"/>
        <v>September</v>
      </c>
      <c r="V2137" t="str">
        <f t="shared" si="271"/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4"/>
        <v>0</v>
      </c>
      <c r="P2138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9">
        <f t="shared" si="268"/>
        <v>41566.300763888888</v>
      </c>
      <c r="T2138" s="9">
        <f t="shared" si="269"/>
        <v>41536.300763888888</v>
      </c>
      <c r="U2138" t="str">
        <f t="shared" si="270"/>
        <v>September</v>
      </c>
      <c r="V2138" t="str">
        <f t="shared" si="271"/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4"/>
        <v>28</v>
      </c>
      <c r="P2139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9">
        <f t="shared" si="268"/>
        <v>41978.562835648147</v>
      </c>
      <c r="T2139" s="9">
        <f t="shared" si="269"/>
        <v>41948.562835648147</v>
      </c>
      <c r="U2139" t="str">
        <f t="shared" si="270"/>
        <v>November</v>
      </c>
      <c r="V2139" t="str">
        <f t="shared" si="271"/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4"/>
        <v>13</v>
      </c>
      <c r="P2140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9">
        <f t="shared" si="268"/>
        <v>41586.846516203703</v>
      </c>
      <c r="T2140" s="9">
        <f t="shared" si="269"/>
        <v>41556.804849537039</v>
      </c>
      <c r="U2140" t="str">
        <f t="shared" si="270"/>
        <v>October</v>
      </c>
      <c r="V2140" t="str">
        <f t="shared" si="271"/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4"/>
        <v>5</v>
      </c>
      <c r="P2141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9">
        <f t="shared" si="268"/>
        <v>42677.541759259257</v>
      </c>
      <c r="T2141" s="9">
        <f t="shared" si="269"/>
        <v>42647.541759259257</v>
      </c>
      <c r="U2141" t="str">
        <f t="shared" si="270"/>
        <v>October</v>
      </c>
      <c r="V2141" t="str">
        <f t="shared" si="271"/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4"/>
        <v>0</v>
      </c>
      <c r="P2142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9">
        <f t="shared" si="268"/>
        <v>41285.625277777777</v>
      </c>
      <c r="T2142" s="9">
        <f t="shared" si="269"/>
        <v>41255.625277777777</v>
      </c>
      <c r="U2142" t="str">
        <f t="shared" si="270"/>
        <v>December</v>
      </c>
      <c r="V2142" t="str">
        <f t="shared" si="271"/>
        <v>2012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4"/>
        <v>0</v>
      </c>
      <c r="P2143">
        <f t="shared" si="265"/>
        <v>0</v>
      </c>
      <c r="Q2143" t="str">
        <f t="shared" si="266"/>
        <v>games</v>
      </c>
      <c r="R2143" t="str">
        <f t="shared" si="267"/>
        <v>video games</v>
      </c>
      <c r="S2143" s="9">
        <f t="shared" si="268"/>
        <v>41957.068969907406</v>
      </c>
      <c r="T2143" s="9">
        <f t="shared" si="269"/>
        <v>41927.027303240735</v>
      </c>
      <c r="U2143" t="str">
        <f t="shared" si="270"/>
        <v>October</v>
      </c>
      <c r="V2143" t="str">
        <f t="shared" si="271"/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4"/>
        <v>6</v>
      </c>
      <c r="P2144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9">
        <f t="shared" si="268"/>
        <v>42368.493171296293</v>
      </c>
      <c r="T2144" s="9">
        <f t="shared" si="269"/>
        <v>42340.493171296293</v>
      </c>
      <c r="U2144" t="str">
        <f t="shared" si="270"/>
        <v>December</v>
      </c>
      <c r="V2144" t="str">
        <f t="shared" si="271"/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4"/>
        <v>11</v>
      </c>
      <c r="P2145">
        <f t="shared" si="265"/>
        <v>45</v>
      </c>
      <c r="Q2145" t="str">
        <f t="shared" si="266"/>
        <v>games</v>
      </c>
      <c r="R2145" t="str">
        <f t="shared" si="267"/>
        <v>video games</v>
      </c>
      <c r="S2145" s="9">
        <f t="shared" si="268"/>
        <v>40380.583333333328</v>
      </c>
      <c r="T2145" s="9">
        <f t="shared" si="269"/>
        <v>40332.678379629629</v>
      </c>
      <c r="U2145" t="str">
        <f t="shared" si="270"/>
        <v>June</v>
      </c>
      <c r="V2145" t="str">
        <f t="shared" si="271"/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4"/>
        <v>2</v>
      </c>
      <c r="P214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9">
        <f t="shared" si="268"/>
        <v>41531.338425925926</v>
      </c>
      <c r="T2146" s="9">
        <f t="shared" si="269"/>
        <v>41499.338425925926</v>
      </c>
      <c r="U2146" t="str">
        <f t="shared" si="270"/>
        <v>August</v>
      </c>
      <c r="V2146" t="str">
        <f t="shared" si="271"/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4"/>
        <v>30</v>
      </c>
      <c r="P2147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9">
        <f t="shared" si="268"/>
        <v>41605.070763888885</v>
      </c>
      <c r="T2147" s="9">
        <f t="shared" si="269"/>
        <v>41575.029097222221</v>
      </c>
      <c r="U2147" t="str">
        <f t="shared" si="270"/>
        <v>October</v>
      </c>
      <c r="V2147" t="str">
        <f t="shared" si="271"/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4"/>
        <v>0</v>
      </c>
      <c r="P2148">
        <f t="shared" si="265"/>
        <v>1</v>
      </c>
      <c r="Q2148" t="str">
        <f t="shared" si="266"/>
        <v>games</v>
      </c>
      <c r="R2148" t="str">
        <f t="shared" si="267"/>
        <v>video games</v>
      </c>
      <c r="S2148" s="9">
        <f t="shared" si="268"/>
        <v>42411.471180555549</v>
      </c>
      <c r="T2148" s="9">
        <f t="shared" si="269"/>
        <v>42397.471180555549</v>
      </c>
      <c r="U2148" t="str">
        <f t="shared" si="270"/>
        <v>January</v>
      </c>
      <c r="V2148" t="str">
        <f t="shared" si="271"/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4"/>
        <v>1</v>
      </c>
      <c r="P2149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9">
        <f t="shared" si="268"/>
        <v>41959.129027777781</v>
      </c>
      <c r="T2149" s="9">
        <f t="shared" si="269"/>
        <v>41927.087361111109</v>
      </c>
      <c r="U2149" t="str">
        <f t="shared" si="270"/>
        <v>October</v>
      </c>
      <c r="V2149" t="str">
        <f t="shared" si="271"/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4"/>
        <v>2</v>
      </c>
      <c r="P2150">
        <f t="shared" si="265"/>
        <v>1</v>
      </c>
      <c r="Q2150" t="str">
        <f t="shared" si="266"/>
        <v>games</v>
      </c>
      <c r="R2150" t="str">
        <f t="shared" si="267"/>
        <v>video games</v>
      </c>
      <c r="S2150" s="9">
        <f t="shared" si="268"/>
        <v>42096.483587962961</v>
      </c>
      <c r="T2150" s="9">
        <f t="shared" si="269"/>
        <v>42066.525254629632</v>
      </c>
      <c r="U2150" t="str">
        <f t="shared" si="270"/>
        <v>March</v>
      </c>
      <c r="V2150" t="str">
        <f t="shared" si="271"/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64"/>
        <v>0</v>
      </c>
      <c r="P2151">
        <f t="shared" si="265"/>
        <v>0</v>
      </c>
      <c r="Q2151" t="str">
        <f t="shared" si="266"/>
        <v>games</v>
      </c>
      <c r="R2151" t="str">
        <f t="shared" si="267"/>
        <v>video games</v>
      </c>
      <c r="S2151" s="9">
        <f t="shared" si="268"/>
        <v>40389.791666666664</v>
      </c>
      <c r="T2151" s="9">
        <f t="shared" si="269"/>
        <v>40354.816620370366</v>
      </c>
      <c r="U2151" t="str">
        <f t="shared" si="270"/>
        <v>June</v>
      </c>
      <c r="V2151" t="str">
        <f t="shared" si="271"/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64"/>
        <v>1</v>
      </c>
      <c r="P215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9">
        <f t="shared" si="268"/>
        <v>42564.076377314814</v>
      </c>
      <c r="T2152" s="9">
        <f t="shared" si="269"/>
        <v>42534.076377314814</v>
      </c>
      <c r="U2152" t="str">
        <f t="shared" si="270"/>
        <v>June</v>
      </c>
      <c r="V2152" t="str">
        <f t="shared" si="271"/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64"/>
        <v>0</v>
      </c>
      <c r="P2153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9">
        <f t="shared" si="268"/>
        <v>42550.639050925929</v>
      </c>
      <c r="T2153" s="9">
        <f t="shared" si="269"/>
        <v>42520.639050925929</v>
      </c>
      <c r="U2153" t="str">
        <f t="shared" si="270"/>
        <v>May</v>
      </c>
      <c r="V2153" t="str">
        <f t="shared" si="271"/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64"/>
        <v>0</v>
      </c>
      <c r="P215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9">
        <f t="shared" si="268"/>
        <v>41713.582280092589</v>
      </c>
      <c r="T2154" s="9">
        <f t="shared" si="269"/>
        <v>41683.62394675926</v>
      </c>
      <c r="U2154" t="str">
        <f t="shared" si="270"/>
        <v>February</v>
      </c>
      <c r="V2154" t="str">
        <f t="shared" si="271"/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64"/>
        <v>0</v>
      </c>
      <c r="P2155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9">
        <f t="shared" si="268"/>
        <v>42014.124305555553</v>
      </c>
      <c r="T2155" s="9">
        <f t="shared" si="269"/>
        <v>41974.702754629623</v>
      </c>
      <c r="U2155" t="str">
        <f t="shared" si="270"/>
        <v>December</v>
      </c>
      <c r="V2155" t="str">
        <f t="shared" si="271"/>
        <v>2014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64"/>
        <v>1</v>
      </c>
      <c r="P2156">
        <f t="shared" si="265"/>
        <v>1</v>
      </c>
      <c r="Q2156" t="str">
        <f t="shared" si="266"/>
        <v>games</v>
      </c>
      <c r="R2156" t="str">
        <f t="shared" si="267"/>
        <v>video games</v>
      </c>
      <c r="S2156" s="9">
        <f t="shared" si="268"/>
        <v>41667.42392361111</v>
      </c>
      <c r="T2156" s="9">
        <f t="shared" si="269"/>
        <v>41647.42392361111</v>
      </c>
      <c r="U2156" t="str">
        <f t="shared" si="270"/>
        <v>January</v>
      </c>
      <c r="V2156" t="str">
        <f t="shared" si="271"/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64"/>
        <v>2</v>
      </c>
      <c r="P215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9">
        <f t="shared" si="268"/>
        <v>42460.497511574074</v>
      </c>
      <c r="T2157" s="9">
        <f t="shared" si="269"/>
        <v>42430.539178240739</v>
      </c>
      <c r="U2157" t="str">
        <f t="shared" si="270"/>
        <v>March</v>
      </c>
      <c r="V2157" t="str">
        <f t="shared" si="271"/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64"/>
        <v>3</v>
      </c>
      <c r="P2158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9">
        <f t="shared" si="268"/>
        <v>41533.645902777775</v>
      </c>
      <c r="T2158" s="9">
        <f t="shared" si="269"/>
        <v>41488.645902777775</v>
      </c>
      <c r="U2158" t="str">
        <f t="shared" si="270"/>
        <v>August</v>
      </c>
      <c r="V2158" t="str">
        <f t="shared" si="271"/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64"/>
        <v>28</v>
      </c>
      <c r="P2159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9">
        <f t="shared" si="268"/>
        <v>42727.124305555553</v>
      </c>
      <c r="T2159" s="9">
        <f t="shared" si="269"/>
        <v>42694.772951388884</v>
      </c>
      <c r="U2159" t="str">
        <f t="shared" si="270"/>
        <v>November</v>
      </c>
      <c r="V2159" t="str">
        <f t="shared" si="271"/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64"/>
        <v>7</v>
      </c>
      <c r="P2160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9">
        <f t="shared" si="268"/>
        <v>41309.645532407405</v>
      </c>
      <c r="T2160" s="9">
        <f t="shared" si="269"/>
        <v>41264.645532407405</v>
      </c>
      <c r="U2160" t="str">
        <f t="shared" si="270"/>
        <v>December</v>
      </c>
      <c r="V2160" t="str">
        <f t="shared" si="271"/>
        <v>2012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64"/>
        <v>1</v>
      </c>
      <c r="P2161">
        <f t="shared" si="265"/>
        <v>13</v>
      </c>
      <c r="Q2161" t="str">
        <f t="shared" si="266"/>
        <v>games</v>
      </c>
      <c r="R2161" t="str">
        <f t="shared" si="267"/>
        <v>video games</v>
      </c>
      <c r="S2161" s="9">
        <f t="shared" si="268"/>
        <v>40740.522847222215</v>
      </c>
      <c r="T2161" s="9">
        <f t="shared" si="269"/>
        <v>40710.522847222215</v>
      </c>
      <c r="U2161" t="str">
        <f t="shared" si="270"/>
        <v>June</v>
      </c>
      <c r="V2161" t="str">
        <f t="shared" si="271"/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64"/>
        <v>1</v>
      </c>
      <c r="P2162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9">
        <f t="shared" si="268"/>
        <v>41048.503530092588</v>
      </c>
      <c r="T2162" s="9">
        <f t="shared" si="269"/>
        <v>41018.503530092588</v>
      </c>
      <c r="U2162" t="str">
        <f t="shared" si="270"/>
        <v>April</v>
      </c>
      <c r="V2162" t="str">
        <f t="shared" si="271"/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64"/>
        <v>116</v>
      </c>
      <c r="P2163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9">
        <f t="shared" si="268"/>
        <v>42270.644201388881</v>
      </c>
      <c r="T2163" s="9">
        <f t="shared" si="269"/>
        <v>42240.644201388881</v>
      </c>
      <c r="U2163" t="str">
        <f t="shared" si="270"/>
        <v>August</v>
      </c>
      <c r="V2163" t="str">
        <f t="shared" si="271"/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64"/>
        <v>112</v>
      </c>
      <c r="P2164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9">
        <f t="shared" si="268"/>
        <v>41844.557766203703</v>
      </c>
      <c r="T2164" s="9">
        <f t="shared" si="269"/>
        <v>41813.557766203703</v>
      </c>
      <c r="U2164" t="str">
        <f t="shared" si="270"/>
        <v>June</v>
      </c>
      <c r="V2164" t="str">
        <f t="shared" si="271"/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64"/>
        <v>132</v>
      </c>
      <c r="P2165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9">
        <f t="shared" si="268"/>
        <v>42162.951388888883</v>
      </c>
      <c r="T2165" s="9">
        <f t="shared" si="269"/>
        <v>42111.691203703704</v>
      </c>
      <c r="U2165" t="str">
        <f t="shared" si="270"/>
        <v>April</v>
      </c>
      <c r="V2165" t="str">
        <f t="shared" si="271"/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64"/>
        <v>103</v>
      </c>
      <c r="P216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9">
        <f t="shared" si="268"/>
        <v>42545.957638888889</v>
      </c>
      <c r="T2166" s="9">
        <f t="shared" si="269"/>
        <v>42515.509421296294</v>
      </c>
      <c r="U2166" t="str">
        <f t="shared" si="270"/>
        <v>May</v>
      </c>
      <c r="V2166" t="str">
        <f t="shared" si="271"/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64"/>
        <v>139</v>
      </c>
      <c r="P2167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9">
        <f t="shared" si="268"/>
        <v>42468.417071759257</v>
      </c>
      <c r="T2167" s="9">
        <f t="shared" si="269"/>
        <v>42438.458738425928</v>
      </c>
      <c r="U2167" t="str">
        <f t="shared" si="270"/>
        <v>March</v>
      </c>
      <c r="V2167" t="str">
        <f t="shared" si="271"/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64"/>
        <v>147</v>
      </c>
      <c r="P2168">
        <f t="shared" si="265"/>
        <v>91.625</v>
      </c>
      <c r="Q2168" t="str">
        <f t="shared" si="266"/>
        <v>music</v>
      </c>
      <c r="R2168" t="str">
        <f t="shared" si="267"/>
        <v>rock</v>
      </c>
      <c r="S2168" s="9">
        <f t="shared" si="268"/>
        <v>41978.671504629623</v>
      </c>
      <c r="T2168" s="9">
        <f t="shared" si="269"/>
        <v>41933.629837962959</v>
      </c>
      <c r="U2168" t="str">
        <f t="shared" si="270"/>
        <v>October</v>
      </c>
      <c r="V2168" t="str">
        <f t="shared" si="271"/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64"/>
        <v>120</v>
      </c>
      <c r="P2169">
        <f t="shared" si="265"/>
        <v>22.5</v>
      </c>
      <c r="Q2169" t="str">
        <f t="shared" si="266"/>
        <v>music</v>
      </c>
      <c r="R2169" t="str">
        <f t="shared" si="267"/>
        <v>rock</v>
      </c>
      <c r="S2169" s="9">
        <f t="shared" si="268"/>
        <v>41166.858067129629</v>
      </c>
      <c r="T2169" s="9">
        <f t="shared" si="269"/>
        <v>41152.858067129629</v>
      </c>
      <c r="U2169" t="str">
        <f t="shared" si="270"/>
        <v>August</v>
      </c>
      <c r="V2169" t="str">
        <f t="shared" si="271"/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64"/>
        <v>122</v>
      </c>
      <c r="P2170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9">
        <f t="shared" si="268"/>
        <v>42775.999999999993</v>
      </c>
      <c r="T2170" s="9">
        <f t="shared" si="269"/>
        <v>42745.391909722217</v>
      </c>
      <c r="U2170" t="str">
        <f t="shared" si="270"/>
        <v>January</v>
      </c>
      <c r="V2170" t="str">
        <f t="shared" si="271"/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64"/>
        <v>100</v>
      </c>
      <c r="P2171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9">
        <f t="shared" si="268"/>
        <v>42796.492488425924</v>
      </c>
      <c r="T2171" s="9">
        <f t="shared" si="269"/>
        <v>42793.492488425924</v>
      </c>
      <c r="U2171" t="str">
        <f t="shared" si="270"/>
        <v>February</v>
      </c>
      <c r="V2171" t="str">
        <f t="shared" si="271"/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64"/>
        <v>181</v>
      </c>
      <c r="P2172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9">
        <f t="shared" si="268"/>
        <v>42238.541921296295</v>
      </c>
      <c r="T2172" s="9">
        <f t="shared" si="269"/>
        <v>42198.541921296295</v>
      </c>
      <c r="U2172" t="str">
        <f t="shared" si="270"/>
        <v>July</v>
      </c>
      <c r="V2172" t="str">
        <f t="shared" si="271"/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64"/>
        <v>106</v>
      </c>
      <c r="P2173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9">
        <f t="shared" si="268"/>
        <v>42176.999999999993</v>
      </c>
      <c r="T2173" s="9">
        <f t="shared" si="269"/>
        <v>42141.748784722215</v>
      </c>
      <c r="U2173" t="str">
        <f t="shared" si="270"/>
        <v>May</v>
      </c>
      <c r="V2173" t="str">
        <f t="shared" si="271"/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64"/>
        <v>100</v>
      </c>
      <c r="P2174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9">
        <f t="shared" si="268"/>
        <v>42112.371759259251</v>
      </c>
      <c r="T2174" s="9">
        <f t="shared" si="269"/>
        <v>42082.371759259251</v>
      </c>
      <c r="U2174" t="str">
        <f t="shared" si="270"/>
        <v>March</v>
      </c>
      <c r="V2174" t="str">
        <f t="shared" si="271"/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64"/>
        <v>127</v>
      </c>
      <c r="P2175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9">
        <f t="shared" si="268"/>
        <v>41526.957638888889</v>
      </c>
      <c r="T2175" s="9">
        <f t="shared" si="269"/>
        <v>41495.484293981477</v>
      </c>
      <c r="U2175" t="str">
        <f t="shared" si="270"/>
        <v>August</v>
      </c>
      <c r="V2175" t="str">
        <f t="shared" si="271"/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64"/>
        <v>103</v>
      </c>
      <c r="P217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9">
        <f t="shared" si="268"/>
        <v>42495.334571759253</v>
      </c>
      <c r="T2176" s="9">
        <f t="shared" si="269"/>
        <v>42465.334571759253</v>
      </c>
      <c r="U2176" t="str">
        <f t="shared" si="270"/>
        <v>April</v>
      </c>
      <c r="V2176" t="str">
        <f t="shared" si="271"/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64"/>
        <v>250</v>
      </c>
      <c r="P2177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9">
        <f t="shared" si="268"/>
        <v>42571.800763888888</v>
      </c>
      <c r="T2177" s="9">
        <f t="shared" si="269"/>
        <v>42564.800763888888</v>
      </c>
      <c r="U2177" t="str">
        <f t="shared" si="270"/>
        <v>July</v>
      </c>
      <c r="V2177" t="str">
        <f t="shared" si="271"/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64"/>
        <v>126</v>
      </c>
      <c r="P2178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9">
        <f t="shared" si="268"/>
        <v>42126.424872685187</v>
      </c>
      <c r="T2178" s="9">
        <f t="shared" si="269"/>
        <v>42096.424872685187</v>
      </c>
      <c r="U2178" t="str">
        <f t="shared" si="270"/>
        <v>April</v>
      </c>
      <c r="V2178" t="str">
        <f t="shared" si="271"/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72">ROUND(E2179/D2179*100,0)</f>
        <v>100</v>
      </c>
      <c r="P2179">
        <f t="shared" ref="P2179:P2242" si="273">IFERROR(E2179/L2179,0)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9">
        <f t="shared" ref="S2179:S2242" si="276">(((I2179/60)/60)/24)+DATE(1970,1,1)+(-5/24)</f>
        <v>42527.042442129627</v>
      </c>
      <c r="T2179" s="9">
        <f t="shared" ref="T2179:T2242" si="277">(((J2179/60)/60)/24)+DATE(1970,1,1)+(-5/24)</f>
        <v>42502.042442129627</v>
      </c>
      <c r="U2179" t="str">
        <f t="shared" ref="U2179:U2242" si="278">TEXT(T2179,"mmmm")</f>
        <v>May</v>
      </c>
      <c r="V2179" t="str">
        <f t="shared" ref="V2179:V2242" si="279">TEXT(T2179,"yyyy")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2"/>
        <v>139</v>
      </c>
      <c r="P2180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9">
        <f t="shared" si="276"/>
        <v>42753.428206018514</v>
      </c>
      <c r="T2180" s="9">
        <f t="shared" si="277"/>
        <v>42723.428206018514</v>
      </c>
      <c r="U2180" t="str">
        <f t="shared" si="278"/>
        <v>December</v>
      </c>
      <c r="V2180" t="str">
        <f t="shared" si="279"/>
        <v>2016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2"/>
        <v>161</v>
      </c>
      <c r="P2181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9">
        <f t="shared" si="276"/>
        <v>42104.962870370371</v>
      </c>
      <c r="T2181" s="9">
        <f t="shared" si="277"/>
        <v>42074.962870370371</v>
      </c>
      <c r="U2181" t="str">
        <f t="shared" si="278"/>
        <v>March</v>
      </c>
      <c r="V2181" t="str">
        <f t="shared" si="279"/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2"/>
        <v>107</v>
      </c>
      <c r="P2182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9">
        <f t="shared" si="276"/>
        <v>42321.503101851849</v>
      </c>
      <c r="T2182" s="9">
        <f t="shared" si="277"/>
        <v>42279.461435185185</v>
      </c>
      <c r="U2182" t="str">
        <f t="shared" si="278"/>
        <v>October</v>
      </c>
      <c r="V2182" t="str">
        <f t="shared" si="279"/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2"/>
        <v>153</v>
      </c>
      <c r="P2183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9">
        <f t="shared" si="276"/>
        <v>42786.796909722216</v>
      </c>
      <c r="T2183" s="9">
        <f t="shared" si="277"/>
        <v>42772.796909722216</v>
      </c>
      <c r="U2183" t="str">
        <f t="shared" si="278"/>
        <v>February</v>
      </c>
      <c r="V2183" t="str">
        <f t="shared" si="279"/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2"/>
        <v>524</v>
      </c>
      <c r="P2184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9">
        <f t="shared" si="276"/>
        <v>41914.692418981482</v>
      </c>
      <c r="T2184" s="9">
        <f t="shared" si="277"/>
        <v>41879.692418981482</v>
      </c>
      <c r="U2184" t="str">
        <f t="shared" si="278"/>
        <v>August</v>
      </c>
      <c r="V2184" t="str">
        <f t="shared" si="279"/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2"/>
        <v>489</v>
      </c>
      <c r="P2185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9">
        <f t="shared" si="276"/>
        <v>42774.999999999993</v>
      </c>
      <c r="T2185" s="9">
        <f t="shared" si="277"/>
        <v>42745.157141203708</v>
      </c>
      <c r="U2185" t="str">
        <f t="shared" si="278"/>
        <v>January</v>
      </c>
      <c r="V2185" t="str">
        <f t="shared" si="279"/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2"/>
        <v>285</v>
      </c>
      <c r="P218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9">
        <f t="shared" si="276"/>
        <v>42394.458333333336</v>
      </c>
      <c r="T2186" s="9">
        <f t="shared" si="277"/>
        <v>42380.481956018521</v>
      </c>
      <c r="U2186" t="str">
        <f t="shared" si="278"/>
        <v>January</v>
      </c>
      <c r="V2186" t="str">
        <f t="shared" si="279"/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2"/>
        <v>1857</v>
      </c>
      <c r="P2187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9">
        <f t="shared" si="276"/>
        <v>41359.141655092593</v>
      </c>
      <c r="T2187" s="9">
        <f t="shared" si="277"/>
        <v>41319.141655092593</v>
      </c>
      <c r="U2187" t="str">
        <f t="shared" si="278"/>
        <v>February</v>
      </c>
      <c r="V2187" t="str">
        <f t="shared" si="279"/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2"/>
        <v>110</v>
      </c>
      <c r="P2188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9">
        <f t="shared" si="276"/>
        <v>42619.874999999993</v>
      </c>
      <c r="T2188" s="9">
        <f t="shared" si="277"/>
        <v>42583.406747685185</v>
      </c>
      <c r="U2188" t="str">
        <f t="shared" si="278"/>
        <v>August</v>
      </c>
      <c r="V2188" t="str">
        <f t="shared" si="279"/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2"/>
        <v>1015</v>
      </c>
      <c r="P2189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9">
        <f t="shared" si="276"/>
        <v>42096.957638888889</v>
      </c>
      <c r="T2189" s="9">
        <f t="shared" si="277"/>
        <v>42068.000763888886</v>
      </c>
      <c r="U2189" t="str">
        <f t="shared" si="278"/>
        <v>March</v>
      </c>
      <c r="V2189" t="str">
        <f t="shared" si="279"/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2"/>
        <v>412</v>
      </c>
      <c r="P2190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9">
        <f t="shared" si="276"/>
        <v>42668.499999999993</v>
      </c>
      <c r="T2190" s="9">
        <f t="shared" si="277"/>
        <v>42633.377789351849</v>
      </c>
      <c r="U2190" t="str">
        <f t="shared" si="278"/>
        <v>September</v>
      </c>
      <c r="V2190" t="str">
        <f t="shared" si="279"/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2"/>
        <v>503</v>
      </c>
      <c r="P2191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9">
        <f t="shared" si="276"/>
        <v>42481.708333333336</v>
      </c>
      <c r="T2191" s="9">
        <f t="shared" si="277"/>
        <v>42467.579861111109</v>
      </c>
      <c r="U2191" t="str">
        <f t="shared" si="278"/>
        <v>April</v>
      </c>
      <c r="V2191" t="str">
        <f t="shared" si="279"/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2"/>
        <v>185</v>
      </c>
      <c r="P2192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9">
        <f t="shared" si="276"/>
        <v>42452.082638888889</v>
      </c>
      <c r="T2192" s="9">
        <f t="shared" si="277"/>
        <v>42417.416712962957</v>
      </c>
      <c r="U2192" t="str">
        <f t="shared" si="278"/>
        <v>February</v>
      </c>
      <c r="V2192" t="str">
        <f t="shared" si="279"/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2"/>
        <v>120</v>
      </c>
      <c r="P2193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9">
        <f t="shared" si="276"/>
        <v>42780.6253125</v>
      </c>
      <c r="T2193" s="9">
        <f t="shared" si="277"/>
        <v>42768.6253125</v>
      </c>
      <c r="U2193" t="str">
        <f t="shared" si="278"/>
        <v>February</v>
      </c>
      <c r="V2193" t="str">
        <f t="shared" si="279"/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2"/>
        <v>1081</v>
      </c>
      <c r="P2194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9">
        <f t="shared" si="276"/>
        <v>42719.749999999993</v>
      </c>
      <c r="T2194" s="9">
        <f t="shared" si="277"/>
        <v>42691.642870370364</v>
      </c>
      <c r="U2194" t="str">
        <f t="shared" si="278"/>
        <v>November</v>
      </c>
      <c r="V2194" t="str">
        <f t="shared" si="279"/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2"/>
        <v>452</v>
      </c>
      <c r="P2195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9">
        <f t="shared" si="276"/>
        <v>42694.999305555553</v>
      </c>
      <c r="T2195" s="9">
        <f t="shared" si="277"/>
        <v>42664.197592592587</v>
      </c>
      <c r="U2195" t="str">
        <f t="shared" si="278"/>
        <v>October</v>
      </c>
      <c r="V2195" t="str">
        <f t="shared" si="279"/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2"/>
        <v>537</v>
      </c>
      <c r="P219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9">
        <f t="shared" si="276"/>
        <v>42455.507986111108</v>
      </c>
      <c r="T2196" s="9">
        <f t="shared" si="277"/>
        <v>42425.54965277778</v>
      </c>
      <c r="U2196" t="str">
        <f t="shared" si="278"/>
        <v>February</v>
      </c>
      <c r="V2196" t="str">
        <f t="shared" si="279"/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2"/>
        <v>120</v>
      </c>
      <c r="P2197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9">
        <f t="shared" si="276"/>
        <v>42227.563657407409</v>
      </c>
      <c r="T2197" s="9">
        <f t="shared" si="277"/>
        <v>42197.563657407409</v>
      </c>
      <c r="U2197" t="str">
        <f t="shared" si="278"/>
        <v>July</v>
      </c>
      <c r="V2197" t="str">
        <f t="shared" si="279"/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2"/>
        <v>114</v>
      </c>
      <c r="P2198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9">
        <f t="shared" si="276"/>
        <v>42706.083333333336</v>
      </c>
      <c r="T2198" s="9">
        <f t="shared" si="277"/>
        <v>42675.278958333329</v>
      </c>
      <c r="U2198" t="str">
        <f t="shared" si="278"/>
        <v>November</v>
      </c>
      <c r="V2198" t="str">
        <f t="shared" si="279"/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2"/>
        <v>951</v>
      </c>
      <c r="P2199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9">
        <f t="shared" si="276"/>
        <v>42063.37568287037</v>
      </c>
      <c r="T2199" s="9">
        <f t="shared" si="277"/>
        <v>42033.37568287037</v>
      </c>
      <c r="U2199" t="str">
        <f t="shared" si="278"/>
        <v>January</v>
      </c>
      <c r="V2199" t="str">
        <f t="shared" si="279"/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2"/>
        <v>133</v>
      </c>
      <c r="P2200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9">
        <f t="shared" si="276"/>
        <v>42322.347222222219</v>
      </c>
      <c r="T2200" s="9">
        <f t="shared" si="277"/>
        <v>42292.305555555555</v>
      </c>
      <c r="U2200" t="str">
        <f t="shared" si="278"/>
        <v>October</v>
      </c>
      <c r="V2200" t="str">
        <f t="shared" si="279"/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2"/>
        <v>147</v>
      </c>
      <c r="P2201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9">
        <f t="shared" si="276"/>
        <v>42292.208310185182</v>
      </c>
      <c r="T2201" s="9">
        <f t="shared" si="277"/>
        <v>42262.208310185182</v>
      </c>
      <c r="U2201" t="str">
        <f t="shared" si="278"/>
        <v>September</v>
      </c>
      <c r="V2201" t="str">
        <f t="shared" si="279"/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2"/>
        <v>542</v>
      </c>
      <c r="P2202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9">
        <f t="shared" si="276"/>
        <v>42190.916666666664</v>
      </c>
      <c r="T2202" s="9">
        <f t="shared" si="277"/>
        <v>42163.417453703696</v>
      </c>
      <c r="U2202" t="str">
        <f t="shared" si="278"/>
        <v>June</v>
      </c>
      <c r="V2202" t="str">
        <f t="shared" si="279"/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2"/>
        <v>383</v>
      </c>
      <c r="P2203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9">
        <f t="shared" si="276"/>
        <v>41290.638483796298</v>
      </c>
      <c r="T2203" s="9">
        <f t="shared" si="277"/>
        <v>41276.638483796298</v>
      </c>
      <c r="U2203" t="str">
        <f t="shared" si="278"/>
        <v>January</v>
      </c>
      <c r="V2203" t="str">
        <f t="shared" si="279"/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2"/>
        <v>704</v>
      </c>
      <c r="P2204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9">
        <f t="shared" si="276"/>
        <v>41214.640833333331</v>
      </c>
      <c r="T2204" s="9">
        <f t="shared" si="277"/>
        <v>41184.640833333331</v>
      </c>
      <c r="U2204" t="str">
        <f t="shared" si="278"/>
        <v>October</v>
      </c>
      <c r="V2204" t="str">
        <f t="shared" si="279"/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2"/>
        <v>110</v>
      </c>
      <c r="P2205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9">
        <f t="shared" si="276"/>
        <v>42271.651412037034</v>
      </c>
      <c r="T2205" s="9">
        <f t="shared" si="277"/>
        <v>42241.651412037034</v>
      </c>
      <c r="U2205" t="str">
        <f t="shared" si="278"/>
        <v>August</v>
      </c>
      <c r="V2205" t="str">
        <f t="shared" si="279"/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2"/>
        <v>133</v>
      </c>
      <c r="P220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9">
        <f t="shared" si="276"/>
        <v>41342.103229166663</v>
      </c>
      <c r="T2206" s="9">
        <f t="shared" si="277"/>
        <v>41312.103229166663</v>
      </c>
      <c r="U2206" t="str">
        <f t="shared" si="278"/>
        <v>February</v>
      </c>
      <c r="V2206" t="str">
        <f t="shared" si="279"/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2"/>
        <v>152</v>
      </c>
      <c r="P2207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9">
        <f t="shared" si="276"/>
        <v>41061.613298611104</v>
      </c>
      <c r="T2207" s="9">
        <f t="shared" si="277"/>
        <v>41031.613298611104</v>
      </c>
      <c r="U2207" t="str">
        <f t="shared" si="278"/>
        <v>May</v>
      </c>
      <c r="V2207" t="str">
        <f t="shared" si="279"/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2"/>
        <v>103</v>
      </c>
      <c r="P2208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9">
        <f t="shared" si="276"/>
        <v>41015.048888888887</v>
      </c>
      <c r="T2208" s="9">
        <f t="shared" si="277"/>
        <v>40997.048888888887</v>
      </c>
      <c r="U2208" t="str">
        <f t="shared" si="278"/>
        <v>March</v>
      </c>
      <c r="V2208" t="str">
        <f t="shared" si="279"/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2"/>
        <v>100</v>
      </c>
      <c r="P2209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9">
        <f t="shared" si="276"/>
        <v>41594.027465277773</v>
      </c>
      <c r="T2209" s="9">
        <f t="shared" si="277"/>
        <v>41563.985798611109</v>
      </c>
      <c r="U2209" t="str">
        <f t="shared" si="278"/>
        <v>October</v>
      </c>
      <c r="V2209" t="str">
        <f t="shared" si="279"/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2"/>
        <v>102</v>
      </c>
      <c r="P2210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9">
        <f t="shared" si="276"/>
        <v>41005.958333333328</v>
      </c>
      <c r="T2210" s="9">
        <f t="shared" si="277"/>
        <v>40946.673912037033</v>
      </c>
      <c r="U2210" t="str">
        <f t="shared" si="278"/>
        <v>February</v>
      </c>
      <c r="V2210" t="str">
        <f t="shared" si="279"/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2"/>
        <v>151</v>
      </c>
      <c r="P2211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9">
        <f t="shared" si="276"/>
        <v>41743.75</v>
      </c>
      <c r="T2211" s="9">
        <f t="shared" si="277"/>
        <v>41732.27134259259</v>
      </c>
      <c r="U2211" t="str">
        <f t="shared" si="278"/>
        <v>April</v>
      </c>
      <c r="V2211" t="str">
        <f t="shared" si="279"/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2"/>
        <v>111</v>
      </c>
      <c r="P2212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9">
        <f t="shared" si="276"/>
        <v>41013.524999999994</v>
      </c>
      <c r="T2212" s="9">
        <f t="shared" si="277"/>
        <v>40955.857754629629</v>
      </c>
      <c r="U2212" t="str">
        <f t="shared" si="278"/>
        <v>February</v>
      </c>
      <c r="V2212" t="str">
        <f t="shared" si="279"/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2"/>
        <v>196</v>
      </c>
      <c r="P2213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9">
        <f t="shared" si="276"/>
        <v>41739.082638888889</v>
      </c>
      <c r="T2213" s="9">
        <f t="shared" si="277"/>
        <v>41716.576678240737</v>
      </c>
      <c r="U2213" t="str">
        <f t="shared" si="278"/>
        <v>March</v>
      </c>
      <c r="V2213" t="str">
        <f t="shared" si="279"/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2"/>
        <v>114</v>
      </c>
      <c r="P2214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9">
        <f t="shared" si="276"/>
        <v>41581.833333333328</v>
      </c>
      <c r="T2214" s="9">
        <f t="shared" si="277"/>
        <v>41548.539085648146</v>
      </c>
      <c r="U2214" t="str">
        <f t="shared" si="278"/>
        <v>October</v>
      </c>
      <c r="V2214" t="str">
        <f t="shared" si="279"/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72"/>
        <v>200</v>
      </c>
      <c r="P2215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9">
        <f t="shared" si="276"/>
        <v>42139.617812499993</v>
      </c>
      <c r="T2215" s="9">
        <f t="shared" si="277"/>
        <v>42109.617812499993</v>
      </c>
      <c r="U2215" t="str">
        <f t="shared" si="278"/>
        <v>April</v>
      </c>
      <c r="V2215" t="str">
        <f t="shared" si="279"/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72"/>
        <v>293</v>
      </c>
      <c r="P221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9">
        <f t="shared" si="276"/>
        <v>41676.58388888889</v>
      </c>
      <c r="T2216" s="9">
        <f t="shared" si="277"/>
        <v>41646.58388888889</v>
      </c>
      <c r="U2216" t="str">
        <f t="shared" si="278"/>
        <v>January</v>
      </c>
      <c r="V2216" t="str">
        <f t="shared" si="279"/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72"/>
        <v>156</v>
      </c>
      <c r="P2217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9">
        <f t="shared" si="276"/>
        <v>40981.082638888889</v>
      </c>
      <c r="T2217" s="9">
        <f t="shared" si="277"/>
        <v>40958.508935185186</v>
      </c>
      <c r="U2217" t="str">
        <f t="shared" si="278"/>
        <v>February</v>
      </c>
      <c r="V2217" t="str">
        <f t="shared" si="279"/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72"/>
        <v>106</v>
      </c>
      <c r="P2218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9">
        <f t="shared" si="276"/>
        <v>42208.543344907412</v>
      </c>
      <c r="T2218" s="9">
        <f t="shared" si="277"/>
        <v>42194.543344907412</v>
      </c>
      <c r="U2218" t="str">
        <f t="shared" si="278"/>
        <v>July</v>
      </c>
      <c r="V2218" t="str">
        <f t="shared" si="279"/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72"/>
        <v>101</v>
      </c>
      <c r="P2219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9">
        <f t="shared" si="276"/>
        <v>42310.124999999993</v>
      </c>
      <c r="T2219" s="9">
        <f t="shared" si="277"/>
        <v>42299.568437499998</v>
      </c>
      <c r="U2219" t="str">
        <f t="shared" si="278"/>
        <v>October</v>
      </c>
      <c r="V2219" t="str">
        <f t="shared" si="279"/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72"/>
        <v>123</v>
      </c>
      <c r="P2220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9">
        <f t="shared" si="276"/>
        <v>41149.791666666664</v>
      </c>
      <c r="T2220" s="9">
        <f t="shared" si="277"/>
        <v>41127.603969907403</v>
      </c>
      <c r="U2220" t="str">
        <f t="shared" si="278"/>
        <v>August</v>
      </c>
      <c r="V2220" t="str">
        <f t="shared" si="279"/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72"/>
        <v>102</v>
      </c>
      <c r="P2221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9">
        <f t="shared" si="276"/>
        <v>42235.510555555556</v>
      </c>
      <c r="T2221" s="9">
        <f t="shared" si="277"/>
        <v>42205.510555555556</v>
      </c>
      <c r="U2221" t="str">
        <f t="shared" si="278"/>
        <v>July</v>
      </c>
      <c r="V2221" t="str">
        <f t="shared" si="279"/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72"/>
        <v>101</v>
      </c>
      <c r="P2222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9">
        <f t="shared" si="276"/>
        <v>41481.852268518516</v>
      </c>
      <c r="T2222" s="9">
        <f t="shared" si="277"/>
        <v>41451.852268518516</v>
      </c>
      <c r="U2222" t="str">
        <f t="shared" si="278"/>
        <v>June</v>
      </c>
      <c r="V2222" t="str">
        <f t="shared" si="279"/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72"/>
        <v>108</v>
      </c>
      <c r="P2223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9">
        <f t="shared" si="276"/>
        <v>42482.791666666664</v>
      </c>
      <c r="T2223" s="9">
        <f t="shared" si="277"/>
        <v>42452.458437499998</v>
      </c>
      <c r="U2223" t="str">
        <f t="shared" si="278"/>
        <v>March</v>
      </c>
      <c r="V2223" t="str">
        <f t="shared" si="279"/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72"/>
        <v>163</v>
      </c>
      <c r="P222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9">
        <f t="shared" si="276"/>
        <v>40936.579247685186</v>
      </c>
      <c r="T2224" s="9">
        <f t="shared" si="277"/>
        <v>40906.579247685186</v>
      </c>
      <c r="U2224" t="str">
        <f t="shared" si="278"/>
        <v>December</v>
      </c>
      <c r="V2224" t="str">
        <f t="shared" si="279"/>
        <v>2011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72"/>
        <v>106</v>
      </c>
      <c r="P2225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9">
        <f t="shared" si="276"/>
        <v>42182.432500000003</v>
      </c>
      <c r="T2225" s="9">
        <f t="shared" si="277"/>
        <v>42152.432500000003</v>
      </c>
      <c r="U2225" t="str">
        <f t="shared" si="278"/>
        <v>May</v>
      </c>
      <c r="V2225" t="str">
        <f t="shared" si="279"/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72"/>
        <v>243</v>
      </c>
      <c r="P222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9">
        <f t="shared" si="276"/>
        <v>42672.583333333336</v>
      </c>
      <c r="T2226" s="9">
        <f t="shared" si="277"/>
        <v>42644.459201388883</v>
      </c>
      <c r="U2226" t="str">
        <f t="shared" si="278"/>
        <v>October</v>
      </c>
      <c r="V2226" t="str">
        <f t="shared" si="279"/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72"/>
        <v>945</v>
      </c>
      <c r="P2227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9">
        <f t="shared" si="276"/>
        <v>41903.583506944444</v>
      </c>
      <c r="T2227" s="9">
        <f t="shared" si="277"/>
        <v>41873.583506944444</v>
      </c>
      <c r="U2227" t="str">
        <f t="shared" si="278"/>
        <v>August</v>
      </c>
      <c r="V2227" t="str">
        <f t="shared" si="279"/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72"/>
        <v>108</v>
      </c>
      <c r="P2228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9">
        <f t="shared" si="276"/>
        <v>42411.999305555553</v>
      </c>
      <c r="T2228" s="9">
        <f t="shared" si="277"/>
        <v>42381.590532407405</v>
      </c>
      <c r="U2228" t="str">
        <f t="shared" si="278"/>
        <v>January</v>
      </c>
      <c r="V2228" t="str">
        <f t="shared" si="279"/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72"/>
        <v>157</v>
      </c>
      <c r="P2229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9">
        <f t="shared" si="276"/>
        <v>41591.640682870369</v>
      </c>
      <c r="T2229" s="9">
        <f t="shared" si="277"/>
        <v>41561.599016203698</v>
      </c>
      <c r="U2229" t="str">
        <f t="shared" si="278"/>
        <v>October</v>
      </c>
      <c r="V2229" t="str">
        <f t="shared" si="279"/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72"/>
        <v>1174</v>
      </c>
      <c r="P2230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9">
        <f t="shared" si="276"/>
        <v>42232.069861111107</v>
      </c>
      <c r="T2230" s="9">
        <f t="shared" si="277"/>
        <v>42202.069861111107</v>
      </c>
      <c r="U2230" t="str">
        <f t="shared" si="278"/>
        <v>July</v>
      </c>
      <c r="V2230" t="str">
        <f t="shared" si="279"/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72"/>
        <v>171</v>
      </c>
      <c r="P2231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9">
        <f t="shared" si="276"/>
        <v>41519.958333333328</v>
      </c>
      <c r="T2231" s="9">
        <f t="shared" si="277"/>
        <v>41484.455914351849</v>
      </c>
      <c r="U2231" t="str">
        <f t="shared" si="278"/>
        <v>July</v>
      </c>
      <c r="V2231" t="str">
        <f t="shared" si="279"/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72"/>
        <v>126</v>
      </c>
      <c r="P2232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9">
        <f t="shared" si="276"/>
        <v>41754.672766203701</v>
      </c>
      <c r="T2232" s="9">
        <f t="shared" si="277"/>
        <v>41724.672766203701</v>
      </c>
      <c r="U2232" t="str">
        <f t="shared" si="278"/>
        <v>March</v>
      </c>
      <c r="V2232" t="str">
        <f t="shared" si="279"/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72"/>
        <v>1212</v>
      </c>
      <c r="P2233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9">
        <f t="shared" si="276"/>
        <v>41450</v>
      </c>
      <c r="T2233" s="9">
        <f t="shared" si="277"/>
        <v>41423.702557870369</v>
      </c>
      <c r="U2233" t="str">
        <f t="shared" si="278"/>
        <v>May</v>
      </c>
      <c r="V2233" t="str">
        <f t="shared" si="279"/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72"/>
        <v>496</v>
      </c>
      <c r="P2234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9">
        <f t="shared" si="276"/>
        <v>41838.916666666664</v>
      </c>
      <c r="T2234" s="9">
        <f t="shared" si="277"/>
        <v>41806.585740740738</v>
      </c>
      <c r="U2234" t="str">
        <f t="shared" si="278"/>
        <v>June</v>
      </c>
      <c r="V2234" t="str">
        <f t="shared" si="279"/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72"/>
        <v>332</v>
      </c>
      <c r="P2235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9">
        <f t="shared" si="276"/>
        <v>42351.791666666664</v>
      </c>
      <c r="T2235" s="9">
        <f t="shared" si="277"/>
        <v>42331.170590277768</v>
      </c>
      <c r="U2235" t="str">
        <f t="shared" si="278"/>
        <v>November</v>
      </c>
      <c r="V2235" t="str">
        <f t="shared" si="279"/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72"/>
        <v>1165</v>
      </c>
      <c r="P223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9">
        <f t="shared" si="276"/>
        <v>42740.616284722222</v>
      </c>
      <c r="T2236" s="9">
        <f t="shared" si="277"/>
        <v>42710.616284722222</v>
      </c>
      <c r="U2236" t="str">
        <f t="shared" si="278"/>
        <v>December</v>
      </c>
      <c r="V2236" t="str">
        <f t="shared" si="279"/>
        <v>2016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72"/>
        <v>153</v>
      </c>
      <c r="P2237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9">
        <f t="shared" si="276"/>
        <v>42091.77211805556</v>
      </c>
      <c r="T2237" s="9">
        <f t="shared" si="277"/>
        <v>42061.813784722217</v>
      </c>
      <c r="U2237" t="str">
        <f t="shared" si="278"/>
        <v>February</v>
      </c>
      <c r="V2237" t="str">
        <f t="shared" si="279"/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72"/>
        <v>537</v>
      </c>
      <c r="P2238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9">
        <f t="shared" si="276"/>
        <v>42401.408831018511</v>
      </c>
      <c r="T2238" s="9">
        <f t="shared" si="277"/>
        <v>42371.408831018511</v>
      </c>
      <c r="U2238" t="str">
        <f t="shared" si="278"/>
        <v>January</v>
      </c>
      <c r="V2238" t="str">
        <f t="shared" si="279"/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72"/>
        <v>353</v>
      </c>
      <c r="P2239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9">
        <f t="shared" si="276"/>
        <v>41955.124305555553</v>
      </c>
      <c r="T2239" s="9">
        <f t="shared" si="277"/>
        <v>41914.794942129629</v>
      </c>
      <c r="U2239" t="str">
        <f t="shared" si="278"/>
        <v>October</v>
      </c>
      <c r="V2239" t="str">
        <f t="shared" si="279"/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72"/>
        <v>137</v>
      </c>
      <c r="P2240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9">
        <f t="shared" si="276"/>
        <v>42804.41337962963</v>
      </c>
      <c r="T2240" s="9">
        <f t="shared" si="277"/>
        <v>42774.41337962963</v>
      </c>
      <c r="U2240" t="str">
        <f t="shared" si="278"/>
        <v>February</v>
      </c>
      <c r="V2240" t="str">
        <f t="shared" si="279"/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72"/>
        <v>128</v>
      </c>
      <c r="P2241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9">
        <f t="shared" si="276"/>
        <v>41608.959722222222</v>
      </c>
      <c r="T2241" s="9">
        <f t="shared" si="277"/>
        <v>41572.750162037039</v>
      </c>
      <c r="U2241" t="str">
        <f t="shared" si="278"/>
        <v>October</v>
      </c>
      <c r="V2241" t="str">
        <f t="shared" si="279"/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72"/>
        <v>271</v>
      </c>
      <c r="P2242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9">
        <f t="shared" si="276"/>
        <v>42482.617407407401</v>
      </c>
      <c r="T2242" s="9">
        <f t="shared" si="277"/>
        <v>42452.617407407401</v>
      </c>
      <c r="U2242" t="str">
        <f t="shared" si="278"/>
        <v>March</v>
      </c>
      <c r="V2242" t="str">
        <f t="shared" si="279"/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80">ROUND(E2243/D2243*100,0)</f>
        <v>806</v>
      </c>
      <c r="P2243">
        <f t="shared" ref="P2243:P2306" si="281">IFERROR(E2243/L2243,0)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9">
        <f t="shared" ref="S2243:S2306" si="284">(((I2243/60)/60)/24)+DATE(1970,1,1)+(-5/24)</f>
        <v>42796.619212962956</v>
      </c>
      <c r="T2243" s="9">
        <f t="shared" ref="T2243:T2306" si="285">(((J2243/60)/60)/24)+DATE(1970,1,1)+(-5/24)</f>
        <v>42766.619212962956</v>
      </c>
      <c r="U2243" t="str">
        <f t="shared" ref="U2243:U2306" si="286">TEXT(T2243,"mmmm")</f>
        <v>January</v>
      </c>
      <c r="V2243" t="str">
        <f t="shared" ref="V2243:V2306" si="287">TEXT(T2243,"yyyy")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0"/>
        <v>1360</v>
      </c>
      <c r="P2244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9">
        <f t="shared" si="284"/>
        <v>41604.91805555555</v>
      </c>
      <c r="T2244" s="9">
        <f t="shared" si="285"/>
        <v>41569.367280092592</v>
      </c>
      <c r="U2244" t="str">
        <f t="shared" si="286"/>
        <v>October</v>
      </c>
      <c r="V2244" t="str">
        <f t="shared" si="287"/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0"/>
        <v>930250</v>
      </c>
      <c r="P2245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9">
        <f t="shared" si="284"/>
        <v>42806.916666666664</v>
      </c>
      <c r="T2245" s="9">
        <f t="shared" si="285"/>
        <v>42800.542708333327</v>
      </c>
      <c r="U2245" t="str">
        <f t="shared" si="286"/>
        <v>March</v>
      </c>
      <c r="V2245" t="str">
        <f t="shared" si="287"/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0"/>
        <v>377</v>
      </c>
      <c r="P224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9">
        <f t="shared" si="284"/>
        <v>42659.645833333336</v>
      </c>
      <c r="T2246" s="9">
        <f t="shared" si="285"/>
        <v>42647.610486111109</v>
      </c>
      <c r="U2246" t="str">
        <f t="shared" si="286"/>
        <v>October</v>
      </c>
      <c r="V2246" t="str">
        <f t="shared" si="287"/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0"/>
        <v>2647</v>
      </c>
      <c r="P2247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9">
        <f t="shared" si="284"/>
        <v>41691.541666666664</v>
      </c>
      <c r="T2247" s="9">
        <f t="shared" si="285"/>
        <v>41660.500196759262</v>
      </c>
      <c r="U2247" t="str">
        <f t="shared" si="286"/>
        <v>January</v>
      </c>
      <c r="V2247" t="str">
        <f t="shared" si="287"/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0"/>
        <v>100</v>
      </c>
      <c r="P2248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9">
        <f t="shared" si="284"/>
        <v>42251.583449074074</v>
      </c>
      <c r="T2248" s="9">
        <f t="shared" si="285"/>
        <v>42221.583449074074</v>
      </c>
      <c r="U2248" t="str">
        <f t="shared" si="286"/>
        <v>August</v>
      </c>
      <c r="V2248" t="str">
        <f t="shared" si="287"/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0"/>
        <v>104</v>
      </c>
      <c r="P2249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9">
        <f t="shared" si="284"/>
        <v>42214.457928240743</v>
      </c>
      <c r="T2249" s="9">
        <f t="shared" si="285"/>
        <v>42200.457928240743</v>
      </c>
      <c r="U2249" t="str">
        <f t="shared" si="286"/>
        <v>July</v>
      </c>
      <c r="V2249" t="str">
        <f t="shared" si="287"/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0"/>
        <v>107</v>
      </c>
      <c r="P2250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9">
        <f t="shared" si="284"/>
        <v>42718.667569444442</v>
      </c>
      <c r="T2250" s="9">
        <f t="shared" si="285"/>
        <v>42688.667569444442</v>
      </c>
      <c r="U2250" t="str">
        <f t="shared" si="286"/>
        <v>November</v>
      </c>
      <c r="V2250" t="str">
        <f t="shared" si="287"/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0"/>
        <v>169</v>
      </c>
      <c r="P2251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9">
        <f t="shared" si="284"/>
        <v>41366.453298611108</v>
      </c>
      <c r="T2251" s="9">
        <f t="shared" si="285"/>
        <v>41336.494965277772</v>
      </c>
      <c r="U2251" t="str">
        <f t="shared" si="286"/>
        <v>March</v>
      </c>
      <c r="V2251" t="str">
        <f t="shared" si="287"/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0"/>
        <v>975</v>
      </c>
      <c r="P2252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9">
        <f t="shared" si="284"/>
        <v>42706.838807870365</v>
      </c>
      <c r="T2252" s="9">
        <f t="shared" si="285"/>
        <v>42676.7971412037</v>
      </c>
      <c r="U2252" t="str">
        <f t="shared" si="286"/>
        <v>November</v>
      </c>
      <c r="V2252" t="str">
        <f t="shared" si="287"/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0"/>
        <v>134</v>
      </c>
      <c r="P2253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9">
        <f t="shared" si="284"/>
        <v>41867.137465277774</v>
      </c>
      <c r="T2253" s="9">
        <f t="shared" si="285"/>
        <v>41846.137465277774</v>
      </c>
      <c r="U2253" t="str">
        <f t="shared" si="286"/>
        <v>July</v>
      </c>
      <c r="V2253" t="str">
        <f t="shared" si="287"/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0"/>
        <v>272</v>
      </c>
      <c r="P2254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9">
        <f t="shared" si="284"/>
        <v>42588.119652777772</v>
      </c>
      <c r="T2254" s="9">
        <f t="shared" si="285"/>
        <v>42573.119652777772</v>
      </c>
      <c r="U2254" t="str">
        <f t="shared" si="286"/>
        <v>July</v>
      </c>
      <c r="V2254" t="str">
        <f t="shared" si="287"/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0"/>
        <v>113</v>
      </c>
      <c r="P2255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9">
        <f t="shared" si="284"/>
        <v>42326.46466435185</v>
      </c>
      <c r="T2255" s="9">
        <f t="shared" si="285"/>
        <v>42296.422997685186</v>
      </c>
      <c r="U2255" t="str">
        <f t="shared" si="286"/>
        <v>October</v>
      </c>
      <c r="V2255" t="str">
        <f t="shared" si="287"/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0"/>
        <v>460</v>
      </c>
      <c r="P225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9">
        <f t="shared" si="284"/>
        <v>42759.439444444441</v>
      </c>
      <c r="T2256" s="9">
        <f t="shared" si="285"/>
        <v>42752.439444444441</v>
      </c>
      <c r="U2256" t="str">
        <f t="shared" si="286"/>
        <v>January</v>
      </c>
      <c r="V2256" t="str">
        <f t="shared" si="287"/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0"/>
        <v>287</v>
      </c>
      <c r="P2257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9">
        <f t="shared" si="284"/>
        <v>42497.743645833332</v>
      </c>
      <c r="T2257" s="9">
        <f t="shared" si="285"/>
        <v>42467.743645833332</v>
      </c>
      <c r="U2257" t="str">
        <f t="shared" si="286"/>
        <v>April</v>
      </c>
      <c r="V2257" t="str">
        <f t="shared" si="287"/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0"/>
        <v>223</v>
      </c>
      <c r="P225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9">
        <f t="shared" si="284"/>
        <v>42696.243587962956</v>
      </c>
      <c r="T2258" s="9">
        <f t="shared" si="285"/>
        <v>42682.243587962956</v>
      </c>
      <c r="U2258" t="str">
        <f t="shared" si="286"/>
        <v>November</v>
      </c>
      <c r="V2258" t="str">
        <f t="shared" si="287"/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0"/>
        <v>636</v>
      </c>
      <c r="P2259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9">
        <f t="shared" si="284"/>
        <v>42540.749999999993</v>
      </c>
      <c r="T2259" s="9">
        <f t="shared" si="285"/>
        <v>42505.728344907409</v>
      </c>
      <c r="U2259" t="str">
        <f t="shared" si="286"/>
        <v>May</v>
      </c>
      <c r="V2259" t="str">
        <f t="shared" si="287"/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0"/>
        <v>147</v>
      </c>
      <c r="P2260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9">
        <f t="shared" si="284"/>
        <v>42166.542673611104</v>
      </c>
      <c r="T2260" s="9">
        <f t="shared" si="285"/>
        <v>42136.542673611104</v>
      </c>
      <c r="U2260" t="str">
        <f t="shared" si="286"/>
        <v>May</v>
      </c>
      <c r="V2260" t="str">
        <f t="shared" si="287"/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0"/>
        <v>1867</v>
      </c>
      <c r="P2261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9">
        <f t="shared" si="284"/>
        <v>42712.59648148148</v>
      </c>
      <c r="T2261" s="9">
        <f t="shared" si="285"/>
        <v>42702.59648148148</v>
      </c>
      <c r="U2261" t="str">
        <f t="shared" si="286"/>
        <v>November</v>
      </c>
      <c r="V2261" t="str">
        <f t="shared" si="287"/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0"/>
        <v>327</v>
      </c>
      <c r="P2262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9">
        <f t="shared" si="284"/>
        <v>41724.766782407409</v>
      </c>
      <c r="T2262" s="9">
        <f t="shared" si="285"/>
        <v>41694.808449074073</v>
      </c>
      <c r="U2262" t="str">
        <f t="shared" si="286"/>
        <v>February</v>
      </c>
      <c r="V2262" t="str">
        <f t="shared" si="287"/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0"/>
        <v>780</v>
      </c>
      <c r="P2263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9">
        <f t="shared" si="284"/>
        <v>42780.516435185178</v>
      </c>
      <c r="T2263" s="9">
        <f t="shared" si="285"/>
        <v>42759.516435185178</v>
      </c>
      <c r="U2263" t="str">
        <f t="shared" si="286"/>
        <v>January</v>
      </c>
      <c r="V2263" t="str">
        <f t="shared" si="287"/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0"/>
        <v>154</v>
      </c>
      <c r="P2264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9">
        <f t="shared" si="284"/>
        <v>41960.791666666664</v>
      </c>
      <c r="T2264" s="9">
        <f t="shared" si="285"/>
        <v>41926.376828703702</v>
      </c>
      <c r="U2264" t="str">
        <f t="shared" si="286"/>
        <v>October</v>
      </c>
      <c r="V2264" t="str">
        <f t="shared" si="287"/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0"/>
        <v>116</v>
      </c>
      <c r="P2265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9">
        <f t="shared" si="284"/>
        <v>42035.623993055553</v>
      </c>
      <c r="T2265" s="9">
        <f t="shared" si="285"/>
        <v>42014.623993055553</v>
      </c>
      <c r="U2265" t="str">
        <f t="shared" si="286"/>
        <v>January</v>
      </c>
      <c r="V2265" t="str">
        <f t="shared" si="287"/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0"/>
        <v>180</v>
      </c>
      <c r="P226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9">
        <f t="shared" si="284"/>
        <v>42512.916666666664</v>
      </c>
      <c r="T2266" s="9">
        <f t="shared" si="285"/>
        <v>42496.374004629623</v>
      </c>
      <c r="U2266" t="str">
        <f t="shared" si="286"/>
        <v>May</v>
      </c>
      <c r="V2266" t="str">
        <f t="shared" si="287"/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0"/>
        <v>299</v>
      </c>
      <c r="P2267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9">
        <f t="shared" si="284"/>
        <v>42696.644756944443</v>
      </c>
      <c r="T2267" s="9">
        <f t="shared" si="285"/>
        <v>42689.644756944443</v>
      </c>
      <c r="U2267" t="str">
        <f t="shared" si="286"/>
        <v>November</v>
      </c>
      <c r="V2267" t="str">
        <f t="shared" si="287"/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0"/>
        <v>320</v>
      </c>
      <c r="P2268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9">
        <f t="shared" si="284"/>
        <v>42486.874999999993</v>
      </c>
      <c r="T2268" s="9">
        <f t="shared" si="285"/>
        <v>42469.666574074072</v>
      </c>
      <c r="U2268" t="str">
        <f t="shared" si="286"/>
        <v>April</v>
      </c>
      <c r="V2268" t="str">
        <f t="shared" si="287"/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0"/>
        <v>381</v>
      </c>
      <c r="P2269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9">
        <f t="shared" si="284"/>
        <v>41993.833333333336</v>
      </c>
      <c r="T2269" s="9">
        <f t="shared" si="285"/>
        <v>41968.621493055551</v>
      </c>
      <c r="U2269" t="str">
        <f t="shared" si="286"/>
        <v>November</v>
      </c>
      <c r="V2269" t="str">
        <f t="shared" si="287"/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0"/>
        <v>103</v>
      </c>
      <c r="P2270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9">
        <f t="shared" si="284"/>
        <v>42805.874016203699</v>
      </c>
      <c r="T2270" s="9">
        <f t="shared" si="285"/>
        <v>42775.874016203699</v>
      </c>
      <c r="U2270" t="str">
        <f t="shared" si="286"/>
        <v>February</v>
      </c>
      <c r="V2270" t="str">
        <f t="shared" si="287"/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0"/>
        <v>1802</v>
      </c>
      <c r="P2271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9">
        <f t="shared" si="284"/>
        <v>42800.999999999993</v>
      </c>
      <c r="T2271" s="9">
        <f t="shared" si="285"/>
        <v>42776.496099537035</v>
      </c>
      <c r="U2271" t="str">
        <f t="shared" si="286"/>
        <v>February</v>
      </c>
      <c r="V2271" t="str">
        <f t="shared" si="287"/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0"/>
        <v>720</v>
      </c>
      <c r="P2272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9">
        <f t="shared" si="284"/>
        <v>42745.707638888889</v>
      </c>
      <c r="T2272" s="9">
        <f t="shared" si="285"/>
        <v>42725.661030092589</v>
      </c>
      <c r="U2272" t="str">
        <f t="shared" si="286"/>
        <v>December</v>
      </c>
      <c r="V2272" t="str">
        <f t="shared" si="287"/>
        <v>2016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0"/>
        <v>283</v>
      </c>
      <c r="P2273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9">
        <f t="shared" si="284"/>
        <v>42713.791712962957</v>
      </c>
      <c r="T2273" s="9">
        <f t="shared" si="285"/>
        <v>42683.791712962957</v>
      </c>
      <c r="U2273" t="str">
        <f t="shared" si="286"/>
        <v>November</v>
      </c>
      <c r="V2273" t="str">
        <f t="shared" si="287"/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0"/>
        <v>1357</v>
      </c>
      <c r="P2274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9">
        <f t="shared" si="284"/>
        <v>42345.491157407399</v>
      </c>
      <c r="T2274" s="9">
        <f t="shared" si="285"/>
        <v>42315.491157407399</v>
      </c>
      <c r="U2274" t="str">
        <f t="shared" si="286"/>
        <v>November</v>
      </c>
      <c r="V2274" t="str">
        <f t="shared" si="287"/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0"/>
        <v>220</v>
      </c>
      <c r="P2275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9">
        <f t="shared" si="284"/>
        <v>42806.299097222225</v>
      </c>
      <c r="T2275" s="9">
        <f t="shared" si="285"/>
        <v>42781.340763888882</v>
      </c>
      <c r="U2275" t="str">
        <f t="shared" si="286"/>
        <v>February</v>
      </c>
      <c r="V2275" t="str">
        <f t="shared" si="287"/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0"/>
        <v>120</v>
      </c>
      <c r="P227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9">
        <f t="shared" si="284"/>
        <v>41693.292326388888</v>
      </c>
      <c r="T2276" s="9">
        <f t="shared" si="285"/>
        <v>41663.292326388888</v>
      </c>
      <c r="U2276" t="str">
        <f t="shared" si="286"/>
        <v>January</v>
      </c>
      <c r="V2276" t="str">
        <f t="shared" si="287"/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0"/>
        <v>408</v>
      </c>
      <c r="P2277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9">
        <f t="shared" si="284"/>
        <v>41995.408321759263</v>
      </c>
      <c r="T2277" s="9">
        <f t="shared" si="285"/>
        <v>41965.408321759263</v>
      </c>
      <c r="U2277" t="str">
        <f t="shared" si="286"/>
        <v>November</v>
      </c>
      <c r="V2277" t="str">
        <f t="shared" si="287"/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0"/>
        <v>106</v>
      </c>
      <c r="P2278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9">
        <f t="shared" si="284"/>
        <v>41644.443159722221</v>
      </c>
      <c r="T2278" s="9">
        <f t="shared" si="285"/>
        <v>41614.443159722221</v>
      </c>
      <c r="U2278" t="str">
        <f t="shared" si="286"/>
        <v>December</v>
      </c>
      <c r="V2278" t="str">
        <f t="shared" si="287"/>
        <v>2013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80"/>
        <v>141</v>
      </c>
      <c r="P2279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9">
        <f t="shared" si="284"/>
        <v>40966.470173611109</v>
      </c>
      <c r="T2279" s="9">
        <f t="shared" si="285"/>
        <v>40936.470173611109</v>
      </c>
      <c r="U2279" t="str">
        <f t="shared" si="286"/>
        <v>January</v>
      </c>
      <c r="V2279" t="str">
        <f t="shared" si="287"/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80"/>
        <v>271</v>
      </c>
      <c r="P2280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9">
        <f t="shared" si="284"/>
        <v>42372.749305555553</v>
      </c>
      <c r="T2280" s="9">
        <f t="shared" si="285"/>
        <v>42338.500775462955</v>
      </c>
      <c r="U2280" t="str">
        <f t="shared" si="286"/>
        <v>November</v>
      </c>
      <c r="V2280" t="str">
        <f t="shared" si="287"/>
        <v>2015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80"/>
        <v>154</v>
      </c>
      <c r="P2281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9">
        <f t="shared" si="284"/>
        <v>42038.958333333336</v>
      </c>
      <c r="T2281" s="9">
        <f t="shared" si="285"/>
        <v>42020.598368055551</v>
      </c>
      <c r="U2281" t="str">
        <f t="shared" si="286"/>
        <v>January</v>
      </c>
      <c r="V2281" t="str">
        <f t="shared" si="287"/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80"/>
        <v>404</v>
      </c>
      <c r="P2282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9">
        <f t="shared" si="284"/>
        <v>42264.416562499995</v>
      </c>
      <c r="T2282" s="9">
        <f t="shared" si="285"/>
        <v>42234.416562499995</v>
      </c>
      <c r="U2282" t="str">
        <f t="shared" si="286"/>
        <v>August</v>
      </c>
      <c r="V2282" t="str">
        <f t="shared" si="287"/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80"/>
        <v>185</v>
      </c>
      <c r="P2283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9">
        <f t="shared" si="284"/>
        <v>40749.076388888883</v>
      </c>
      <c r="T2283" s="9">
        <f t="shared" si="285"/>
        <v>40687.077511574069</v>
      </c>
      <c r="U2283" t="str">
        <f t="shared" si="286"/>
        <v>May</v>
      </c>
      <c r="V2283" t="str">
        <f t="shared" si="287"/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80"/>
        <v>185</v>
      </c>
      <c r="P2284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9">
        <f t="shared" si="284"/>
        <v>42382.966273148144</v>
      </c>
      <c r="T2284" s="9">
        <f t="shared" si="285"/>
        <v>42322.966273148144</v>
      </c>
      <c r="U2284" t="str">
        <f t="shared" si="286"/>
        <v>November</v>
      </c>
      <c r="V2284" t="str">
        <f t="shared" si="287"/>
        <v>2015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80"/>
        <v>101</v>
      </c>
      <c r="P2285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9">
        <f t="shared" si="284"/>
        <v>41037.875046296293</v>
      </c>
      <c r="T2285" s="9">
        <f t="shared" si="285"/>
        <v>40977.916712962957</v>
      </c>
      <c r="U2285" t="str">
        <f t="shared" si="286"/>
        <v>March</v>
      </c>
      <c r="V2285" t="str">
        <f t="shared" si="287"/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80"/>
        <v>106</v>
      </c>
      <c r="P228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9">
        <f t="shared" si="284"/>
        <v>40613.958333333328</v>
      </c>
      <c r="T2286" s="9">
        <f t="shared" si="285"/>
        <v>40585.588483796295</v>
      </c>
      <c r="U2286" t="str">
        <f t="shared" si="286"/>
        <v>February</v>
      </c>
      <c r="V2286" t="str">
        <f t="shared" si="287"/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80"/>
        <v>121</v>
      </c>
      <c r="P2287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9">
        <f t="shared" si="284"/>
        <v>41088.977349537032</v>
      </c>
      <c r="T2287" s="9">
        <f t="shared" si="285"/>
        <v>41058.977349537032</v>
      </c>
      <c r="U2287" t="str">
        <f t="shared" si="286"/>
        <v>May</v>
      </c>
      <c r="V2287" t="str">
        <f t="shared" si="287"/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80"/>
        <v>100</v>
      </c>
      <c r="P2288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9">
        <f t="shared" si="284"/>
        <v>41522.957638888889</v>
      </c>
      <c r="T2288" s="9">
        <f t="shared" si="285"/>
        <v>41494.755254629628</v>
      </c>
      <c r="U2288" t="str">
        <f t="shared" si="286"/>
        <v>August</v>
      </c>
      <c r="V2288" t="str">
        <f t="shared" si="287"/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80"/>
        <v>120</v>
      </c>
      <c r="P2289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9">
        <f t="shared" si="284"/>
        <v>41813.459027777775</v>
      </c>
      <c r="T2289" s="9">
        <f t="shared" si="285"/>
        <v>41792.459027777775</v>
      </c>
      <c r="U2289" t="str">
        <f t="shared" si="286"/>
        <v>June</v>
      </c>
      <c r="V2289" t="str">
        <f t="shared" si="287"/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80"/>
        <v>100</v>
      </c>
      <c r="P2290">
        <f t="shared" si="281"/>
        <v>40.04</v>
      </c>
      <c r="Q2290" t="str">
        <f t="shared" si="282"/>
        <v>music</v>
      </c>
      <c r="R2290" t="str">
        <f t="shared" si="283"/>
        <v>rock</v>
      </c>
      <c r="S2290" s="9">
        <f t="shared" si="284"/>
        <v>41086.541666666664</v>
      </c>
      <c r="T2290" s="9">
        <f t="shared" si="285"/>
        <v>41067.619085648148</v>
      </c>
      <c r="U2290" t="str">
        <f t="shared" si="286"/>
        <v>June</v>
      </c>
      <c r="V2290" t="str">
        <f t="shared" si="287"/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80"/>
        <v>107</v>
      </c>
      <c r="P2291">
        <f t="shared" si="281"/>
        <v>64.44</v>
      </c>
      <c r="Q2291" t="str">
        <f t="shared" si="282"/>
        <v>music</v>
      </c>
      <c r="R2291" t="str">
        <f t="shared" si="283"/>
        <v>rock</v>
      </c>
      <c r="S2291" s="9">
        <f t="shared" si="284"/>
        <v>41614.765277777777</v>
      </c>
      <c r="T2291" s="9">
        <f t="shared" si="285"/>
        <v>41571.790046296293</v>
      </c>
      <c r="U2291" t="str">
        <f t="shared" si="286"/>
        <v>October</v>
      </c>
      <c r="V2291" t="str">
        <f t="shared" si="287"/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80"/>
        <v>104</v>
      </c>
      <c r="P2292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9">
        <f t="shared" si="284"/>
        <v>40148.5</v>
      </c>
      <c r="T2292" s="9">
        <f t="shared" si="285"/>
        <v>40070.045486111107</v>
      </c>
      <c r="U2292" t="str">
        <f t="shared" si="286"/>
        <v>September</v>
      </c>
      <c r="V2292" t="str">
        <f t="shared" si="287"/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80"/>
        <v>173</v>
      </c>
      <c r="P2293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9">
        <f t="shared" si="284"/>
        <v>41021.958333333328</v>
      </c>
      <c r="T2293" s="9">
        <f t="shared" si="285"/>
        <v>40987.768726851849</v>
      </c>
      <c r="U2293" t="str">
        <f t="shared" si="286"/>
        <v>March</v>
      </c>
      <c r="V2293" t="str">
        <f t="shared" si="287"/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80"/>
        <v>107</v>
      </c>
      <c r="P2294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9">
        <f t="shared" si="284"/>
        <v>41017.489305555551</v>
      </c>
      <c r="T2294" s="9">
        <f t="shared" si="285"/>
        <v>40987.489305555551</v>
      </c>
      <c r="U2294" t="str">
        <f t="shared" si="286"/>
        <v>March</v>
      </c>
      <c r="V2294" t="str">
        <f t="shared" si="287"/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80"/>
        <v>108</v>
      </c>
      <c r="P2295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9">
        <f t="shared" si="284"/>
        <v>41176.957638888889</v>
      </c>
      <c r="T2295" s="9">
        <f t="shared" si="285"/>
        <v>41151.499988425923</v>
      </c>
      <c r="U2295" t="str">
        <f t="shared" si="286"/>
        <v>August</v>
      </c>
      <c r="V2295" t="str">
        <f t="shared" si="287"/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80"/>
        <v>146</v>
      </c>
      <c r="P229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9">
        <f t="shared" si="284"/>
        <v>41294.514814814815</v>
      </c>
      <c r="T2296" s="9">
        <f t="shared" si="285"/>
        <v>41264.514814814815</v>
      </c>
      <c r="U2296" t="str">
        <f t="shared" si="286"/>
        <v>December</v>
      </c>
      <c r="V2296" t="str">
        <f t="shared" si="287"/>
        <v>2012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80"/>
        <v>125</v>
      </c>
      <c r="P2297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9">
        <f t="shared" si="284"/>
        <v>41300.746018518512</v>
      </c>
      <c r="T2297" s="9">
        <f t="shared" si="285"/>
        <v>41270.746018518512</v>
      </c>
      <c r="U2297" t="str">
        <f t="shared" si="286"/>
        <v>December</v>
      </c>
      <c r="V2297" t="str">
        <f t="shared" si="287"/>
        <v>2012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80"/>
        <v>149</v>
      </c>
      <c r="P2298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9">
        <f t="shared" si="284"/>
        <v>40962.52344907407</v>
      </c>
      <c r="T2298" s="9">
        <f t="shared" si="285"/>
        <v>40927.52344907407</v>
      </c>
      <c r="U2298" t="str">
        <f t="shared" si="286"/>
        <v>January</v>
      </c>
      <c r="V2298" t="str">
        <f t="shared" si="287"/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80"/>
        <v>101</v>
      </c>
      <c r="P2299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9">
        <f t="shared" si="284"/>
        <v>40981.957638888889</v>
      </c>
      <c r="T2299" s="9">
        <f t="shared" si="285"/>
        <v>40947.83390046296</v>
      </c>
      <c r="U2299" t="str">
        <f t="shared" si="286"/>
        <v>February</v>
      </c>
      <c r="V2299" t="str">
        <f t="shared" si="287"/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80"/>
        <v>105</v>
      </c>
      <c r="P2300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9">
        <f t="shared" si="284"/>
        <v>41724.59065972222</v>
      </c>
      <c r="T2300" s="9">
        <f t="shared" si="285"/>
        <v>41694.632326388884</v>
      </c>
      <c r="U2300" t="str">
        <f t="shared" si="286"/>
        <v>February</v>
      </c>
      <c r="V2300" t="str">
        <f t="shared" si="287"/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80"/>
        <v>350</v>
      </c>
      <c r="P2301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9">
        <f t="shared" si="284"/>
        <v>40579.824178240735</v>
      </c>
      <c r="T2301" s="9">
        <f t="shared" si="285"/>
        <v>40564.824178240735</v>
      </c>
      <c r="U2301" t="str">
        <f t="shared" si="286"/>
        <v>January</v>
      </c>
      <c r="V2301" t="str">
        <f t="shared" si="287"/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80"/>
        <v>101</v>
      </c>
      <c r="P2302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9">
        <f t="shared" si="284"/>
        <v>41088.518703703703</v>
      </c>
      <c r="T2302" s="9">
        <f t="shared" si="285"/>
        <v>41074.518703703703</v>
      </c>
      <c r="U2302" t="str">
        <f t="shared" si="286"/>
        <v>June</v>
      </c>
      <c r="V2302" t="str">
        <f t="shared" si="287"/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80"/>
        <v>134</v>
      </c>
      <c r="P2303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9">
        <f t="shared" si="284"/>
        <v>41445.938611111109</v>
      </c>
      <c r="T2303" s="9">
        <f t="shared" si="285"/>
        <v>41415.938611111109</v>
      </c>
      <c r="U2303" t="str">
        <f t="shared" si="286"/>
        <v>May</v>
      </c>
      <c r="V2303" t="str">
        <f t="shared" si="287"/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80"/>
        <v>171</v>
      </c>
      <c r="P2304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9">
        <f t="shared" si="284"/>
        <v>41639.083333333328</v>
      </c>
      <c r="T2304" s="9">
        <f t="shared" si="285"/>
        <v>41605.660115740735</v>
      </c>
      <c r="U2304" t="str">
        <f t="shared" si="286"/>
        <v>November</v>
      </c>
      <c r="V2304" t="str">
        <f t="shared" si="287"/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80"/>
        <v>109</v>
      </c>
      <c r="P2305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9">
        <f t="shared" si="284"/>
        <v>40889.944398148145</v>
      </c>
      <c r="T2305" s="9">
        <f t="shared" si="285"/>
        <v>40849.902731481481</v>
      </c>
      <c r="U2305" t="str">
        <f t="shared" si="286"/>
        <v>November</v>
      </c>
      <c r="V2305" t="str">
        <f t="shared" si="287"/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80"/>
        <v>101</v>
      </c>
      <c r="P230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9">
        <f t="shared" si="284"/>
        <v>40543.999305555553</v>
      </c>
      <c r="T2306" s="9">
        <f t="shared" si="285"/>
        <v>40502.607534722221</v>
      </c>
      <c r="U2306" t="str">
        <f t="shared" si="286"/>
        <v>November</v>
      </c>
      <c r="V2306" t="str">
        <f t="shared" si="287"/>
        <v>2010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88">ROUND(E2307/D2307*100,0)</f>
        <v>101</v>
      </c>
      <c r="P2307">
        <f t="shared" ref="P2307:P2370" si="289">IFERROR(E2307/L2307,0)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9">
        <f t="shared" ref="S2307:S2370" si="292">(((I2307/60)/60)/24)+DATE(1970,1,1)+(-5/24)</f>
        <v>41859.541666666664</v>
      </c>
      <c r="T2307" s="9">
        <f t="shared" ref="T2307:T2370" si="293">(((J2307/60)/60)/24)+DATE(1970,1,1)+(-5/24)</f>
        <v>41834.486944444441</v>
      </c>
      <c r="U2307" t="str">
        <f t="shared" ref="U2307:U2370" si="294">TEXT(T2307,"mmmm")</f>
        <v>July</v>
      </c>
      <c r="V2307" t="str">
        <f t="shared" ref="V2307:V2370" si="295">TEXT(T2307,"yyyy")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88"/>
        <v>107</v>
      </c>
      <c r="P2308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9">
        <f t="shared" si="292"/>
        <v>40977.959826388884</v>
      </c>
      <c r="T2308" s="9">
        <f t="shared" si="293"/>
        <v>40947.959826388884</v>
      </c>
      <c r="U2308" t="str">
        <f t="shared" si="294"/>
        <v>February</v>
      </c>
      <c r="V2308" t="str">
        <f t="shared" si="295"/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88"/>
        <v>107</v>
      </c>
      <c r="P2309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9">
        <f t="shared" si="292"/>
        <v>41034.59407407407</v>
      </c>
      <c r="T2309" s="9">
        <f t="shared" si="293"/>
        <v>41004.594131944439</v>
      </c>
      <c r="U2309" t="str">
        <f t="shared" si="294"/>
        <v>April</v>
      </c>
      <c r="V2309" t="str">
        <f t="shared" si="295"/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88"/>
        <v>101</v>
      </c>
      <c r="P2310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9">
        <f t="shared" si="292"/>
        <v>41879.833333333328</v>
      </c>
      <c r="T2310" s="9">
        <f t="shared" si="293"/>
        <v>41851.754583333335</v>
      </c>
      <c r="U2310" t="str">
        <f t="shared" si="294"/>
        <v>July</v>
      </c>
      <c r="V2310" t="str">
        <f t="shared" si="295"/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88"/>
        <v>107</v>
      </c>
      <c r="P2311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9">
        <f t="shared" si="292"/>
        <v>41342.779363425921</v>
      </c>
      <c r="T2311" s="9">
        <f t="shared" si="293"/>
        <v>41307.779363425921</v>
      </c>
      <c r="U2311" t="str">
        <f t="shared" si="294"/>
        <v>February</v>
      </c>
      <c r="V2311" t="str">
        <f t="shared" si="295"/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88"/>
        <v>429</v>
      </c>
      <c r="P2312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9">
        <f t="shared" si="292"/>
        <v>41354.54415509259</v>
      </c>
      <c r="T2312" s="9">
        <f t="shared" si="293"/>
        <v>41324.585821759254</v>
      </c>
      <c r="U2312" t="str">
        <f t="shared" si="294"/>
        <v>February</v>
      </c>
      <c r="V2312" t="str">
        <f t="shared" si="295"/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88"/>
        <v>104</v>
      </c>
      <c r="P2313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9">
        <f t="shared" si="292"/>
        <v>41765.796168981477</v>
      </c>
      <c r="T2313" s="9">
        <f t="shared" si="293"/>
        <v>41735.796168981477</v>
      </c>
      <c r="U2313" t="str">
        <f t="shared" si="294"/>
        <v>April</v>
      </c>
      <c r="V2313" t="str">
        <f t="shared" si="295"/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88"/>
        <v>108</v>
      </c>
      <c r="P2314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9">
        <f t="shared" si="292"/>
        <v>41747.75</v>
      </c>
      <c r="T2314" s="9">
        <f t="shared" si="293"/>
        <v>41716.424513888887</v>
      </c>
      <c r="U2314" t="str">
        <f t="shared" si="294"/>
        <v>March</v>
      </c>
      <c r="V2314" t="str">
        <f t="shared" si="295"/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88"/>
        <v>176</v>
      </c>
      <c r="P2315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9">
        <f t="shared" si="292"/>
        <v>41032.750300925924</v>
      </c>
      <c r="T2315" s="9">
        <f t="shared" si="293"/>
        <v>41002.750300925924</v>
      </c>
      <c r="U2315" t="str">
        <f t="shared" si="294"/>
        <v>April</v>
      </c>
      <c r="V2315" t="str">
        <f t="shared" si="295"/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88"/>
        <v>157</v>
      </c>
      <c r="P231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9">
        <f t="shared" si="292"/>
        <v>41067.343252314815</v>
      </c>
      <c r="T2316" s="9">
        <f t="shared" si="293"/>
        <v>41037.343252314815</v>
      </c>
      <c r="U2316" t="str">
        <f t="shared" si="294"/>
        <v>May</v>
      </c>
      <c r="V2316" t="str">
        <f t="shared" si="295"/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88"/>
        <v>103</v>
      </c>
      <c r="P2317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9">
        <f t="shared" si="292"/>
        <v>41034.517858796295</v>
      </c>
      <c r="T2317" s="9">
        <f t="shared" si="293"/>
        <v>41004.517858796295</v>
      </c>
      <c r="U2317" t="str">
        <f t="shared" si="294"/>
        <v>April</v>
      </c>
      <c r="V2317" t="str">
        <f t="shared" si="295"/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88"/>
        <v>104</v>
      </c>
      <c r="P2318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9">
        <f t="shared" si="292"/>
        <v>40156.558333333334</v>
      </c>
      <c r="T2318" s="9">
        <f t="shared" si="293"/>
        <v>40079.516782407409</v>
      </c>
      <c r="U2318" t="str">
        <f t="shared" si="294"/>
        <v>September</v>
      </c>
      <c r="V2318" t="str">
        <f t="shared" si="295"/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88"/>
        <v>104</v>
      </c>
      <c r="P2319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9">
        <f t="shared" si="292"/>
        <v>40224</v>
      </c>
      <c r="T2319" s="9">
        <f t="shared" si="293"/>
        <v>40192.33390046296</v>
      </c>
      <c r="U2319" t="str">
        <f t="shared" si="294"/>
        <v>January</v>
      </c>
      <c r="V2319" t="str">
        <f t="shared" si="295"/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88"/>
        <v>121</v>
      </c>
      <c r="P2320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9">
        <f t="shared" si="292"/>
        <v>40081.957638888889</v>
      </c>
      <c r="T2320" s="9">
        <f t="shared" si="293"/>
        <v>40050.435347222221</v>
      </c>
      <c r="U2320" t="str">
        <f t="shared" si="294"/>
        <v>August</v>
      </c>
      <c r="V2320" t="str">
        <f t="shared" si="295"/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88"/>
        <v>108</v>
      </c>
      <c r="P2321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9">
        <f t="shared" si="292"/>
        <v>41622.873668981476</v>
      </c>
      <c r="T2321" s="9">
        <f t="shared" si="293"/>
        <v>41592.873668981476</v>
      </c>
      <c r="U2321" t="str">
        <f t="shared" si="294"/>
        <v>November</v>
      </c>
      <c r="V2321" t="str">
        <f t="shared" si="295"/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88"/>
        <v>109</v>
      </c>
      <c r="P2322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9">
        <f t="shared" si="292"/>
        <v>41731.567129629628</v>
      </c>
      <c r="T2322" s="9">
        <f t="shared" si="293"/>
        <v>41696.608796296292</v>
      </c>
      <c r="U2322" t="str">
        <f t="shared" si="294"/>
        <v>February</v>
      </c>
      <c r="V2322" t="str">
        <f t="shared" si="295"/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88"/>
        <v>39</v>
      </c>
      <c r="P2323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9">
        <f t="shared" si="292"/>
        <v>42829.010428240734</v>
      </c>
      <c r="T2323" s="9">
        <f t="shared" si="293"/>
        <v>42799.052094907405</v>
      </c>
      <c r="U2323" t="str">
        <f t="shared" si="294"/>
        <v>March</v>
      </c>
      <c r="V2323" t="str">
        <f t="shared" si="295"/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88"/>
        <v>3</v>
      </c>
      <c r="P232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9">
        <f t="shared" si="292"/>
        <v>42834.645474537036</v>
      </c>
      <c r="T2324" s="9">
        <f t="shared" si="293"/>
        <v>42804.687141203707</v>
      </c>
      <c r="U2324" t="str">
        <f t="shared" si="294"/>
        <v>March</v>
      </c>
      <c r="V2324" t="str">
        <f t="shared" si="295"/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88"/>
        <v>48</v>
      </c>
      <c r="P2325">
        <f t="shared" si="289"/>
        <v>30</v>
      </c>
      <c r="Q2325" t="str">
        <f t="shared" si="290"/>
        <v>food</v>
      </c>
      <c r="R2325" t="str">
        <f t="shared" si="291"/>
        <v>small batch</v>
      </c>
      <c r="S2325" s="9">
        <f t="shared" si="292"/>
        <v>42814.54684027777</v>
      </c>
      <c r="T2325" s="9">
        <f t="shared" si="293"/>
        <v>42807.54684027777</v>
      </c>
      <c r="U2325" t="str">
        <f t="shared" si="294"/>
        <v>March</v>
      </c>
      <c r="V2325" t="str">
        <f t="shared" si="295"/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88"/>
        <v>21</v>
      </c>
      <c r="P232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9">
        <f t="shared" si="292"/>
        <v>42820.635243055549</v>
      </c>
      <c r="T2326" s="9">
        <f t="shared" si="293"/>
        <v>42790.67690972222</v>
      </c>
      <c r="U2326" t="str">
        <f t="shared" si="294"/>
        <v>February</v>
      </c>
      <c r="V2326" t="str">
        <f t="shared" si="295"/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88"/>
        <v>8</v>
      </c>
      <c r="P2327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9">
        <f t="shared" si="292"/>
        <v>42823.772349537037</v>
      </c>
      <c r="T2327" s="9">
        <f t="shared" si="293"/>
        <v>42793.814016203702</v>
      </c>
      <c r="U2327" t="str">
        <f t="shared" si="294"/>
        <v>February</v>
      </c>
      <c r="V2327" t="str">
        <f t="shared" si="295"/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88"/>
        <v>1</v>
      </c>
      <c r="P232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9">
        <f t="shared" si="292"/>
        <v>42855.499999999993</v>
      </c>
      <c r="T2328" s="9">
        <f t="shared" si="293"/>
        <v>42803.825787037036</v>
      </c>
      <c r="U2328" t="str">
        <f t="shared" si="294"/>
        <v>March</v>
      </c>
      <c r="V2328" t="str">
        <f t="shared" si="295"/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88"/>
        <v>526</v>
      </c>
      <c r="P2329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9">
        <f t="shared" si="292"/>
        <v>41877.708796296298</v>
      </c>
      <c r="T2329" s="9">
        <f t="shared" si="293"/>
        <v>41842.708796296298</v>
      </c>
      <c r="U2329" t="str">
        <f t="shared" si="294"/>
        <v>July</v>
      </c>
      <c r="V2329" t="str">
        <f t="shared" si="295"/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88"/>
        <v>254</v>
      </c>
      <c r="P2330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9">
        <f t="shared" si="292"/>
        <v>42169.573344907411</v>
      </c>
      <c r="T2330" s="9">
        <f t="shared" si="293"/>
        <v>42139.573344907411</v>
      </c>
      <c r="U2330" t="str">
        <f t="shared" si="294"/>
        <v>May</v>
      </c>
      <c r="V2330" t="str">
        <f t="shared" si="295"/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88"/>
        <v>106</v>
      </c>
      <c r="P2331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9">
        <f t="shared" si="292"/>
        <v>41837.416041666664</v>
      </c>
      <c r="T2331" s="9">
        <f t="shared" si="293"/>
        <v>41807.416041666664</v>
      </c>
      <c r="U2331" t="str">
        <f t="shared" si="294"/>
        <v>June</v>
      </c>
      <c r="V2331" t="str">
        <f t="shared" si="295"/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88"/>
        <v>102</v>
      </c>
      <c r="P2332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9">
        <f t="shared" si="292"/>
        <v>42362.791666666664</v>
      </c>
      <c r="T2332" s="9">
        <f t="shared" si="293"/>
        <v>42332.691469907404</v>
      </c>
      <c r="U2332" t="str">
        <f t="shared" si="294"/>
        <v>November</v>
      </c>
      <c r="V2332" t="str">
        <f t="shared" si="295"/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88"/>
        <v>144</v>
      </c>
      <c r="P2333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9">
        <f t="shared" si="292"/>
        <v>41868.797337962962</v>
      </c>
      <c r="T2333" s="9">
        <f t="shared" si="293"/>
        <v>41838.797337962962</v>
      </c>
      <c r="U2333" t="str">
        <f t="shared" si="294"/>
        <v>July</v>
      </c>
      <c r="V2333" t="str">
        <f t="shared" si="295"/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88"/>
        <v>106</v>
      </c>
      <c r="P2334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9">
        <f t="shared" si="292"/>
        <v>42041.419803240737</v>
      </c>
      <c r="T2334" s="9">
        <f t="shared" si="293"/>
        <v>42011.419803240737</v>
      </c>
      <c r="U2334" t="str">
        <f t="shared" si="294"/>
        <v>January</v>
      </c>
      <c r="V2334" t="str">
        <f t="shared" si="295"/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88"/>
        <v>212</v>
      </c>
      <c r="P2335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9">
        <f t="shared" si="292"/>
        <v>41788.534722222219</v>
      </c>
      <c r="T2335" s="9">
        <f t="shared" si="293"/>
        <v>41767.442013888889</v>
      </c>
      <c r="U2335" t="str">
        <f t="shared" si="294"/>
        <v>May</v>
      </c>
      <c r="V2335" t="str">
        <f t="shared" si="295"/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88"/>
        <v>102</v>
      </c>
      <c r="P233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9">
        <f t="shared" si="292"/>
        <v>41948.523611111108</v>
      </c>
      <c r="T2336" s="9">
        <f t="shared" si="293"/>
        <v>41918.461782407401</v>
      </c>
      <c r="U2336" t="str">
        <f t="shared" si="294"/>
        <v>October</v>
      </c>
      <c r="V2336" t="str">
        <f t="shared" si="295"/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88"/>
        <v>102</v>
      </c>
      <c r="P2337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9">
        <f t="shared" si="292"/>
        <v>41801.363923611112</v>
      </c>
      <c r="T2337" s="9">
        <f t="shared" si="293"/>
        <v>41771.363923611112</v>
      </c>
      <c r="U2337" t="str">
        <f t="shared" si="294"/>
        <v>May</v>
      </c>
      <c r="V2337" t="str">
        <f t="shared" si="295"/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88"/>
        <v>521</v>
      </c>
      <c r="P2338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9">
        <f t="shared" si="292"/>
        <v>41706.716377314813</v>
      </c>
      <c r="T2338" s="9">
        <f t="shared" si="293"/>
        <v>41666.716377314813</v>
      </c>
      <c r="U2338" t="str">
        <f t="shared" si="294"/>
        <v>January</v>
      </c>
      <c r="V2338" t="str">
        <f t="shared" si="295"/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88"/>
        <v>111</v>
      </c>
      <c r="P2339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9">
        <f t="shared" si="292"/>
        <v>41816.432210648149</v>
      </c>
      <c r="T2339" s="9">
        <f t="shared" si="293"/>
        <v>41786.432210648149</v>
      </c>
      <c r="U2339" t="str">
        <f t="shared" si="294"/>
        <v>May</v>
      </c>
      <c r="V2339" t="str">
        <f t="shared" si="295"/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88"/>
        <v>101</v>
      </c>
      <c r="P2340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9">
        <f t="shared" si="292"/>
        <v>41819.688472222217</v>
      </c>
      <c r="T2340" s="9">
        <f t="shared" si="293"/>
        <v>41789.688472222217</v>
      </c>
      <c r="U2340" t="str">
        <f t="shared" si="294"/>
        <v>May</v>
      </c>
      <c r="V2340" t="str">
        <f t="shared" si="295"/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88"/>
        <v>294</v>
      </c>
      <c r="P2341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9">
        <f t="shared" si="292"/>
        <v>42723.124305555553</v>
      </c>
      <c r="T2341" s="9">
        <f t="shared" si="293"/>
        <v>42692.591539351844</v>
      </c>
      <c r="U2341" t="str">
        <f t="shared" si="294"/>
        <v>November</v>
      </c>
      <c r="V2341" t="str">
        <f t="shared" si="295"/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88"/>
        <v>106</v>
      </c>
      <c r="P2342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9">
        <f t="shared" si="292"/>
        <v>42673.434467592589</v>
      </c>
      <c r="T2342" s="9">
        <f t="shared" si="293"/>
        <v>42643.434467592589</v>
      </c>
      <c r="U2342" t="str">
        <f t="shared" si="294"/>
        <v>September</v>
      </c>
      <c r="V2342" t="str">
        <f t="shared" si="295"/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88"/>
        <v>0</v>
      </c>
      <c r="P2343">
        <f t="shared" si="289"/>
        <v>0</v>
      </c>
      <c r="Q2343" t="str">
        <f t="shared" si="290"/>
        <v>technology</v>
      </c>
      <c r="R2343" t="str">
        <f t="shared" si="291"/>
        <v>web</v>
      </c>
      <c r="S2343" s="9">
        <f t="shared" si="292"/>
        <v>42197.605370370373</v>
      </c>
      <c r="T2343" s="9">
        <f t="shared" si="293"/>
        <v>42167.605370370373</v>
      </c>
      <c r="U2343" t="str">
        <f t="shared" si="294"/>
        <v>June</v>
      </c>
      <c r="V2343" t="str">
        <f t="shared" si="295"/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88"/>
        <v>0</v>
      </c>
      <c r="P2344">
        <f t="shared" si="289"/>
        <v>0</v>
      </c>
      <c r="Q2344" t="str">
        <f t="shared" si="290"/>
        <v>technology</v>
      </c>
      <c r="R2344" t="str">
        <f t="shared" si="291"/>
        <v>web</v>
      </c>
      <c r="S2344" s="9">
        <f t="shared" si="292"/>
        <v>41918</v>
      </c>
      <c r="T2344" s="9">
        <f t="shared" si="293"/>
        <v>41897.49386574074</v>
      </c>
      <c r="U2344" t="str">
        <f t="shared" si="294"/>
        <v>September</v>
      </c>
      <c r="V2344" t="str">
        <f t="shared" si="295"/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88"/>
        <v>3</v>
      </c>
      <c r="P2345">
        <f t="shared" si="289"/>
        <v>300</v>
      </c>
      <c r="Q2345" t="str">
        <f t="shared" si="290"/>
        <v>technology</v>
      </c>
      <c r="R2345" t="str">
        <f t="shared" si="291"/>
        <v>web</v>
      </c>
      <c r="S2345" s="9">
        <f t="shared" si="292"/>
        <v>42377.615972222215</v>
      </c>
      <c r="T2345" s="9">
        <f t="shared" si="293"/>
        <v>42327.616956018515</v>
      </c>
      <c r="U2345" t="str">
        <f t="shared" si="294"/>
        <v>November</v>
      </c>
      <c r="V2345" t="str">
        <f t="shared" si="295"/>
        <v>2015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88"/>
        <v>0</v>
      </c>
      <c r="P2346">
        <f t="shared" si="289"/>
        <v>1</v>
      </c>
      <c r="Q2346" t="str">
        <f t="shared" si="290"/>
        <v>technology</v>
      </c>
      <c r="R2346" t="str">
        <f t="shared" si="291"/>
        <v>web</v>
      </c>
      <c r="S2346" s="9">
        <f t="shared" si="292"/>
        <v>42545.519317129627</v>
      </c>
      <c r="T2346" s="9">
        <f t="shared" si="293"/>
        <v>42515.519317129627</v>
      </c>
      <c r="U2346" t="str">
        <f t="shared" si="294"/>
        <v>May</v>
      </c>
      <c r="V2346" t="str">
        <f t="shared" si="295"/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88"/>
        <v>0</v>
      </c>
      <c r="P2347">
        <f t="shared" si="289"/>
        <v>0</v>
      </c>
      <c r="Q2347" t="str">
        <f t="shared" si="290"/>
        <v>technology</v>
      </c>
      <c r="R2347" t="str">
        <f t="shared" si="291"/>
        <v>web</v>
      </c>
      <c r="S2347" s="9">
        <f t="shared" si="292"/>
        <v>42094.777083333327</v>
      </c>
      <c r="T2347" s="9">
        <f t="shared" si="293"/>
        <v>42059.79347222222</v>
      </c>
      <c r="U2347" t="str">
        <f t="shared" si="294"/>
        <v>February</v>
      </c>
      <c r="V2347" t="str">
        <f t="shared" si="295"/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88"/>
        <v>0</v>
      </c>
      <c r="P2348">
        <f t="shared" si="289"/>
        <v>13</v>
      </c>
      <c r="Q2348" t="str">
        <f t="shared" si="290"/>
        <v>technology</v>
      </c>
      <c r="R2348" t="str">
        <f t="shared" si="291"/>
        <v>web</v>
      </c>
      <c r="S2348" s="9">
        <f t="shared" si="292"/>
        <v>42660.590636574074</v>
      </c>
      <c r="T2348" s="9">
        <f t="shared" si="293"/>
        <v>42615.590636574074</v>
      </c>
      <c r="U2348" t="str">
        <f t="shared" si="294"/>
        <v>September</v>
      </c>
      <c r="V2348" t="str">
        <f t="shared" si="295"/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88"/>
        <v>2</v>
      </c>
      <c r="P2349">
        <f t="shared" si="289"/>
        <v>15</v>
      </c>
      <c r="Q2349" t="str">
        <f t="shared" si="290"/>
        <v>technology</v>
      </c>
      <c r="R2349" t="str">
        <f t="shared" si="291"/>
        <v>web</v>
      </c>
      <c r="S2349" s="9">
        <f t="shared" si="292"/>
        <v>42607.399027777778</v>
      </c>
      <c r="T2349" s="9">
        <f t="shared" si="293"/>
        <v>42577.399027777778</v>
      </c>
      <c r="U2349" t="str">
        <f t="shared" si="294"/>
        <v>July</v>
      </c>
      <c r="V2349" t="str">
        <f t="shared" si="295"/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88"/>
        <v>0</v>
      </c>
      <c r="P2350">
        <f t="shared" si="289"/>
        <v>54</v>
      </c>
      <c r="Q2350" t="str">
        <f t="shared" si="290"/>
        <v>technology</v>
      </c>
      <c r="R2350" t="str">
        <f t="shared" si="291"/>
        <v>web</v>
      </c>
      <c r="S2350" s="9">
        <f t="shared" si="292"/>
        <v>42420.723819444444</v>
      </c>
      <c r="T2350" s="9">
        <f t="shared" si="293"/>
        <v>42360.723819444444</v>
      </c>
      <c r="U2350" t="str">
        <f t="shared" si="294"/>
        <v>December</v>
      </c>
      <c r="V2350" t="str">
        <f t="shared" si="295"/>
        <v>2015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88"/>
        <v>0</v>
      </c>
      <c r="P2351">
        <f t="shared" si="289"/>
        <v>0</v>
      </c>
      <c r="Q2351" t="str">
        <f t="shared" si="290"/>
        <v>technology</v>
      </c>
      <c r="R2351" t="str">
        <f t="shared" si="291"/>
        <v>web</v>
      </c>
      <c r="S2351" s="9">
        <f t="shared" si="292"/>
        <v>42227.567453703705</v>
      </c>
      <c r="T2351" s="9">
        <f t="shared" si="293"/>
        <v>42198.567453703705</v>
      </c>
      <c r="U2351" t="str">
        <f t="shared" si="294"/>
        <v>July</v>
      </c>
      <c r="V2351" t="str">
        <f t="shared" si="295"/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88"/>
        <v>0</v>
      </c>
      <c r="P2352">
        <f t="shared" si="289"/>
        <v>0</v>
      </c>
      <c r="Q2352" t="str">
        <f t="shared" si="290"/>
        <v>technology</v>
      </c>
      <c r="R2352" t="str">
        <f t="shared" si="291"/>
        <v>web</v>
      </c>
      <c r="S2352" s="9">
        <f t="shared" si="292"/>
        <v>42738.633912037032</v>
      </c>
      <c r="T2352" s="9">
        <f t="shared" si="293"/>
        <v>42708.633912037032</v>
      </c>
      <c r="U2352" t="str">
        <f t="shared" si="294"/>
        <v>December</v>
      </c>
      <c r="V2352" t="str">
        <f t="shared" si="295"/>
        <v>2016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88"/>
        <v>1</v>
      </c>
      <c r="P2353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9">
        <f t="shared" si="292"/>
        <v>42123.892812500002</v>
      </c>
      <c r="T2353" s="9">
        <f t="shared" si="293"/>
        <v>42093.892812500002</v>
      </c>
      <c r="U2353" t="str">
        <f t="shared" si="294"/>
        <v>March</v>
      </c>
      <c r="V2353" t="str">
        <f t="shared" si="295"/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88"/>
        <v>0</v>
      </c>
      <c r="P2354">
        <f t="shared" si="289"/>
        <v>0</v>
      </c>
      <c r="Q2354" t="str">
        <f t="shared" si="290"/>
        <v>technology</v>
      </c>
      <c r="R2354" t="str">
        <f t="shared" si="291"/>
        <v>web</v>
      </c>
      <c r="S2354" s="9">
        <f t="shared" si="292"/>
        <v>42161.425370370365</v>
      </c>
      <c r="T2354" s="9">
        <f t="shared" si="293"/>
        <v>42101.425370370365</v>
      </c>
      <c r="U2354" t="str">
        <f t="shared" si="294"/>
        <v>April</v>
      </c>
      <c r="V2354" t="str">
        <f t="shared" si="295"/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88"/>
        <v>0</v>
      </c>
      <c r="P2355">
        <f t="shared" si="289"/>
        <v>0</v>
      </c>
      <c r="Q2355" t="str">
        <f t="shared" si="290"/>
        <v>technology</v>
      </c>
      <c r="R2355" t="str">
        <f t="shared" si="291"/>
        <v>web</v>
      </c>
      <c r="S2355" s="9">
        <f t="shared" si="292"/>
        <v>42115.467847222222</v>
      </c>
      <c r="T2355" s="9">
        <f t="shared" si="293"/>
        <v>42103.467847222222</v>
      </c>
      <c r="U2355" t="str">
        <f t="shared" si="294"/>
        <v>April</v>
      </c>
      <c r="V2355" t="str">
        <f t="shared" si="295"/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88"/>
        <v>0</v>
      </c>
      <c r="P2356">
        <f t="shared" si="289"/>
        <v>25</v>
      </c>
      <c r="Q2356" t="str">
        <f t="shared" si="290"/>
        <v>technology</v>
      </c>
      <c r="R2356" t="str">
        <f t="shared" si="291"/>
        <v>web</v>
      </c>
      <c r="S2356" s="9">
        <f t="shared" si="292"/>
        <v>42014.51458333333</v>
      </c>
      <c r="T2356" s="9">
        <f t="shared" si="293"/>
        <v>41954.51458333333</v>
      </c>
      <c r="U2356" t="str">
        <f t="shared" si="294"/>
        <v>November</v>
      </c>
      <c r="V2356" t="str">
        <f t="shared" si="295"/>
        <v>2014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88"/>
        <v>1</v>
      </c>
      <c r="P2357">
        <f t="shared" si="289"/>
        <v>27.5</v>
      </c>
      <c r="Q2357" t="str">
        <f t="shared" si="290"/>
        <v>technology</v>
      </c>
      <c r="R2357" t="str">
        <f t="shared" si="291"/>
        <v>web</v>
      </c>
      <c r="S2357" s="9">
        <f t="shared" si="292"/>
        <v>42126.709907407399</v>
      </c>
      <c r="T2357" s="9">
        <f t="shared" si="293"/>
        <v>42096.709907407399</v>
      </c>
      <c r="U2357" t="str">
        <f t="shared" si="294"/>
        <v>April</v>
      </c>
      <c r="V2357" t="str">
        <f t="shared" si="295"/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88"/>
        <v>0</v>
      </c>
      <c r="P2358">
        <f t="shared" si="289"/>
        <v>0</v>
      </c>
      <c r="Q2358" t="str">
        <f t="shared" si="290"/>
        <v>technology</v>
      </c>
      <c r="R2358" t="str">
        <f t="shared" si="291"/>
        <v>web</v>
      </c>
      <c r="S2358" s="9">
        <f t="shared" si="292"/>
        <v>42160.575277777774</v>
      </c>
      <c r="T2358" s="9">
        <f t="shared" si="293"/>
        <v>42130.575277777774</v>
      </c>
      <c r="U2358" t="str">
        <f t="shared" si="294"/>
        <v>May</v>
      </c>
      <c r="V2358" t="str">
        <f t="shared" si="295"/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88"/>
        <v>0</v>
      </c>
      <c r="P2359">
        <f t="shared" si="289"/>
        <v>0</v>
      </c>
      <c r="Q2359" t="str">
        <f t="shared" si="290"/>
        <v>technology</v>
      </c>
      <c r="R2359" t="str">
        <f t="shared" si="291"/>
        <v>web</v>
      </c>
      <c r="S2359" s="9">
        <f t="shared" si="292"/>
        <v>42294.411782407398</v>
      </c>
      <c r="T2359" s="9">
        <f t="shared" si="293"/>
        <v>42264.411782407398</v>
      </c>
      <c r="U2359" t="str">
        <f t="shared" si="294"/>
        <v>September</v>
      </c>
      <c r="V2359" t="str">
        <f t="shared" si="295"/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88"/>
        <v>0</v>
      </c>
      <c r="P2360">
        <f t="shared" si="289"/>
        <v>0</v>
      </c>
      <c r="Q2360" t="str">
        <f t="shared" si="290"/>
        <v>technology</v>
      </c>
      <c r="R2360" t="str">
        <f t="shared" si="291"/>
        <v>web</v>
      </c>
      <c r="S2360" s="9">
        <f t="shared" si="292"/>
        <v>42034.818749999999</v>
      </c>
      <c r="T2360" s="9">
        <f t="shared" si="293"/>
        <v>41978.722638888888</v>
      </c>
      <c r="U2360" t="str">
        <f t="shared" si="294"/>
        <v>December</v>
      </c>
      <c r="V2360" t="str">
        <f t="shared" si="295"/>
        <v>2014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88"/>
        <v>15</v>
      </c>
      <c r="P2361">
        <f t="shared" si="289"/>
        <v>367</v>
      </c>
      <c r="Q2361" t="str">
        <f t="shared" si="290"/>
        <v>technology</v>
      </c>
      <c r="R2361" t="str">
        <f t="shared" si="291"/>
        <v>web</v>
      </c>
      <c r="S2361" s="9">
        <f t="shared" si="292"/>
        <v>42219.441249999996</v>
      </c>
      <c r="T2361" s="9">
        <f t="shared" si="293"/>
        <v>42159.441249999996</v>
      </c>
      <c r="U2361" t="str">
        <f t="shared" si="294"/>
        <v>June</v>
      </c>
      <c r="V2361" t="str">
        <f t="shared" si="295"/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88"/>
        <v>0</v>
      </c>
      <c r="P2362">
        <f t="shared" si="289"/>
        <v>2</v>
      </c>
      <c r="Q2362" t="str">
        <f t="shared" si="290"/>
        <v>technology</v>
      </c>
      <c r="R2362" t="str">
        <f t="shared" si="291"/>
        <v>web</v>
      </c>
      <c r="S2362" s="9">
        <f t="shared" si="292"/>
        <v>42407.498611111114</v>
      </c>
      <c r="T2362" s="9">
        <f t="shared" si="293"/>
        <v>42377.498611111114</v>
      </c>
      <c r="U2362" t="str">
        <f t="shared" si="294"/>
        <v>January</v>
      </c>
      <c r="V2362" t="str">
        <f t="shared" si="295"/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88"/>
        <v>0</v>
      </c>
      <c r="P2363">
        <f t="shared" si="289"/>
        <v>0</v>
      </c>
      <c r="Q2363" t="str">
        <f t="shared" si="290"/>
        <v>technology</v>
      </c>
      <c r="R2363" t="str">
        <f t="shared" si="291"/>
        <v>web</v>
      </c>
      <c r="S2363" s="9">
        <f t="shared" si="292"/>
        <v>42490.708333333336</v>
      </c>
      <c r="T2363" s="9">
        <f t="shared" si="293"/>
        <v>42466.650555555556</v>
      </c>
      <c r="U2363" t="str">
        <f t="shared" si="294"/>
        <v>April</v>
      </c>
      <c r="V2363" t="str">
        <f t="shared" si="295"/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88"/>
        <v>29</v>
      </c>
      <c r="P2364">
        <f t="shared" si="289"/>
        <v>60</v>
      </c>
      <c r="Q2364" t="str">
        <f t="shared" si="290"/>
        <v>technology</v>
      </c>
      <c r="R2364" t="str">
        <f t="shared" si="291"/>
        <v>web</v>
      </c>
      <c r="S2364" s="9">
        <f t="shared" si="292"/>
        <v>41984.47997685185</v>
      </c>
      <c r="T2364" s="9">
        <f t="shared" si="293"/>
        <v>41954.47997685185</v>
      </c>
      <c r="U2364" t="str">
        <f t="shared" si="294"/>
        <v>November</v>
      </c>
      <c r="V2364" t="str">
        <f t="shared" si="295"/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88"/>
        <v>0</v>
      </c>
      <c r="P2365">
        <f t="shared" si="289"/>
        <v>0</v>
      </c>
      <c r="Q2365" t="str">
        <f t="shared" si="290"/>
        <v>technology</v>
      </c>
      <c r="R2365" t="str">
        <f t="shared" si="291"/>
        <v>web</v>
      </c>
      <c r="S2365" s="9">
        <f t="shared" si="292"/>
        <v>42366.803240740737</v>
      </c>
      <c r="T2365" s="9">
        <f t="shared" si="293"/>
        <v>42321.803240740737</v>
      </c>
      <c r="U2365" t="str">
        <f t="shared" si="294"/>
        <v>November</v>
      </c>
      <c r="V2365" t="str">
        <f t="shared" si="295"/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88"/>
        <v>0</v>
      </c>
      <c r="P2366">
        <f t="shared" si="289"/>
        <v>0</v>
      </c>
      <c r="Q2366" t="str">
        <f t="shared" si="290"/>
        <v>technology</v>
      </c>
      <c r="R2366" t="str">
        <f t="shared" si="291"/>
        <v>web</v>
      </c>
      <c r="S2366" s="9">
        <f t="shared" si="292"/>
        <v>42303.726342592585</v>
      </c>
      <c r="T2366" s="9">
        <f t="shared" si="293"/>
        <v>42248.726342592585</v>
      </c>
      <c r="U2366" t="str">
        <f t="shared" si="294"/>
        <v>September</v>
      </c>
      <c r="V2366" t="str">
        <f t="shared" si="295"/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88"/>
        <v>0</v>
      </c>
      <c r="P2367">
        <f t="shared" si="289"/>
        <v>0</v>
      </c>
      <c r="Q2367" t="str">
        <f t="shared" si="290"/>
        <v>technology</v>
      </c>
      <c r="R2367" t="str">
        <f t="shared" si="291"/>
        <v>web</v>
      </c>
      <c r="S2367" s="9">
        <f t="shared" si="292"/>
        <v>42386.749999999993</v>
      </c>
      <c r="T2367" s="9">
        <f t="shared" si="293"/>
        <v>42346.528067129628</v>
      </c>
      <c r="U2367" t="str">
        <f t="shared" si="294"/>
        <v>December</v>
      </c>
      <c r="V2367" t="str">
        <f t="shared" si="295"/>
        <v>2015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88"/>
        <v>11</v>
      </c>
      <c r="P2368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9">
        <f t="shared" si="292"/>
        <v>42298.323298611103</v>
      </c>
      <c r="T2368" s="9">
        <f t="shared" si="293"/>
        <v>42268.323298611103</v>
      </c>
      <c r="U2368" t="str">
        <f t="shared" si="294"/>
        <v>September</v>
      </c>
      <c r="V2368" t="str">
        <f t="shared" si="295"/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88"/>
        <v>1</v>
      </c>
      <c r="P2369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9">
        <f t="shared" si="292"/>
        <v>42485.720092592594</v>
      </c>
      <c r="T2369" s="9">
        <f t="shared" si="293"/>
        <v>42425.761759259258</v>
      </c>
      <c r="U2369" t="str">
        <f t="shared" si="294"/>
        <v>February</v>
      </c>
      <c r="V2369" t="str">
        <f t="shared" si="295"/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88"/>
        <v>0</v>
      </c>
      <c r="P2370">
        <f t="shared" si="289"/>
        <v>50</v>
      </c>
      <c r="Q2370" t="str">
        <f t="shared" si="290"/>
        <v>technology</v>
      </c>
      <c r="R2370" t="str">
        <f t="shared" si="291"/>
        <v>web</v>
      </c>
      <c r="S2370" s="9">
        <f t="shared" si="292"/>
        <v>42108.471817129634</v>
      </c>
      <c r="T2370" s="9">
        <f t="shared" si="293"/>
        <v>42063.513483796291</v>
      </c>
      <c r="U2370" t="str">
        <f t="shared" si="294"/>
        <v>February</v>
      </c>
      <c r="V2370" t="str">
        <f t="shared" si="295"/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96">ROUND(E2371/D2371*100,0)</f>
        <v>0</v>
      </c>
      <c r="P2371">
        <f t="shared" ref="P2371:P2434" si="297">IFERROR(E2371/L2371,0)</f>
        <v>0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9">
        <f t="shared" ref="S2371:S2434" si="300">(((I2371/60)/60)/24)+DATE(1970,1,1)+(-5/24)</f>
        <v>42410.60429398148</v>
      </c>
      <c r="T2371" s="9">
        <f t="shared" ref="T2371:T2434" si="301">(((J2371/60)/60)/24)+DATE(1970,1,1)+(-5/24)</f>
        <v>42380.60429398148</v>
      </c>
      <c r="U2371" t="str">
        <f t="shared" ref="U2371:U2434" si="302">TEXT(T2371,"mmmm")</f>
        <v>January</v>
      </c>
      <c r="V2371" t="str">
        <f t="shared" ref="V2371:V2434" si="303">TEXT(T2371,"yyyy")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96"/>
        <v>0</v>
      </c>
      <c r="P2372">
        <f t="shared" si="297"/>
        <v>20.5</v>
      </c>
      <c r="Q2372" t="str">
        <f t="shared" si="298"/>
        <v>technology</v>
      </c>
      <c r="R2372" t="str">
        <f t="shared" si="299"/>
        <v>web</v>
      </c>
      <c r="S2372" s="9">
        <f t="shared" si="300"/>
        <v>41990.980798611105</v>
      </c>
      <c r="T2372" s="9">
        <f t="shared" si="301"/>
        <v>41960.980798611105</v>
      </c>
      <c r="U2372" t="str">
        <f t="shared" si="302"/>
        <v>November</v>
      </c>
      <c r="V2372" t="str">
        <f t="shared" si="303"/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96"/>
        <v>0</v>
      </c>
      <c r="P2373">
        <f t="shared" si="297"/>
        <v>0</v>
      </c>
      <c r="Q2373" t="str">
        <f t="shared" si="298"/>
        <v>technology</v>
      </c>
      <c r="R2373" t="str">
        <f t="shared" si="299"/>
        <v>web</v>
      </c>
      <c r="S2373" s="9">
        <f t="shared" si="300"/>
        <v>42180.569398148145</v>
      </c>
      <c r="T2373" s="9">
        <f t="shared" si="301"/>
        <v>42150.569398148145</v>
      </c>
      <c r="U2373" t="str">
        <f t="shared" si="302"/>
        <v>May</v>
      </c>
      <c r="V2373" t="str">
        <f t="shared" si="303"/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96"/>
        <v>3</v>
      </c>
      <c r="P2374">
        <f t="shared" si="297"/>
        <v>30</v>
      </c>
      <c r="Q2374" t="str">
        <f t="shared" si="298"/>
        <v>technology</v>
      </c>
      <c r="R2374" t="str">
        <f t="shared" si="299"/>
        <v>web</v>
      </c>
      <c r="S2374" s="9">
        <f t="shared" si="300"/>
        <v>42117.860775462956</v>
      </c>
      <c r="T2374" s="9">
        <f t="shared" si="301"/>
        <v>42087.860775462956</v>
      </c>
      <c r="U2374" t="str">
        <f t="shared" si="302"/>
        <v>March</v>
      </c>
      <c r="V2374" t="str">
        <f t="shared" si="303"/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96"/>
        <v>0</v>
      </c>
      <c r="P2375">
        <f t="shared" si="297"/>
        <v>50</v>
      </c>
      <c r="Q2375" t="str">
        <f t="shared" si="298"/>
        <v>technology</v>
      </c>
      <c r="R2375" t="str">
        <f t="shared" si="299"/>
        <v>web</v>
      </c>
      <c r="S2375" s="9">
        <f t="shared" si="300"/>
        <v>42245.453981481485</v>
      </c>
      <c r="T2375" s="9">
        <f t="shared" si="301"/>
        <v>42215.453981481485</v>
      </c>
      <c r="U2375" t="str">
        <f t="shared" si="302"/>
        <v>July</v>
      </c>
      <c r="V2375" t="str">
        <f t="shared" si="303"/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96"/>
        <v>0</v>
      </c>
      <c r="P2376">
        <f t="shared" si="297"/>
        <v>10</v>
      </c>
      <c r="Q2376" t="str">
        <f t="shared" si="298"/>
        <v>technology</v>
      </c>
      <c r="R2376" t="str">
        <f t="shared" si="299"/>
        <v>web</v>
      </c>
      <c r="S2376" s="9">
        <f t="shared" si="300"/>
        <v>42047.634953703695</v>
      </c>
      <c r="T2376" s="9">
        <f t="shared" si="301"/>
        <v>42017.634953703695</v>
      </c>
      <c r="U2376" t="str">
        <f t="shared" si="302"/>
        <v>January</v>
      </c>
      <c r="V2376" t="str">
        <f t="shared" si="303"/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96"/>
        <v>0</v>
      </c>
      <c r="P2377">
        <f t="shared" si="297"/>
        <v>0</v>
      </c>
      <c r="Q2377" t="str">
        <f t="shared" si="298"/>
        <v>technology</v>
      </c>
      <c r="R2377" t="str">
        <f t="shared" si="299"/>
        <v>web</v>
      </c>
      <c r="S2377" s="9">
        <f t="shared" si="300"/>
        <v>42622.627743055556</v>
      </c>
      <c r="T2377" s="9">
        <f t="shared" si="301"/>
        <v>42592.627743055556</v>
      </c>
      <c r="U2377" t="str">
        <f t="shared" si="302"/>
        <v>August</v>
      </c>
      <c r="V2377" t="str">
        <f t="shared" si="303"/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96"/>
        <v>11</v>
      </c>
      <c r="P2378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9">
        <f t="shared" si="300"/>
        <v>42348.717199074068</v>
      </c>
      <c r="T2378" s="9">
        <f t="shared" si="301"/>
        <v>42318.717199074068</v>
      </c>
      <c r="U2378" t="str">
        <f t="shared" si="302"/>
        <v>November</v>
      </c>
      <c r="V2378" t="str">
        <f t="shared" si="303"/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96"/>
        <v>0</v>
      </c>
      <c r="P2379">
        <f t="shared" si="297"/>
        <v>0</v>
      </c>
      <c r="Q2379" t="str">
        <f t="shared" si="298"/>
        <v>technology</v>
      </c>
      <c r="R2379" t="str">
        <f t="shared" si="299"/>
        <v>web</v>
      </c>
      <c r="S2379" s="9">
        <f t="shared" si="300"/>
        <v>42699.703506944446</v>
      </c>
      <c r="T2379" s="9">
        <f t="shared" si="301"/>
        <v>42669.661840277775</v>
      </c>
      <c r="U2379" t="str">
        <f t="shared" si="302"/>
        <v>October</v>
      </c>
      <c r="V2379" t="str">
        <f t="shared" si="303"/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96"/>
        <v>0</v>
      </c>
      <c r="P2380">
        <f t="shared" si="297"/>
        <v>0</v>
      </c>
      <c r="Q2380" t="str">
        <f t="shared" si="298"/>
        <v>technology</v>
      </c>
      <c r="R2380" t="str">
        <f t="shared" si="299"/>
        <v>web</v>
      </c>
      <c r="S2380" s="9">
        <f t="shared" si="300"/>
        <v>42241.804745370369</v>
      </c>
      <c r="T2380" s="9">
        <f t="shared" si="301"/>
        <v>42212.804745370369</v>
      </c>
      <c r="U2380" t="str">
        <f t="shared" si="302"/>
        <v>July</v>
      </c>
      <c r="V2380" t="str">
        <f t="shared" si="303"/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96"/>
        <v>0</v>
      </c>
      <c r="P2381">
        <f t="shared" si="297"/>
        <v>0</v>
      </c>
      <c r="Q2381" t="str">
        <f t="shared" si="298"/>
        <v>technology</v>
      </c>
      <c r="R2381" t="str">
        <f t="shared" si="299"/>
        <v>web</v>
      </c>
      <c r="S2381" s="9">
        <f t="shared" si="300"/>
        <v>42281.808055555557</v>
      </c>
      <c r="T2381" s="9">
        <f t="shared" si="301"/>
        <v>42236.808055555557</v>
      </c>
      <c r="U2381" t="str">
        <f t="shared" si="302"/>
        <v>August</v>
      </c>
      <c r="V2381" t="str">
        <f t="shared" si="303"/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96"/>
        <v>0</v>
      </c>
      <c r="P2382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9">
        <f t="shared" si="300"/>
        <v>42278.584976851846</v>
      </c>
      <c r="T2382" s="9">
        <f t="shared" si="301"/>
        <v>42248.584976851846</v>
      </c>
      <c r="U2382" t="str">
        <f t="shared" si="302"/>
        <v>September</v>
      </c>
      <c r="V2382" t="str">
        <f t="shared" si="303"/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96"/>
        <v>2</v>
      </c>
      <c r="P2383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9">
        <f t="shared" si="300"/>
        <v>42104.727407407401</v>
      </c>
      <c r="T2383" s="9">
        <f t="shared" si="301"/>
        <v>42074.727407407401</v>
      </c>
      <c r="U2383" t="str">
        <f t="shared" si="302"/>
        <v>March</v>
      </c>
      <c r="V2383" t="str">
        <f t="shared" si="303"/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96"/>
        <v>3</v>
      </c>
      <c r="P2384">
        <f t="shared" si="297"/>
        <v>37.5</v>
      </c>
      <c r="Q2384" t="str">
        <f t="shared" si="298"/>
        <v>technology</v>
      </c>
      <c r="R2384" t="str">
        <f t="shared" si="299"/>
        <v>web</v>
      </c>
      <c r="S2384" s="9">
        <f t="shared" si="300"/>
        <v>42219.979201388887</v>
      </c>
      <c r="T2384" s="9">
        <f t="shared" si="301"/>
        <v>42194.979201388887</v>
      </c>
      <c r="U2384" t="str">
        <f t="shared" si="302"/>
        <v>July</v>
      </c>
      <c r="V2384" t="str">
        <f t="shared" si="303"/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96"/>
        <v>4</v>
      </c>
      <c r="P2385">
        <f t="shared" si="297"/>
        <v>145</v>
      </c>
      <c r="Q2385" t="str">
        <f t="shared" si="298"/>
        <v>technology</v>
      </c>
      <c r="R2385" t="str">
        <f t="shared" si="299"/>
        <v>web</v>
      </c>
      <c r="S2385" s="9">
        <f t="shared" si="300"/>
        <v>42056.848460648143</v>
      </c>
      <c r="T2385" s="9">
        <f t="shared" si="301"/>
        <v>42026.848460648143</v>
      </c>
      <c r="U2385" t="str">
        <f t="shared" si="302"/>
        <v>January</v>
      </c>
      <c r="V2385" t="str">
        <f t="shared" si="303"/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96"/>
        <v>1</v>
      </c>
      <c r="P2386">
        <f t="shared" si="297"/>
        <v>1</v>
      </c>
      <c r="Q2386" t="str">
        <f t="shared" si="298"/>
        <v>technology</v>
      </c>
      <c r="R2386" t="str">
        <f t="shared" si="299"/>
        <v>web</v>
      </c>
      <c r="S2386" s="9">
        <f t="shared" si="300"/>
        <v>41956.900960648149</v>
      </c>
      <c r="T2386" s="9">
        <f t="shared" si="301"/>
        <v>41926.859293981477</v>
      </c>
      <c r="U2386" t="str">
        <f t="shared" si="302"/>
        <v>October</v>
      </c>
      <c r="V2386" t="str">
        <f t="shared" si="303"/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96"/>
        <v>1</v>
      </c>
      <c r="P2387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9">
        <f t="shared" si="300"/>
        <v>42221.493425925924</v>
      </c>
      <c r="T2387" s="9">
        <f t="shared" si="301"/>
        <v>42191.493425925924</v>
      </c>
      <c r="U2387" t="str">
        <f t="shared" si="302"/>
        <v>July</v>
      </c>
      <c r="V2387" t="str">
        <f t="shared" si="303"/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96"/>
        <v>0</v>
      </c>
      <c r="P2388">
        <f t="shared" si="297"/>
        <v>0</v>
      </c>
      <c r="Q2388" t="str">
        <f t="shared" si="298"/>
        <v>technology</v>
      </c>
      <c r="R2388" t="str">
        <f t="shared" si="299"/>
        <v>web</v>
      </c>
      <c r="S2388" s="9">
        <f t="shared" si="300"/>
        <v>42014.629907407405</v>
      </c>
      <c r="T2388" s="9">
        <f t="shared" si="301"/>
        <v>41954.629907407405</v>
      </c>
      <c r="U2388" t="str">
        <f t="shared" si="302"/>
        <v>November</v>
      </c>
      <c r="V2388" t="str">
        <f t="shared" si="303"/>
        <v>2014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96"/>
        <v>1</v>
      </c>
      <c r="P2389">
        <f t="shared" si="297"/>
        <v>342</v>
      </c>
      <c r="Q2389" t="str">
        <f t="shared" si="298"/>
        <v>technology</v>
      </c>
      <c r="R2389" t="str">
        <f t="shared" si="299"/>
        <v>web</v>
      </c>
      <c r="S2389" s="9">
        <f t="shared" si="300"/>
        <v>42573.418287037035</v>
      </c>
      <c r="T2389" s="9">
        <f t="shared" si="301"/>
        <v>42528.418287037035</v>
      </c>
      <c r="U2389" t="str">
        <f t="shared" si="302"/>
        <v>June</v>
      </c>
      <c r="V2389" t="str">
        <f t="shared" si="303"/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96"/>
        <v>1</v>
      </c>
      <c r="P2390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9">
        <f t="shared" si="300"/>
        <v>42019.603472222218</v>
      </c>
      <c r="T2390" s="9">
        <f t="shared" si="301"/>
        <v>41989.645358796297</v>
      </c>
      <c r="U2390" t="str">
        <f t="shared" si="302"/>
        <v>December</v>
      </c>
      <c r="V2390" t="str">
        <f t="shared" si="303"/>
        <v>2014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96"/>
        <v>0</v>
      </c>
      <c r="P2391">
        <f t="shared" si="297"/>
        <v>30</v>
      </c>
      <c r="Q2391" t="str">
        <f t="shared" si="298"/>
        <v>technology</v>
      </c>
      <c r="R2391" t="str">
        <f t="shared" si="299"/>
        <v>web</v>
      </c>
      <c r="S2391" s="9">
        <f t="shared" si="300"/>
        <v>42210.707638888889</v>
      </c>
      <c r="T2391" s="9">
        <f t="shared" si="301"/>
        <v>42179.445046296292</v>
      </c>
      <c r="U2391" t="str">
        <f t="shared" si="302"/>
        <v>June</v>
      </c>
      <c r="V2391" t="str">
        <f t="shared" si="303"/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96"/>
        <v>0</v>
      </c>
      <c r="P2392">
        <f t="shared" si="297"/>
        <v>0</v>
      </c>
      <c r="Q2392" t="str">
        <f t="shared" si="298"/>
        <v>technology</v>
      </c>
      <c r="R2392" t="str">
        <f t="shared" si="299"/>
        <v>web</v>
      </c>
      <c r="S2392" s="9">
        <f t="shared" si="300"/>
        <v>42008.053981481477</v>
      </c>
      <c r="T2392" s="9">
        <f t="shared" si="301"/>
        <v>41968.053981481477</v>
      </c>
      <c r="U2392" t="str">
        <f t="shared" si="302"/>
        <v>November</v>
      </c>
      <c r="V2392" t="str">
        <f t="shared" si="303"/>
        <v>2014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96"/>
        <v>0</v>
      </c>
      <c r="P2393">
        <f t="shared" si="297"/>
        <v>25</v>
      </c>
      <c r="Q2393" t="str">
        <f t="shared" si="298"/>
        <v>technology</v>
      </c>
      <c r="R2393" t="str">
        <f t="shared" si="299"/>
        <v>web</v>
      </c>
      <c r="S2393" s="9">
        <f t="shared" si="300"/>
        <v>42094.544490740744</v>
      </c>
      <c r="T2393" s="9">
        <f t="shared" si="301"/>
        <v>42064.586157407401</v>
      </c>
      <c r="U2393" t="str">
        <f t="shared" si="302"/>
        <v>March</v>
      </c>
      <c r="V2393" t="str">
        <f t="shared" si="303"/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96"/>
        <v>0</v>
      </c>
      <c r="P2394">
        <f t="shared" si="297"/>
        <v>0</v>
      </c>
      <c r="Q2394" t="str">
        <f t="shared" si="298"/>
        <v>technology</v>
      </c>
      <c r="R2394" t="str">
        <f t="shared" si="299"/>
        <v>web</v>
      </c>
      <c r="S2394" s="9">
        <f t="shared" si="300"/>
        <v>42305.912303240737</v>
      </c>
      <c r="T2394" s="9">
        <f t="shared" si="301"/>
        <v>42275.912303240737</v>
      </c>
      <c r="U2394" t="str">
        <f t="shared" si="302"/>
        <v>September</v>
      </c>
      <c r="V2394" t="str">
        <f t="shared" si="303"/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96"/>
        <v>0</v>
      </c>
      <c r="P2395">
        <f t="shared" si="297"/>
        <v>50</v>
      </c>
      <c r="Q2395" t="str">
        <f t="shared" si="298"/>
        <v>technology</v>
      </c>
      <c r="R2395" t="str">
        <f t="shared" si="299"/>
        <v>web</v>
      </c>
      <c r="S2395" s="9">
        <f t="shared" si="300"/>
        <v>42224.440011574072</v>
      </c>
      <c r="T2395" s="9">
        <f t="shared" si="301"/>
        <v>42194.440011574072</v>
      </c>
      <c r="U2395" t="str">
        <f t="shared" si="302"/>
        <v>July</v>
      </c>
      <c r="V2395" t="str">
        <f t="shared" si="303"/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96"/>
        <v>0</v>
      </c>
      <c r="P2396">
        <f t="shared" si="297"/>
        <v>1.5</v>
      </c>
      <c r="Q2396" t="str">
        <f t="shared" si="298"/>
        <v>technology</v>
      </c>
      <c r="R2396" t="str">
        <f t="shared" si="299"/>
        <v>web</v>
      </c>
      <c r="S2396" s="9">
        <f t="shared" si="300"/>
        <v>42061.15385416666</v>
      </c>
      <c r="T2396" s="9">
        <f t="shared" si="301"/>
        <v>42031.15385416666</v>
      </c>
      <c r="U2396" t="str">
        <f t="shared" si="302"/>
        <v>January</v>
      </c>
      <c r="V2396" t="str">
        <f t="shared" si="303"/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96"/>
        <v>0</v>
      </c>
      <c r="P2397">
        <f t="shared" si="297"/>
        <v>0</v>
      </c>
      <c r="Q2397" t="str">
        <f t="shared" si="298"/>
        <v>technology</v>
      </c>
      <c r="R2397" t="str">
        <f t="shared" si="299"/>
        <v>web</v>
      </c>
      <c r="S2397" s="9">
        <f t="shared" si="300"/>
        <v>42745.164583333331</v>
      </c>
      <c r="T2397" s="9">
        <f t="shared" si="301"/>
        <v>42716.913043981483</v>
      </c>
      <c r="U2397" t="str">
        <f t="shared" si="302"/>
        <v>December</v>
      </c>
      <c r="V2397" t="str">
        <f t="shared" si="303"/>
        <v>2016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96"/>
        <v>0</v>
      </c>
      <c r="P2398">
        <f t="shared" si="297"/>
        <v>10</v>
      </c>
      <c r="Q2398" t="str">
        <f t="shared" si="298"/>
        <v>technology</v>
      </c>
      <c r="R2398" t="str">
        <f t="shared" si="299"/>
        <v>web</v>
      </c>
      <c r="S2398" s="9">
        <f t="shared" si="300"/>
        <v>42292.640717592592</v>
      </c>
      <c r="T2398" s="9">
        <f t="shared" si="301"/>
        <v>42262.640717592592</v>
      </c>
      <c r="U2398" t="str">
        <f t="shared" si="302"/>
        <v>September</v>
      </c>
      <c r="V2398" t="str">
        <f t="shared" si="303"/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96"/>
        <v>0</v>
      </c>
      <c r="P2399">
        <f t="shared" si="297"/>
        <v>0</v>
      </c>
      <c r="Q2399" t="str">
        <f t="shared" si="298"/>
        <v>technology</v>
      </c>
      <c r="R2399" t="str">
        <f t="shared" si="299"/>
        <v>web</v>
      </c>
      <c r="S2399" s="9">
        <f t="shared" si="300"/>
        <v>42006.676574074074</v>
      </c>
      <c r="T2399" s="9">
        <f t="shared" si="301"/>
        <v>41976.676574074074</v>
      </c>
      <c r="U2399" t="str">
        <f t="shared" si="302"/>
        <v>December</v>
      </c>
      <c r="V2399" t="str">
        <f t="shared" si="303"/>
        <v>2014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96"/>
        <v>0</v>
      </c>
      <c r="P2400">
        <f t="shared" si="297"/>
        <v>0</v>
      </c>
      <c r="Q2400" t="str">
        <f t="shared" si="298"/>
        <v>technology</v>
      </c>
      <c r="R2400" t="str">
        <f t="shared" si="299"/>
        <v>web</v>
      </c>
      <c r="S2400" s="9">
        <f t="shared" si="300"/>
        <v>42187.708148148151</v>
      </c>
      <c r="T2400" s="9">
        <f t="shared" si="301"/>
        <v>42157.708148148151</v>
      </c>
      <c r="U2400" t="str">
        <f t="shared" si="302"/>
        <v>June</v>
      </c>
      <c r="V2400" t="str">
        <f t="shared" si="303"/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96"/>
        <v>0</v>
      </c>
      <c r="P2401">
        <f t="shared" si="297"/>
        <v>0</v>
      </c>
      <c r="Q2401" t="str">
        <f t="shared" si="298"/>
        <v>technology</v>
      </c>
      <c r="R2401" t="str">
        <f t="shared" si="299"/>
        <v>web</v>
      </c>
      <c r="S2401" s="9">
        <f t="shared" si="300"/>
        <v>41991.644745370366</v>
      </c>
      <c r="T2401" s="9">
        <f t="shared" si="301"/>
        <v>41956.644745370366</v>
      </c>
      <c r="U2401" t="str">
        <f t="shared" si="302"/>
        <v>November</v>
      </c>
      <c r="V2401" t="str">
        <f t="shared" si="303"/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96"/>
        <v>0</v>
      </c>
      <c r="P2402">
        <f t="shared" si="297"/>
        <v>0</v>
      </c>
      <c r="Q2402" t="str">
        <f t="shared" si="298"/>
        <v>technology</v>
      </c>
      <c r="R2402" t="str">
        <f t="shared" si="299"/>
        <v>web</v>
      </c>
      <c r="S2402" s="9">
        <f t="shared" si="300"/>
        <v>42474.059768518513</v>
      </c>
      <c r="T2402" s="9">
        <f t="shared" si="301"/>
        <v>42444.059768518513</v>
      </c>
      <c r="U2402" t="str">
        <f t="shared" si="302"/>
        <v>March</v>
      </c>
      <c r="V2402" t="str">
        <f t="shared" si="303"/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96"/>
        <v>1</v>
      </c>
      <c r="P2403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9">
        <f t="shared" si="300"/>
        <v>42434.614537037036</v>
      </c>
      <c r="T2403" s="9">
        <f t="shared" si="301"/>
        <v>42374.614537037036</v>
      </c>
      <c r="U2403" t="str">
        <f t="shared" si="302"/>
        <v>January</v>
      </c>
      <c r="V2403" t="str">
        <f t="shared" si="303"/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96"/>
        <v>0</v>
      </c>
      <c r="P2404">
        <f t="shared" si="297"/>
        <v>52</v>
      </c>
      <c r="Q2404" t="str">
        <f t="shared" si="298"/>
        <v>food</v>
      </c>
      <c r="R2404" t="str">
        <f t="shared" si="299"/>
        <v>food trucks</v>
      </c>
      <c r="S2404" s="9">
        <f t="shared" si="300"/>
        <v>42137.47142361111</v>
      </c>
      <c r="T2404" s="9">
        <f t="shared" si="301"/>
        <v>42107.47142361111</v>
      </c>
      <c r="U2404" t="str">
        <f t="shared" si="302"/>
        <v>April</v>
      </c>
      <c r="V2404" t="str">
        <f t="shared" si="303"/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96"/>
        <v>17</v>
      </c>
      <c r="P2405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9">
        <f t="shared" si="300"/>
        <v>42459.632615740738</v>
      </c>
      <c r="T2405" s="9">
        <f t="shared" si="301"/>
        <v>42399.674282407403</v>
      </c>
      <c r="U2405" t="str">
        <f t="shared" si="302"/>
        <v>January</v>
      </c>
      <c r="V2405" t="str">
        <f t="shared" si="303"/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96"/>
        <v>0</v>
      </c>
      <c r="P2406">
        <f t="shared" si="297"/>
        <v>0</v>
      </c>
      <c r="Q2406" t="str">
        <f t="shared" si="298"/>
        <v>food</v>
      </c>
      <c r="R2406" t="str">
        <f t="shared" si="299"/>
        <v>food trucks</v>
      </c>
      <c r="S2406" s="9">
        <f t="shared" si="300"/>
        <v>42371.831099537034</v>
      </c>
      <c r="T2406" s="9">
        <f t="shared" si="301"/>
        <v>42341.831099537034</v>
      </c>
      <c r="U2406" t="str">
        <f t="shared" si="302"/>
        <v>December</v>
      </c>
      <c r="V2406" t="str">
        <f t="shared" si="303"/>
        <v>2015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96"/>
        <v>23</v>
      </c>
      <c r="P240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9">
        <f t="shared" si="300"/>
        <v>42616.377025462956</v>
      </c>
      <c r="T2407" s="9">
        <f t="shared" si="301"/>
        <v>42595.377025462956</v>
      </c>
      <c r="U2407" t="str">
        <f t="shared" si="302"/>
        <v>August</v>
      </c>
      <c r="V2407" t="str">
        <f t="shared" si="303"/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96"/>
        <v>41</v>
      </c>
      <c r="P2408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9">
        <f t="shared" si="300"/>
        <v>42022.902662037035</v>
      </c>
      <c r="T2408" s="9">
        <f t="shared" si="301"/>
        <v>41982.902662037035</v>
      </c>
      <c r="U2408" t="str">
        <f t="shared" si="302"/>
        <v>December</v>
      </c>
      <c r="V2408" t="str">
        <f t="shared" si="303"/>
        <v>2014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96"/>
        <v>25</v>
      </c>
      <c r="P2409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9">
        <f t="shared" si="300"/>
        <v>42105.041666666664</v>
      </c>
      <c r="T2409" s="9">
        <f t="shared" si="301"/>
        <v>42082.367222222216</v>
      </c>
      <c r="U2409" t="str">
        <f t="shared" si="302"/>
        <v>March</v>
      </c>
      <c r="V2409" t="str">
        <f t="shared" si="303"/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96"/>
        <v>0</v>
      </c>
      <c r="P2410">
        <f t="shared" si="297"/>
        <v>15</v>
      </c>
      <c r="Q2410" t="str">
        <f t="shared" si="298"/>
        <v>food</v>
      </c>
      <c r="R2410" t="str">
        <f t="shared" si="299"/>
        <v>food trucks</v>
      </c>
      <c r="S2410" s="9">
        <f t="shared" si="300"/>
        <v>41948.974039351851</v>
      </c>
      <c r="T2410" s="9">
        <f t="shared" si="301"/>
        <v>41918.93237268518</v>
      </c>
      <c r="U2410" t="str">
        <f t="shared" si="302"/>
        <v>October</v>
      </c>
      <c r="V2410" t="str">
        <f t="shared" si="303"/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96"/>
        <v>2</v>
      </c>
      <c r="P2411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9">
        <f t="shared" si="300"/>
        <v>42234.667534722219</v>
      </c>
      <c r="T2411" s="9">
        <f t="shared" si="301"/>
        <v>42204.667534722219</v>
      </c>
      <c r="U2411" t="str">
        <f t="shared" si="302"/>
        <v>July</v>
      </c>
      <c r="V2411" t="str">
        <f t="shared" si="303"/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96"/>
        <v>0</v>
      </c>
      <c r="P2412">
        <f t="shared" si="297"/>
        <v>0</v>
      </c>
      <c r="Q2412" t="str">
        <f t="shared" si="298"/>
        <v>food</v>
      </c>
      <c r="R2412" t="str">
        <f t="shared" si="299"/>
        <v>food trucks</v>
      </c>
      <c r="S2412" s="9">
        <f t="shared" si="300"/>
        <v>42254.199942129628</v>
      </c>
      <c r="T2412" s="9">
        <f t="shared" si="301"/>
        <v>42224.199942129628</v>
      </c>
      <c r="U2412" t="str">
        <f t="shared" si="302"/>
        <v>August</v>
      </c>
      <c r="V2412" t="str">
        <f t="shared" si="303"/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96"/>
        <v>1</v>
      </c>
      <c r="P2413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9">
        <f t="shared" si="300"/>
        <v>42241.524097222216</v>
      </c>
      <c r="T2413" s="9">
        <f t="shared" si="301"/>
        <v>42211.524097222216</v>
      </c>
      <c r="U2413" t="str">
        <f t="shared" si="302"/>
        <v>July</v>
      </c>
      <c r="V2413" t="str">
        <f t="shared" si="303"/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96"/>
        <v>0</v>
      </c>
      <c r="P2414">
        <f t="shared" si="297"/>
        <v>0</v>
      </c>
      <c r="Q2414" t="str">
        <f t="shared" si="298"/>
        <v>food</v>
      </c>
      <c r="R2414" t="str">
        <f t="shared" si="299"/>
        <v>food trucks</v>
      </c>
      <c r="S2414" s="9">
        <f t="shared" si="300"/>
        <v>42700.570289351854</v>
      </c>
      <c r="T2414" s="9">
        <f t="shared" si="301"/>
        <v>42655.528622685182</v>
      </c>
      <c r="U2414" t="str">
        <f t="shared" si="302"/>
        <v>October</v>
      </c>
      <c r="V2414" t="str">
        <f t="shared" si="303"/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96"/>
        <v>1</v>
      </c>
      <c r="P2415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9">
        <f t="shared" si="300"/>
        <v>41790.770833333328</v>
      </c>
      <c r="T2415" s="9">
        <f t="shared" si="301"/>
        <v>41759.901412037034</v>
      </c>
      <c r="U2415" t="str">
        <f t="shared" si="302"/>
        <v>April</v>
      </c>
      <c r="V2415" t="str">
        <f t="shared" si="303"/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96"/>
        <v>3</v>
      </c>
      <c r="P241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9">
        <f t="shared" si="300"/>
        <v>42237.957638888889</v>
      </c>
      <c r="T2416" s="9">
        <f t="shared" si="301"/>
        <v>42198.486805555549</v>
      </c>
      <c r="U2416" t="str">
        <f t="shared" si="302"/>
        <v>July</v>
      </c>
      <c r="V2416" t="str">
        <f t="shared" si="303"/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96"/>
        <v>1</v>
      </c>
      <c r="P2417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9">
        <f t="shared" si="300"/>
        <v>42566.654467592591</v>
      </c>
      <c r="T2417" s="9">
        <f t="shared" si="301"/>
        <v>42536.654467592591</v>
      </c>
      <c r="U2417" t="str">
        <f t="shared" si="302"/>
        <v>June</v>
      </c>
      <c r="V2417" t="str">
        <f t="shared" si="303"/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96"/>
        <v>0</v>
      </c>
      <c r="P2418">
        <f t="shared" si="297"/>
        <v>5</v>
      </c>
      <c r="Q2418" t="str">
        <f t="shared" si="298"/>
        <v>food</v>
      </c>
      <c r="R2418" t="str">
        <f t="shared" si="299"/>
        <v>food trucks</v>
      </c>
      <c r="S2418" s="9">
        <f t="shared" si="300"/>
        <v>42077.416666666664</v>
      </c>
      <c r="T2418" s="9">
        <f t="shared" si="301"/>
        <v>42019.529432870368</v>
      </c>
      <c r="U2418" t="str">
        <f t="shared" si="302"/>
        <v>January</v>
      </c>
      <c r="V2418" t="str">
        <f t="shared" si="303"/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96"/>
        <v>0</v>
      </c>
      <c r="P2419">
        <f t="shared" si="297"/>
        <v>0</v>
      </c>
      <c r="Q2419" t="str">
        <f t="shared" si="298"/>
        <v>food</v>
      </c>
      <c r="R2419" t="str">
        <f t="shared" si="299"/>
        <v>food trucks</v>
      </c>
      <c r="S2419" s="9">
        <f t="shared" si="300"/>
        <v>41861.675775462958</v>
      </c>
      <c r="T2419" s="9">
        <f t="shared" si="301"/>
        <v>41831.675775462958</v>
      </c>
      <c r="U2419" t="str">
        <f t="shared" si="302"/>
        <v>July</v>
      </c>
      <c r="V2419" t="str">
        <f t="shared" si="303"/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96"/>
        <v>0</v>
      </c>
      <c r="P2420">
        <f t="shared" si="297"/>
        <v>1</v>
      </c>
      <c r="Q2420" t="str">
        <f t="shared" si="298"/>
        <v>food</v>
      </c>
      <c r="R2420" t="str">
        <f t="shared" si="299"/>
        <v>food trucks</v>
      </c>
      <c r="S2420" s="9">
        <f t="shared" si="300"/>
        <v>42087.606990740744</v>
      </c>
      <c r="T2420" s="9">
        <f t="shared" si="301"/>
        <v>42027.648657407401</v>
      </c>
      <c r="U2420" t="str">
        <f t="shared" si="302"/>
        <v>January</v>
      </c>
      <c r="V2420" t="str">
        <f t="shared" si="303"/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96"/>
        <v>0</v>
      </c>
      <c r="P2421">
        <f t="shared" si="297"/>
        <v>0</v>
      </c>
      <c r="Q2421" t="str">
        <f t="shared" si="298"/>
        <v>food</v>
      </c>
      <c r="R2421" t="str">
        <f t="shared" si="299"/>
        <v>food trucks</v>
      </c>
      <c r="S2421" s="9">
        <f t="shared" si="300"/>
        <v>42053.529965277768</v>
      </c>
      <c r="T2421" s="9">
        <f t="shared" si="301"/>
        <v>41993.529965277768</v>
      </c>
      <c r="U2421" t="str">
        <f t="shared" si="302"/>
        <v>December</v>
      </c>
      <c r="V2421" t="str">
        <f t="shared" si="303"/>
        <v>2014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96"/>
        <v>15</v>
      </c>
      <c r="P2422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9">
        <f t="shared" si="300"/>
        <v>41952.862210648142</v>
      </c>
      <c r="T2422" s="9">
        <f t="shared" si="301"/>
        <v>41892.820543981477</v>
      </c>
      <c r="U2422" t="str">
        <f t="shared" si="302"/>
        <v>September</v>
      </c>
      <c r="V2422" t="str">
        <f t="shared" si="303"/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96"/>
        <v>0</v>
      </c>
      <c r="P2423">
        <f t="shared" si="297"/>
        <v>1</v>
      </c>
      <c r="Q2423" t="str">
        <f t="shared" si="298"/>
        <v>food</v>
      </c>
      <c r="R2423" t="str">
        <f t="shared" si="299"/>
        <v>food trucks</v>
      </c>
      <c r="S2423" s="9">
        <f t="shared" si="300"/>
        <v>42056.479120370372</v>
      </c>
      <c r="T2423" s="9">
        <f t="shared" si="301"/>
        <v>42026.479120370372</v>
      </c>
      <c r="U2423" t="str">
        <f t="shared" si="302"/>
        <v>January</v>
      </c>
      <c r="V2423" t="str">
        <f t="shared" si="303"/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96"/>
        <v>0</v>
      </c>
      <c r="P2424">
        <f t="shared" si="297"/>
        <v>1</v>
      </c>
      <c r="Q2424" t="str">
        <f t="shared" si="298"/>
        <v>food</v>
      </c>
      <c r="R2424" t="str">
        <f t="shared" si="299"/>
        <v>food trucks</v>
      </c>
      <c r="S2424" s="9">
        <f t="shared" si="300"/>
        <v>42074.474953703706</v>
      </c>
      <c r="T2424" s="9">
        <f t="shared" si="301"/>
        <v>42044.516620370363</v>
      </c>
      <c r="U2424" t="str">
        <f t="shared" si="302"/>
        <v>February</v>
      </c>
      <c r="V2424" t="str">
        <f t="shared" si="303"/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96"/>
        <v>0</v>
      </c>
      <c r="P2425">
        <f t="shared" si="297"/>
        <v>8</v>
      </c>
      <c r="Q2425" t="str">
        <f t="shared" si="298"/>
        <v>food</v>
      </c>
      <c r="R2425" t="str">
        <f t="shared" si="299"/>
        <v>food trucks</v>
      </c>
      <c r="S2425" s="9">
        <f t="shared" si="300"/>
        <v>42004.496412037035</v>
      </c>
      <c r="T2425" s="9">
        <f t="shared" si="301"/>
        <v>41974.496412037035</v>
      </c>
      <c r="U2425" t="str">
        <f t="shared" si="302"/>
        <v>December</v>
      </c>
      <c r="V2425" t="str">
        <f t="shared" si="303"/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96"/>
        <v>1</v>
      </c>
      <c r="P242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9">
        <f t="shared" si="300"/>
        <v>41939.684120370366</v>
      </c>
      <c r="T2426" s="9">
        <f t="shared" si="301"/>
        <v>41909.684120370366</v>
      </c>
      <c r="U2426" t="str">
        <f t="shared" si="302"/>
        <v>September</v>
      </c>
      <c r="V2426" t="str">
        <f t="shared" si="303"/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96"/>
        <v>0</v>
      </c>
      <c r="P2427">
        <f t="shared" si="297"/>
        <v>1</v>
      </c>
      <c r="Q2427" t="str">
        <f t="shared" si="298"/>
        <v>food</v>
      </c>
      <c r="R2427" t="str">
        <f t="shared" si="299"/>
        <v>food trucks</v>
      </c>
      <c r="S2427" s="9">
        <f t="shared" si="300"/>
        <v>42517.711111111108</v>
      </c>
      <c r="T2427" s="9">
        <f t="shared" si="301"/>
        <v>42502.705428240741</v>
      </c>
      <c r="U2427" t="str">
        <f t="shared" si="302"/>
        <v>May</v>
      </c>
      <c r="V2427" t="str">
        <f t="shared" si="303"/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96"/>
        <v>0</v>
      </c>
      <c r="P2428">
        <f t="shared" si="297"/>
        <v>0</v>
      </c>
      <c r="Q2428" t="str">
        <f t="shared" si="298"/>
        <v>food</v>
      </c>
      <c r="R2428" t="str">
        <f t="shared" si="299"/>
        <v>food trucks</v>
      </c>
      <c r="S2428" s="9">
        <f t="shared" si="300"/>
        <v>42223.961712962955</v>
      </c>
      <c r="T2428" s="9">
        <f t="shared" si="301"/>
        <v>42163.961712962955</v>
      </c>
      <c r="U2428" t="str">
        <f t="shared" si="302"/>
        <v>June</v>
      </c>
      <c r="V2428" t="str">
        <f t="shared" si="303"/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96"/>
        <v>0</v>
      </c>
      <c r="P2429">
        <f t="shared" si="297"/>
        <v>1</v>
      </c>
      <c r="Q2429" t="str">
        <f t="shared" si="298"/>
        <v>food</v>
      </c>
      <c r="R2429" t="str">
        <f t="shared" si="299"/>
        <v>food trucks</v>
      </c>
      <c r="S2429" s="9">
        <f t="shared" si="300"/>
        <v>42452.068668981483</v>
      </c>
      <c r="T2429" s="9">
        <f t="shared" si="301"/>
        <v>42412.11033564814</v>
      </c>
      <c r="U2429" t="str">
        <f t="shared" si="302"/>
        <v>February</v>
      </c>
      <c r="V2429" t="str">
        <f t="shared" si="303"/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96"/>
        <v>0</v>
      </c>
      <c r="P2430">
        <f t="shared" si="297"/>
        <v>1</v>
      </c>
      <c r="Q2430" t="str">
        <f t="shared" si="298"/>
        <v>food</v>
      </c>
      <c r="R2430" t="str">
        <f t="shared" si="299"/>
        <v>food trucks</v>
      </c>
      <c r="S2430" s="9">
        <f t="shared" si="300"/>
        <v>42075.534155092588</v>
      </c>
      <c r="T2430" s="9">
        <f t="shared" si="301"/>
        <v>42045.575821759259</v>
      </c>
      <c r="U2430" t="str">
        <f t="shared" si="302"/>
        <v>February</v>
      </c>
      <c r="V2430" t="str">
        <f t="shared" si="303"/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96"/>
        <v>1</v>
      </c>
      <c r="P2431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9">
        <f t="shared" si="300"/>
        <v>42771.488888888889</v>
      </c>
      <c r="T2431" s="9">
        <f t="shared" si="301"/>
        <v>42734.670902777776</v>
      </c>
      <c r="U2431" t="str">
        <f t="shared" si="302"/>
        <v>December</v>
      </c>
      <c r="V2431" t="str">
        <f t="shared" si="303"/>
        <v>2016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96"/>
        <v>1</v>
      </c>
      <c r="P243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9">
        <f t="shared" si="300"/>
        <v>42411.922499999993</v>
      </c>
      <c r="T2432" s="9">
        <f t="shared" si="301"/>
        <v>42381.922499999993</v>
      </c>
      <c r="U2432" t="str">
        <f t="shared" si="302"/>
        <v>January</v>
      </c>
      <c r="V2432" t="str">
        <f t="shared" si="303"/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96"/>
        <v>0</v>
      </c>
      <c r="P2433">
        <f t="shared" si="297"/>
        <v>1</v>
      </c>
      <c r="Q2433" t="str">
        <f t="shared" si="298"/>
        <v>food</v>
      </c>
      <c r="R2433" t="str">
        <f t="shared" si="299"/>
        <v>food trucks</v>
      </c>
      <c r="S2433" s="9">
        <f t="shared" si="300"/>
        <v>42548.891354166662</v>
      </c>
      <c r="T2433" s="9">
        <f t="shared" si="301"/>
        <v>42488.891354166662</v>
      </c>
      <c r="U2433" t="str">
        <f t="shared" si="302"/>
        <v>April</v>
      </c>
      <c r="V2433" t="str">
        <f t="shared" si="303"/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96"/>
        <v>0</v>
      </c>
      <c r="P2434">
        <f t="shared" si="297"/>
        <v>1</v>
      </c>
      <c r="Q2434" t="str">
        <f t="shared" si="298"/>
        <v>food</v>
      </c>
      <c r="R2434" t="str">
        <f t="shared" si="299"/>
        <v>food trucks</v>
      </c>
      <c r="S2434" s="9">
        <f t="shared" si="300"/>
        <v>42071.010381944441</v>
      </c>
      <c r="T2434" s="9">
        <f t="shared" si="301"/>
        <v>42041.010381944441</v>
      </c>
      <c r="U2434" t="str">
        <f t="shared" si="302"/>
        <v>February</v>
      </c>
      <c r="V2434" t="str">
        <f t="shared" si="303"/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04">ROUND(E2435/D2435*100,0)</f>
        <v>0</v>
      </c>
      <c r="P2435">
        <f t="shared" ref="P2435:P2498" si="305">IFERROR(E2435/L2435,0)</f>
        <v>0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9">
        <f t="shared" ref="S2435:S2498" si="308">(((I2435/60)/60)/24)+DATE(1970,1,1)+(-5/24)</f>
        <v>42427.691469907404</v>
      </c>
      <c r="T2435" s="9">
        <f t="shared" ref="T2435:T2498" si="309">(((J2435/60)/60)/24)+DATE(1970,1,1)+(-5/24)</f>
        <v>42397.691469907404</v>
      </c>
      <c r="U2435" t="str">
        <f t="shared" ref="U2435:U2498" si="310">TEXT(T2435,"mmmm")</f>
        <v>January</v>
      </c>
      <c r="V2435" t="str">
        <f t="shared" ref="V2435:V2498" si="311">TEXT(T2435,"yyyy")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4"/>
        <v>0</v>
      </c>
      <c r="P2436">
        <f t="shared" si="305"/>
        <v>13</v>
      </c>
      <c r="Q2436" t="str">
        <f t="shared" si="306"/>
        <v>food</v>
      </c>
      <c r="R2436" t="str">
        <f t="shared" si="307"/>
        <v>food trucks</v>
      </c>
      <c r="S2436" s="9">
        <f t="shared" si="308"/>
        <v>42219.977708333325</v>
      </c>
      <c r="T2436" s="9">
        <f t="shared" si="309"/>
        <v>42179.977708333325</v>
      </c>
      <c r="U2436" t="str">
        <f t="shared" si="310"/>
        <v>June</v>
      </c>
      <c r="V2436" t="str">
        <f t="shared" si="311"/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4"/>
        <v>0</v>
      </c>
      <c r="P243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9">
        <f t="shared" si="308"/>
        <v>42282.069282407399</v>
      </c>
      <c r="T2437" s="9">
        <f t="shared" si="309"/>
        <v>42252.069282407399</v>
      </c>
      <c r="U2437" t="str">
        <f t="shared" si="310"/>
        <v>September</v>
      </c>
      <c r="V2437" t="str">
        <f t="shared" si="311"/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4"/>
        <v>0</v>
      </c>
      <c r="P243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9">
        <f t="shared" si="308"/>
        <v>42398.407060185178</v>
      </c>
      <c r="T2438" s="9">
        <f t="shared" si="309"/>
        <v>42338.407060185178</v>
      </c>
      <c r="U2438" t="str">
        <f t="shared" si="310"/>
        <v>November</v>
      </c>
      <c r="V2438" t="str">
        <f t="shared" si="311"/>
        <v>2015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4"/>
        <v>0</v>
      </c>
      <c r="P2439">
        <f t="shared" si="305"/>
        <v>0</v>
      </c>
      <c r="Q2439" t="str">
        <f t="shared" si="306"/>
        <v>food</v>
      </c>
      <c r="R2439" t="str">
        <f t="shared" si="307"/>
        <v>food trucks</v>
      </c>
      <c r="S2439" s="9">
        <f t="shared" si="308"/>
        <v>42080.541666666664</v>
      </c>
      <c r="T2439" s="9">
        <f t="shared" si="309"/>
        <v>42031.756805555553</v>
      </c>
      <c r="U2439" t="str">
        <f t="shared" si="310"/>
        <v>January</v>
      </c>
      <c r="V2439" t="str">
        <f t="shared" si="311"/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4"/>
        <v>0</v>
      </c>
      <c r="P2440">
        <f t="shared" si="305"/>
        <v>50</v>
      </c>
      <c r="Q2440" t="str">
        <f t="shared" si="306"/>
        <v>food</v>
      </c>
      <c r="R2440" t="str">
        <f t="shared" si="307"/>
        <v>food trucks</v>
      </c>
      <c r="S2440" s="9">
        <f t="shared" si="308"/>
        <v>42345.748402777775</v>
      </c>
      <c r="T2440" s="9">
        <f t="shared" si="309"/>
        <v>42285.706736111104</v>
      </c>
      <c r="U2440" t="str">
        <f t="shared" si="310"/>
        <v>October</v>
      </c>
      <c r="V2440" t="str">
        <f t="shared" si="311"/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4"/>
        <v>0</v>
      </c>
      <c r="P2441">
        <f t="shared" si="305"/>
        <v>0</v>
      </c>
      <c r="Q2441" t="str">
        <f t="shared" si="306"/>
        <v>food</v>
      </c>
      <c r="R2441" t="str">
        <f t="shared" si="307"/>
        <v>food trucks</v>
      </c>
      <c r="S2441" s="9">
        <f t="shared" si="308"/>
        <v>42295.610289351847</v>
      </c>
      <c r="T2441" s="9">
        <f t="shared" si="309"/>
        <v>42265.610289351847</v>
      </c>
      <c r="U2441" t="str">
        <f t="shared" si="310"/>
        <v>September</v>
      </c>
      <c r="V2441" t="str">
        <f t="shared" si="311"/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4"/>
        <v>0</v>
      </c>
      <c r="P2442">
        <f t="shared" si="305"/>
        <v>5</v>
      </c>
      <c r="Q2442" t="str">
        <f t="shared" si="306"/>
        <v>food</v>
      </c>
      <c r="R2442" t="str">
        <f t="shared" si="307"/>
        <v>food trucks</v>
      </c>
      <c r="S2442" s="9">
        <f t="shared" si="308"/>
        <v>42413.691122685181</v>
      </c>
      <c r="T2442" s="9">
        <f t="shared" si="309"/>
        <v>42383.691122685181</v>
      </c>
      <c r="U2442" t="str">
        <f t="shared" si="310"/>
        <v>January</v>
      </c>
      <c r="V2442" t="str">
        <f t="shared" si="311"/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4"/>
        <v>108</v>
      </c>
      <c r="P2443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9">
        <f t="shared" si="308"/>
        <v>42207.999305555553</v>
      </c>
      <c r="T2443" s="9">
        <f t="shared" si="309"/>
        <v>42186.917291666665</v>
      </c>
      <c r="U2443" t="str">
        <f t="shared" si="310"/>
        <v>July</v>
      </c>
      <c r="V2443" t="str">
        <f t="shared" si="311"/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4"/>
        <v>126</v>
      </c>
      <c r="P2444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9">
        <f t="shared" si="308"/>
        <v>42082.416990740741</v>
      </c>
      <c r="T2444" s="9">
        <f t="shared" si="309"/>
        <v>42052.458657407398</v>
      </c>
      <c r="U2444" t="str">
        <f t="shared" si="310"/>
        <v>February</v>
      </c>
      <c r="V2444" t="str">
        <f t="shared" si="311"/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4"/>
        <v>203</v>
      </c>
      <c r="P2445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9">
        <f t="shared" si="308"/>
        <v>41866.416921296295</v>
      </c>
      <c r="T2445" s="9">
        <f t="shared" si="309"/>
        <v>41836.416921296295</v>
      </c>
      <c r="U2445" t="str">
        <f t="shared" si="310"/>
        <v>July</v>
      </c>
      <c r="V2445" t="str">
        <f t="shared" si="311"/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4"/>
        <v>109</v>
      </c>
      <c r="P244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9">
        <f t="shared" si="308"/>
        <v>42515.54619212963</v>
      </c>
      <c r="T2446" s="9">
        <f t="shared" si="309"/>
        <v>42485.54619212963</v>
      </c>
      <c r="U2446" t="str">
        <f t="shared" si="310"/>
        <v>April</v>
      </c>
      <c r="V2446" t="str">
        <f t="shared" si="311"/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4"/>
        <v>173</v>
      </c>
      <c r="P2447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9">
        <f t="shared" si="308"/>
        <v>42272.981724537036</v>
      </c>
      <c r="T2447" s="9">
        <f t="shared" si="309"/>
        <v>42242.981724537036</v>
      </c>
      <c r="U2447" t="str">
        <f t="shared" si="310"/>
        <v>August</v>
      </c>
      <c r="V2447" t="str">
        <f t="shared" si="311"/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4"/>
        <v>168</v>
      </c>
      <c r="P2448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9">
        <f t="shared" si="308"/>
        <v>42700.436006944445</v>
      </c>
      <c r="T2448" s="9">
        <f t="shared" si="309"/>
        <v>42670.394340277773</v>
      </c>
      <c r="U2448" t="str">
        <f t="shared" si="310"/>
        <v>October</v>
      </c>
      <c r="V2448" t="str">
        <f t="shared" si="311"/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4"/>
        <v>427</v>
      </c>
      <c r="P2449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9">
        <f t="shared" si="308"/>
        <v>42685.958333333336</v>
      </c>
      <c r="T2449" s="9">
        <f t="shared" si="309"/>
        <v>42654.26149305555</v>
      </c>
      <c r="U2449" t="str">
        <f t="shared" si="310"/>
        <v>October</v>
      </c>
      <c r="V2449" t="str">
        <f t="shared" si="311"/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4"/>
        <v>108</v>
      </c>
      <c r="P2450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9">
        <f t="shared" si="308"/>
        <v>42613.025000000001</v>
      </c>
      <c r="T2450" s="9">
        <f t="shared" si="309"/>
        <v>42607.107789351845</v>
      </c>
      <c r="U2450" t="str">
        <f t="shared" si="310"/>
        <v>August</v>
      </c>
      <c r="V2450" t="str">
        <f t="shared" si="311"/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4"/>
        <v>108</v>
      </c>
      <c r="P2451">
        <f t="shared" si="305"/>
        <v>90</v>
      </c>
      <c r="Q2451" t="str">
        <f t="shared" si="306"/>
        <v>food</v>
      </c>
      <c r="R2451" t="str">
        <f t="shared" si="307"/>
        <v>small batch</v>
      </c>
      <c r="S2451" s="9">
        <f t="shared" si="308"/>
        <v>41972.975868055553</v>
      </c>
      <c r="T2451" s="9">
        <f t="shared" si="309"/>
        <v>41942.934201388889</v>
      </c>
      <c r="U2451" t="str">
        <f t="shared" si="310"/>
        <v>October</v>
      </c>
      <c r="V2451" t="str">
        <f t="shared" si="311"/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4"/>
        <v>102</v>
      </c>
      <c r="P2452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9">
        <f t="shared" si="308"/>
        <v>41939.924305555556</v>
      </c>
      <c r="T2452" s="9">
        <f t="shared" si="309"/>
        <v>41901.864074074074</v>
      </c>
      <c r="U2452" t="str">
        <f t="shared" si="310"/>
        <v>September</v>
      </c>
      <c r="V2452" t="str">
        <f t="shared" si="311"/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4"/>
        <v>115</v>
      </c>
      <c r="P2453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9">
        <f t="shared" si="308"/>
        <v>42799.700115740743</v>
      </c>
      <c r="T2453" s="9">
        <f t="shared" si="309"/>
        <v>42779.700115740743</v>
      </c>
      <c r="U2453" t="str">
        <f t="shared" si="310"/>
        <v>February</v>
      </c>
      <c r="V2453" t="str">
        <f t="shared" si="311"/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4"/>
        <v>134</v>
      </c>
      <c r="P245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9">
        <f t="shared" si="308"/>
        <v>42367.749999999993</v>
      </c>
      <c r="T2454" s="9">
        <f t="shared" si="309"/>
        <v>42338.635416666664</v>
      </c>
      <c r="U2454" t="str">
        <f t="shared" si="310"/>
        <v>November</v>
      </c>
      <c r="V2454" t="str">
        <f t="shared" si="311"/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4"/>
        <v>155</v>
      </c>
      <c r="P2455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9">
        <f t="shared" si="308"/>
        <v>42768.483900462961</v>
      </c>
      <c r="T2455" s="9">
        <f t="shared" si="309"/>
        <v>42738.483900462961</v>
      </c>
      <c r="U2455" t="str">
        <f t="shared" si="310"/>
        <v>January</v>
      </c>
      <c r="V2455" t="str">
        <f t="shared" si="311"/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4"/>
        <v>101</v>
      </c>
      <c r="P245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9">
        <f t="shared" si="308"/>
        <v>42804.99314814814</v>
      </c>
      <c r="T2456" s="9">
        <f t="shared" si="309"/>
        <v>42769.99314814814</v>
      </c>
      <c r="U2456" t="str">
        <f t="shared" si="310"/>
        <v>February</v>
      </c>
      <c r="V2456" t="str">
        <f t="shared" si="311"/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04"/>
        <v>182</v>
      </c>
      <c r="P2457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9">
        <f t="shared" si="308"/>
        <v>42480.573495370372</v>
      </c>
      <c r="T2457" s="9">
        <f t="shared" si="309"/>
        <v>42452.573495370372</v>
      </c>
      <c r="U2457" t="str">
        <f t="shared" si="310"/>
        <v>March</v>
      </c>
      <c r="V2457" t="str">
        <f t="shared" si="311"/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04"/>
        <v>181</v>
      </c>
      <c r="P2458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9">
        <f t="shared" si="308"/>
        <v>42791.752766203703</v>
      </c>
      <c r="T2458" s="9">
        <f t="shared" si="309"/>
        <v>42761.752766203703</v>
      </c>
      <c r="U2458" t="str">
        <f t="shared" si="310"/>
        <v>January</v>
      </c>
      <c r="V2458" t="str">
        <f t="shared" si="311"/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04"/>
        <v>102</v>
      </c>
      <c r="P2459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9">
        <f t="shared" si="308"/>
        <v>42453.352500000001</v>
      </c>
      <c r="T2459" s="9">
        <f t="shared" si="309"/>
        <v>42423.394166666665</v>
      </c>
      <c r="U2459" t="str">
        <f t="shared" si="310"/>
        <v>February</v>
      </c>
      <c r="V2459" t="str">
        <f t="shared" si="311"/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04"/>
        <v>110</v>
      </c>
      <c r="P2460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9">
        <f t="shared" si="308"/>
        <v>42530.583333333336</v>
      </c>
      <c r="T2460" s="9">
        <f t="shared" si="309"/>
        <v>42495.663402777776</v>
      </c>
      <c r="U2460" t="str">
        <f t="shared" si="310"/>
        <v>May</v>
      </c>
      <c r="V2460" t="str">
        <f t="shared" si="311"/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04"/>
        <v>102</v>
      </c>
      <c r="P2461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9">
        <f t="shared" si="308"/>
        <v>42452.387557870366</v>
      </c>
      <c r="T2461" s="9">
        <f t="shared" si="309"/>
        <v>42407.429224537038</v>
      </c>
      <c r="U2461" t="str">
        <f t="shared" si="310"/>
        <v>February</v>
      </c>
      <c r="V2461" t="str">
        <f t="shared" si="311"/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04"/>
        <v>101</v>
      </c>
      <c r="P2462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9">
        <f t="shared" si="308"/>
        <v>42737.970138888886</v>
      </c>
      <c r="T2462" s="9">
        <f t="shared" si="309"/>
        <v>42703.978784722225</v>
      </c>
      <c r="U2462" t="str">
        <f t="shared" si="310"/>
        <v>November</v>
      </c>
      <c r="V2462" t="str">
        <f t="shared" si="311"/>
        <v>2016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04"/>
        <v>104</v>
      </c>
      <c r="P2463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9">
        <f t="shared" si="308"/>
        <v>40816.916666666664</v>
      </c>
      <c r="T2463" s="9">
        <f t="shared" si="309"/>
        <v>40783.804363425923</v>
      </c>
      <c r="U2463" t="str">
        <f t="shared" si="310"/>
        <v>August</v>
      </c>
      <c r="V2463" t="str">
        <f t="shared" si="311"/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04"/>
        <v>111</v>
      </c>
      <c r="P2464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9">
        <f t="shared" si="308"/>
        <v>41108.977962962963</v>
      </c>
      <c r="T2464" s="9">
        <f t="shared" si="309"/>
        <v>41088.977962962963</v>
      </c>
      <c r="U2464" t="str">
        <f t="shared" si="310"/>
        <v>June</v>
      </c>
      <c r="V2464" t="str">
        <f t="shared" si="311"/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04"/>
        <v>116</v>
      </c>
      <c r="P2465">
        <f t="shared" si="305"/>
        <v>31</v>
      </c>
      <c r="Q2465" t="str">
        <f t="shared" si="306"/>
        <v>music</v>
      </c>
      <c r="R2465" t="str">
        <f t="shared" si="307"/>
        <v>indie rock</v>
      </c>
      <c r="S2465" s="9">
        <f t="shared" si="308"/>
        <v>41380.583333333328</v>
      </c>
      <c r="T2465" s="9">
        <f t="shared" si="309"/>
        <v>41340.903067129628</v>
      </c>
      <c r="U2465" t="str">
        <f t="shared" si="310"/>
        <v>March</v>
      </c>
      <c r="V2465" t="str">
        <f t="shared" si="311"/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04"/>
        <v>111</v>
      </c>
      <c r="P246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9">
        <f t="shared" si="308"/>
        <v>42277.603472222218</v>
      </c>
      <c r="T2466" s="9">
        <f t="shared" si="309"/>
        <v>42248.692094907405</v>
      </c>
      <c r="U2466" t="str">
        <f t="shared" si="310"/>
        <v>September</v>
      </c>
      <c r="V2466" t="str">
        <f t="shared" si="311"/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04"/>
        <v>180</v>
      </c>
      <c r="P2467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9">
        <f t="shared" si="308"/>
        <v>41175.510972222219</v>
      </c>
      <c r="T2467" s="9">
        <f t="shared" si="309"/>
        <v>41145.510972222219</v>
      </c>
      <c r="U2467" t="str">
        <f t="shared" si="310"/>
        <v>August</v>
      </c>
      <c r="V2467" t="str">
        <f t="shared" si="311"/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04"/>
        <v>100</v>
      </c>
      <c r="P2468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9">
        <f t="shared" si="308"/>
        <v>41402.894131944442</v>
      </c>
      <c r="T2468" s="9">
        <f t="shared" si="309"/>
        <v>41372.894131944442</v>
      </c>
      <c r="U2468" t="str">
        <f t="shared" si="310"/>
        <v>April</v>
      </c>
      <c r="V2468" t="str">
        <f t="shared" si="311"/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04"/>
        <v>119</v>
      </c>
      <c r="P2469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9">
        <f t="shared" si="308"/>
        <v>41039.5</v>
      </c>
      <c r="T2469" s="9">
        <f t="shared" si="309"/>
        <v>41025.665868055556</v>
      </c>
      <c r="U2469" t="str">
        <f t="shared" si="310"/>
        <v>April</v>
      </c>
      <c r="V2469" t="str">
        <f t="shared" si="311"/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04"/>
        <v>107</v>
      </c>
      <c r="P2470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9">
        <f t="shared" si="308"/>
        <v>41210</v>
      </c>
      <c r="T2470" s="9">
        <f t="shared" si="309"/>
        <v>41173.945844907401</v>
      </c>
      <c r="U2470" t="str">
        <f t="shared" si="310"/>
        <v>September</v>
      </c>
      <c r="V2470" t="str">
        <f t="shared" si="311"/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04"/>
        <v>114</v>
      </c>
      <c r="P2471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9">
        <f t="shared" si="308"/>
        <v>40582.221400462957</v>
      </c>
      <c r="T2471" s="9">
        <f t="shared" si="309"/>
        <v>40557.221400462957</v>
      </c>
      <c r="U2471" t="str">
        <f t="shared" si="310"/>
        <v>January</v>
      </c>
      <c r="V2471" t="str">
        <f t="shared" si="311"/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04"/>
        <v>103</v>
      </c>
      <c r="P2472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9">
        <f t="shared" si="308"/>
        <v>41052.866377314815</v>
      </c>
      <c r="T2472" s="9">
        <f t="shared" si="309"/>
        <v>41022.866377314815</v>
      </c>
      <c r="U2472" t="str">
        <f t="shared" si="310"/>
        <v>April</v>
      </c>
      <c r="V2472" t="str">
        <f t="shared" si="311"/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04"/>
        <v>128</v>
      </c>
      <c r="P2473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9">
        <f t="shared" si="308"/>
        <v>40933.784629629627</v>
      </c>
      <c r="T2473" s="9">
        <f t="shared" si="309"/>
        <v>40893.784629629627</v>
      </c>
      <c r="U2473" t="str">
        <f t="shared" si="310"/>
        <v>December</v>
      </c>
      <c r="V2473" t="str">
        <f t="shared" si="311"/>
        <v>2011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04"/>
        <v>136</v>
      </c>
      <c r="P2474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9">
        <f t="shared" si="308"/>
        <v>40424.835416666661</v>
      </c>
      <c r="T2474" s="9">
        <f t="shared" si="309"/>
        <v>40353.907175925924</v>
      </c>
      <c r="U2474" t="str">
        <f t="shared" si="310"/>
        <v>June</v>
      </c>
      <c r="V2474" t="str">
        <f t="shared" si="311"/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04"/>
        <v>100</v>
      </c>
      <c r="P2475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9">
        <f t="shared" si="308"/>
        <v>41223.581817129627</v>
      </c>
      <c r="T2475" s="9">
        <f t="shared" si="309"/>
        <v>41193.540150462963</v>
      </c>
      <c r="U2475" t="str">
        <f t="shared" si="310"/>
        <v>October</v>
      </c>
      <c r="V2475" t="str">
        <f t="shared" si="311"/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04"/>
        <v>100</v>
      </c>
      <c r="P247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9">
        <f t="shared" si="308"/>
        <v>40461.80296296296</v>
      </c>
      <c r="T2476" s="9">
        <f t="shared" si="309"/>
        <v>40416.80296296296</v>
      </c>
      <c r="U2476" t="str">
        <f t="shared" si="310"/>
        <v>August</v>
      </c>
      <c r="V2476" t="str">
        <f t="shared" si="311"/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04"/>
        <v>105</v>
      </c>
      <c r="P2477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9">
        <f t="shared" si="308"/>
        <v>40369.708333333328</v>
      </c>
      <c r="T2477" s="9">
        <f t="shared" si="309"/>
        <v>40310.079340277778</v>
      </c>
      <c r="U2477" t="str">
        <f t="shared" si="310"/>
        <v>May</v>
      </c>
      <c r="V2477" t="str">
        <f t="shared" si="311"/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04"/>
        <v>105</v>
      </c>
      <c r="P2478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9">
        <f t="shared" si="308"/>
        <v>41946.161689814813</v>
      </c>
      <c r="T2478" s="9">
        <f t="shared" si="309"/>
        <v>41913.120023148142</v>
      </c>
      <c r="U2478" t="str">
        <f t="shared" si="310"/>
        <v>October</v>
      </c>
      <c r="V2478" t="str">
        <f t="shared" si="311"/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04"/>
        <v>171</v>
      </c>
      <c r="P2479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9">
        <f t="shared" si="308"/>
        <v>41133.483159722222</v>
      </c>
      <c r="T2479" s="9">
        <f t="shared" si="309"/>
        <v>41088.483159722222</v>
      </c>
      <c r="U2479" t="str">
        <f t="shared" si="310"/>
        <v>June</v>
      </c>
      <c r="V2479" t="str">
        <f t="shared" si="311"/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04"/>
        <v>128</v>
      </c>
      <c r="P2480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9">
        <f t="shared" si="308"/>
        <v>41287.742048611108</v>
      </c>
      <c r="T2480" s="9">
        <f t="shared" si="309"/>
        <v>41257.742048611108</v>
      </c>
      <c r="U2480" t="str">
        <f t="shared" si="310"/>
        <v>December</v>
      </c>
      <c r="V2480" t="str">
        <f t="shared" si="311"/>
        <v>2012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04"/>
        <v>133</v>
      </c>
      <c r="P2481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9">
        <f t="shared" si="308"/>
        <v>41117.875</v>
      </c>
      <c r="T2481" s="9">
        <f t="shared" si="309"/>
        <v>41107.518449074072</v>
      </c>
      <c r="U2481" t="str">
        <f t="shared" si="310"/>
        <v>July</v>
      </c>
      <c r="V2481" t="str">
        <f t="shared" si="311"/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04"/>
        <v>100</v>
      </c>
      <c r="P248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9">
        <f t="shared" si="308"/>
        <v>42287.727824074071</v>
      </c>
      <c r="T2482" s="9">
        <f t="shared" si="309"/>
        <v>42227.727824074071</v>
      </c>
      <c r="U2482" t="str">
        <f t="shared" si="310"/>
        <v>August</v>
      </c>
      <c r="V2482" t="str">
        <f t="shared" si="311"/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04"/>
        <v>113</v>
      </c>
      <c r="P2483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9">
        <f t="shared" si="308"/>
        <v>41029.437592592592</v>
      </c>
      <c r="T2483" s="9">
        <f t="shared" si="309"/>
        <v>40999.437592592592</v>
      </c>
      <c r="U2483" t="str">
        <f t="shared" si="310"/>
        <v>March</v>
      </c>
      <c r="V2483" t="str">
        <f t="shared" si="311"/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04"/>
        <v>100</v>
      </c>
      <c r="P248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9">
        <f t="shared" si="308"/>
        <v>40756.573877314811</v>
      </c>
      <c r="T2484" s="9">
        <f t="shared" si="309"/>
        <v>40711.573877314811</v>
      </c>
      <c r="U2484" t="str">
        <f t="shared" si="310"/>
        <v>June</v>
      </c>
      <c r="V2484" t="str">
        <f t="shared" si="311"/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04"/>
        <v>114</v>
      </c>
      <c r="P2485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9">
        <f t="shared" si="308"/>
        <v>41030.500034722223</v>
      </c>
      <c r="T2485" s="9">
        <f t="shared" si="309"/>
        <v>40970.541701388887</v>
      </c>
      <c r="U2485" t="str">
        <f t="shared" si="310"/>
        <v>March</v>
      </c>
      <c r="V2485" t="str">
        <f t="shared" si="311"/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04"/>
        <v>119</v>
      </c>
      <c r="P248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9">
        <f t="shared" si="308"/>
        <v>40801.708368055552</v>
      </c>
      <c r="T2486" s="9">
        <f t="shared" si="309"/>
        <v>40771.708368055552</v>
      </c>
      <c r="U2486" t="str">
        <f t="shared" si="310"/>
        <v>August</v>
      </c>
      <c r="V2486" t="str">
        <f t="shared" si="311"/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04"/>
        <v>103</v>
      </c>
      <c r="P2487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9">
        <f t="shared" si="308"/>
        <v>40828.790266203701</v>
      </c>
      <c r="T2487" s="9">
        <f t="shared" si="309"/>
        <v>40793.790266203701</v>
      </c>
      <c r="U2487" t="str">
        <f t="shared" si="310"/>
        <v>September</v>
      </c>
      <c r="V2487" t="str">
        <f t="shared" si="311"/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04"/>
        <v>266</v>
      </c>
      <c r="P2488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9">
        <f t="shared" si="308"/>
        <v>41021.499722222223</v>
      </c>
      <c r="T2488" s="9">
        <f t="shared" si="309"/>
        <v>40991.499722222223</v>
      </c>
      <c r="U2488" t="str">
        <f t="shared" si="310"/>
        <v>March</v>
      </c>
      <c r="V2488" t="str">
        <f t="shared" si="311"/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04"/>
        <v>100</v>
      </c>
      <c r="P2489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9">
        <f t="shared" si="308"/>
        <v>41055.874965277777</v>
      </c>
      <c r="T2489" s="9">
        <f t="shared" si="309"/>
        <v>41025.874965277777</v>
      </c>
      <c r="U2489" t="str">
        <f t="shared" si="310"/>
        <v>April</v>
      </c>
      <c r="V2489" t="str">
        <f t="shared" si="311"/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04"/>
        <v>107</v>
      </c>
      <c r="P2490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9">
        <f t="shared" si="308"/>
        <v>40863.466527777775</v>
      </c>
      <c r="T2490" s="9">
        <f t="shared" si="309"/>
        <v>40833.424861111111</v>
      </c>
      <c r="U2490" t="str">
        <f t="shared" si="310"/>
        <v>October</v>
      </c>
      <c r="V2490" t="str">
        <f t="shared" si="311"/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04"/>
        <v>134</v>
      </c>
      <c r="P2491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9">
        <f t="shared" si="308"/>
        <v>41403.481932870367</v>
      </c>
      <c r="T2491" s="9">
        <f t="shared" si="309"/>
        <v>41373.481932870367</v>
      </c>
      <c r="U2491" t="str">
        <f t="shared" si="310"/>
        <v>April</v>
      </c>
      <c r="V2491" t="str">
        <f t="shared" si="311"/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04"/>
        <v>121</v>
      </c>
      <c r="P2492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9">
        <f t="shared" si="308"/>
        <v>41083.019398148142</v>
      </c>
      <c r="T2492" s="9">
        <f t="shared" si="309"/>
        <v>41023.019398148142</v>
      </c>
      <c r="U2492" t="str">
        <f t="shared" si="310"/>
        <v>April</v>
      </c>
      <c r="V2492" t="str">
        <f t="shared" si="311"/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04"/>
        <v>103</v>
      </c>
      <c r="P2493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9">
        <f t="shared" si="308"/>
        <v>40558.868749999994</v>
      </c>
      <c r="T2493" s="9">
        <f t="shared" si="309"/>
        <v>40542.630949074075</v>
      </c>
      <c r="U2493" t="str">
        <f t="shared" si="310"/>
        <v>December</v>
      </c>
      <c r="V2493" t="str">
        <f t="shared" si="311"/>
        <v>2010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04"/>
        <v>125</v>
      </c>
      <c r="P2494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9">
        <f t="shared" si="308"/>
        <v>41076.207638888889</v>
      </c>
      <c r="T2494" s="9">
        <f t="shared" si="309"/>
        <v>41024.777638888889</v>
      </c>
      <c r="U2494" t="str">
        <f t="shared" si="310"/>
        <v>April</v>
      </c>
      <c r="V2494" t="str">
        <f t="shared" si="311"/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04"/>
        <v>129</v>
      </c>
      <c r="P2495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9">
        <f t="shared" si="308"/>
        <v>41392.959953703699</v>
      </c>
      <c r="T2495" s="9">
        <f t="shared" si="309"/>
        <v>41347.959953703699</v>
      </c>
      <c r="U2495" t="str">
        <f t="shared" si="310"/>
        <v>March</v>
      </c>
      <c r="V2495" t="str">
        <f t="shared" si="311"/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04"/>
        <v>101</v>
      </c>
      <c r="P249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9">
        <f t="shared" si="308"/>
        <v>41052.436851851846</v>
      </c>
      <c r="T2496" s="9">
        <f t="shared" si="309"/>
        <v>41022.436851851846</v>
      </c>
      <c r="U2496" t="str">
        <f t="shared" si="310"/>
        <v>April</v>
      </c>
      <c r="V2496" t="str">
        <f t="shared" si="311"/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04"/>
        <v>128</v>
      </c>
      <c r="P2497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9">
        <f t="shared" si="308"/>
        <v>41066.738136574073</v>
      </c>
      <c r="T2497" s="9">
        <f t="shared" si="309"/>
        <v>41036.738136574073</v>
      </c>
      <c r="U2497" t="str">
        <f t="shared" si="310"/>
        <v>May</v>
      </c>
      <c r="V2497" t="str">
        <f t="shared" si="311"/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04"/>
        <v>100</v>
      </c>
      <c r="P249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9">
        <f t="shared" si="308"/>
        <v>41362.746435185181</v>
      </c>
      <c r="T2498" s="9">
        <f t="shared" si="309"/>
        <v>41327.788101851853</v>
      </c>
      <c r="U2498" t="str">
        <f t="shared" si="310"/>
        <v>February</v>
      </c>
      <c r="V2498" t="str">
        <f t="shared" si="311"/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12">ROUND(E2499/D2499*100,0)</f>
        <v>113</v>
      </c>
      <c r="P2499">
        <f t="shared" ref="P2499:P2562" si="313">IFERROR(E2499/L2499,0)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9">
        <f t="shared" ref="S2499:S2562" si="316">(((I2499/60)/60)/24)+DATE(1970,1,1)+(-5/24)</f>
        <v>40760.670578703699</v>
      </c>
      <c r="T2499" s="9">
        <f t="shared" ref="T2499:T2562" si="317">(((J2499/60)/60)/24)+DATE(1970,1,1)+(-5/24)</f>
        <v>40730.670578703699</v>
      </c>
      <c r="U2499" t="str">
        <f t="shared" ref="U2499:U2562" si="318">TEXT(T2499,"mmmm")</f>
        <v>July</v>
      </c>
      <c r="V2499" t="str">
        <f t="shared" ref="V2499:V2562" si="319">TEXT(T2499,"yyyy")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2"/>
        <v>106</v>
      </c>
      <c r="P2500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9">
        <f t="shared" si="316"/>
        <v>42031.759108796294</v>
      </c>
      <c r="T2500" s="9">
        <f t="shared" si="317"/>
        <v>42017.759108796294</v>
      </c>
      <c r="U2500" t="str">
        <f t="shared" si="318"/>
        <v>January</v>
      </c>
      <c r="V2500" t="str">
        <f t="shared" si="319"/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2"/>
        <v>203</v>
      </c>
      <c r="P2501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9">
        <f t="shared" si="316"/>
        <v>41274.541666666664</v>
      </c>
      <c r="T2501" s="9">
        <f t="shared" si="317"/>
        <v>41226.440243055549</v>
      </c>
      <c r="U2501" t="str">
        <f t="shared" si="318"/>
        <v>November</v>
      </c>
      <c r="V2501" t="str">
        <f t="shared" si="319"/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2"/>
        <v>113</v>
      </c>
      <c r="P2502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9">
        <f t="shared" si="316"/>
        <v>41083.564525462964</v>
      </c>
      <c r="T2502" s="9">
        <f t="shared" si="317"/>
        <v>41053.564525462964</v>
      </c>
      <c r="U2502" t="str">
        <f t="shared" si="318"/>
        <v>May</v>
      </c>
      <c r="V2502" t="str">
        <f t="shared" si="319"/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2"/>
        <v>3</v>
      </c>
      <c r="P2503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9">
        <f t="shared" si="316"/>
        <v>42274.568333333329</v>
      </c>
      <c r="T2503" s="9">
        <f t="shared" si="317"/>
        <v>42244.568333333329</v>
      </c>
      <c r="U2503" t="str">
        <f t="shared" si="318"/>
        <v>August</v>
      </c>
      <c r="V2503" t="str">
        <f t="shared" si="319"/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2"/>
        <v>0</v>
      </c>
      <c r="P250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9">
        <f t="shared" si="316"/>
        <v>41903.617106481477</v>
      </c>
      <c r="T2504" s="9">
        <f t="shared" si="317"/>
        <v>41858.617106481477</v>
      </c>
      <c r="U2504" t="str">
        <f t="shared" si="318"/>
        <v>August</v>
      </c>
      <c r="V2504" t="str">
        <f t="shared" si="319"/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2"/>
        <v>0</v>
      </c>
      <c r="P2505">
        <f t="shared" si="313"/>
        <v>0</v>
      </c>
      <c r="Q2505" t="str">
        <f t="shared" si="314"/>
        <v>food</v>
      </c>
      <c r="R2505" t="str">
        <f t="shared" si="315"/>
        <v>restaurants</v>
      </c>
      <c r="S2505" s="9">
        <f t="shared" si="316"/>
        <v>42528.67083333333</v>
      </c>
      <c r="T2505" s="9">
        <f t="shared" si="317"/>
        <v>42498.691064814811</v>
      </c>
      <c r="U2505" t="str">
        <f t="shared" si="318"/>
        <v>May</v>
      </c>
      <c r="V2505" t="str">
        <f t="shared" si="319"/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2"/>
        <v>0</v>
      </c>
      <c r="P2506">
        <f t="shared" si="313"/>
        <v>0</v>
      </c>
      <c r="Q2506" t="str">
        <f t="shared" si="314"/>
        <v>food</v>
      </c>
      <c r="R2506" t="str">
        <f t="shared" si="315"/>
        <v>restaurants</v>
      </c>
      <c r="S2506" s="9">
        <f t="shared" si="316"/>
        <v>41957.848773148151</v>
      </c>
      <c r="T2506" s="9">
        <f t="shared" si="317"/>
        <v>41927.807106481479</v>
      </c>
      <c r="U2506" t="str">
        <f t="shared" si="318"/>
        <v>October</v>
      </c>
      <c r="V2506" t="str">
        <f t="shared" si="319"/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2"/>
        <v>0</v>
      </c>
      <c r="P2507">
        <f t="shared" si="313"/>
        <v>0</v>
      </c>
      <c r="Q2507" t="str">
        <f t="shared" si="314"/>
        <v>food</v>
      </c>
      <c r="R2507" t="str">
        <f t="shared" si="315"/>
        <v>restaurants</v>
      </c>
      <c r="S2507" s="9">
        <f t="shared" si="316"/>
        <v>42076.80574074074</v>
      </c>
      <c r="T2507" s="9">
        <f t="shared" si="317"/>
        <v>42046.847407407404</v>
      </c>
      <c r="U2507" t="str">
        <f t="shared" si="318"/>
        <v>February</v>
      </c>
      <c r="V2507" t="str">
        <f t="shared" si="319"/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2"/>
        <v>1</v>
      </c>
      <c r="P2508">
        <f t="shared" si="313"/>
        <v>15</v>
      </c>
      <c r="Q2508" t="str">
        <f t="shared" si="314"/>
        <v>food</v>
      </c>
      <c r="R2508" t="str">
        <f t="shared" si="315"/>
        <v>restaurants</v>
      </c>
      <c r="S2508" s="9">
        <f t="shared" si="316"/>
        <v>42280.666666666664</v>
      </c>
      <c r="T2508" s="9">
        <f t="shared" si="317"/>
        <v>42258.088761574072</v>
      </c>
      <c r="U2508" t="str">
        <f t="shared" si="318"/>
        <v>September</v>
      </c>
      <c r="V2508" t="str">
        <f t="shared" si="319"/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2"/>
        <v>0</v>
      </c>
      <c r="P2509">
        <f t="shared" si="313"/>
        <v>0</v>
      </c>
      <c r="Q2509" t="str">
        <f t="shared" si="314"/>
        <v>food</v>
      </c>
      <c r="R2509" t="str">
        <f t="shared" si="315"/>
        <v>restaurants</v>
      </c>
      <c r="S2509" s="9">
        <f t="shared" si="316"/>
        <v>42134.864629629628</v>
      </c>
      <c r="T2509" s="9">
        <f t="shared" si="317"/>
        <v>42104.864629629628</v>
      </c>
      <c r="U2509" t="str">
        <f t="shared" si="318"/>
        <v>April</v>
      </c>
      <c r="V2509" t="str">
        <f t="shared" si="319"/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2"/>
        <v>0</v>
      </c>
      <c r="P2510">
        <f t="shared" si="313"/>
        <v>0</v>
      </c>
      <c r="Q2510" t="str">
        <f t="shared" si="314"/>
        <v>food</v>
      </c>
      <c r="R2510" t="str">
        <f t="shared" si="315"/>
        <v>restaurants</v>
      </c>
      <c r="S2510" s="9">
        <f t="shared" si="316"/>
        <v>41865.743449074071</v>
      </c>
      <c r="T2510" s="9">
        <f t="shared" si="317"/>
        <v>41835.743449074071</v>
      </c>
      <c r="U2510" t="str">
        <f t="shared" si="318"/>
        <v>July</v>
      </c>
      <c r="V2510" t="str">
        <f t="shared" si="319"/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2"/>
        <v>1</v>
      </c>
      <c r="P2511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9">
        <f t="shared" si="316"/>
        <v>42114.559594907405</v>
      </c>
      <c r="T2511" s="9">
        <f t="shared" si="317"/>
        <v>42058.601261574069</v>
      </c>
      <c r="U2511" t="str">
        <f t="shared" si="318"/>
        <v>February</v>
      </c>
      <c r="V2511" t="str">
        <f t="shared" si="319"/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2"/>
        <v>0</v>
      </c>
      <c r="P25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9">
        <f t="shared" si="316"/>
        <v>42138.78902777777</v>
      </c>
      <c r="T2512" s="9">
        <f t="shared" si="317"/>
        <v>42078.78902777777</v>
      </c>
      <c r="U2512" t="str">
        <f t="shared" si="318"/>
        <v>March</v>
      </c>
      <c r="V2512" t="str">
        <f t="shared" si="319"/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2"/>
        <v>0</v>
      </c>
      <c r="P2513">
        <f t="shared" si="313"/>
        <v>0</v>
      </c>
      <c r="Q2513" t="str">
        <f t="shared" si="314"/>
        <v>food</v>
      </c>
      <c r="R2513" t="str">
        <f t="shared" si="315"/>
        <v>restaurants</v>
      </c>
      <c r="S2513" s="9">
        <f t="shared" si="316"/>
        <v>42401.238576388881</v>
      </c>
      <c r="T2513" s="9">
        <f t="shared" si="317"/>
        <v>42371.238576388881</v>
      </c>
      <c r="U2513" t="str">
        <f t="shared" si="318"/>
        <v>January</v>
      </c>
      <c r="V2513" t="str">
        <f t="shared" si="319"/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2"/>
        <v>0</v>
      </c>
      <c r="P2514">
        <f t="shared" si="313"/>
        <v>0</v>
      </c>
      <c r="Q2514" t="str">
        <f t="shared" si="314"/>
        <v>food</v>
      </c>
      <c r="R2514" t="str">
        <f t="shared" si="315"/>
        <v>restaurants</v>
      </c>
      <c r="S2514" s="9">
        <f t="shared" si="316"/>
        <v>41986.668530092589</v>
      </c>
      <c r="T2514" s="9">
        <f t="shared" si="317"/>
        <v>41971.668530092589</v>
      </c>
      <c r="U2514" t="str">
        <f t="shared" si="318"/>
        <v>November</v>
      </c>
      <c r="V2514" t="str">
        <f t="shared" si="319"/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2"/>
        <v>0</v>
      </c>
      <c r="P2515">
        <f t="shared" si="313"/>
        <v>0</v>
      </c>
      <c r="Q2515" t="str">
        <f t="shared" si="314"/>
        <v>food</v>
      </c>
      <c r="R2515" t="str">
        <f t="shared" si="315"/>
        <v>restaurants</v>
      </c>
      <c r="S2515" s="9">
        <f t="shared" si="316"/>
        <v>42791.798483796294</v>
      </c>
      <c r="T2515" s="9">
        <f t="shared" si="317"/>
        <v>42731.798483796294</v>
      </c>
      <c r="U2515" t="str">
        <f t="shared" si="318"/>
        <v>December</v>
      </c>
      <c r="V2515" t="str">
        <f t="shared" si="319"/>
        <v>2016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2"/>
        <v>2</v>
      </c>
      <c r="P251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9">
        <f t="shared" si="316"/>
        <v>41871.181446759256</v>
      </c>
      <c r="T2516" s="9">
        <f t="shared" si="317"/>
        <v>41854.181446759256</v>
      </c>
      <c r="U2516" t="str">
        <f t="shared" si="318"/>
        <v>August</v>
      </c>
      <c r="V2516" t="str">
        <f t="shared" si="319"/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2"/>
        <v>19</v>
      </c>
      <c r="P251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9">
        <f t="shared" si="316"/>
        <v>42057.63140046296</v>
      </c>
      <c r="T2517" s="9">
        <f t="shared" si="317"/>
        <v>42027.63140046296</v>
      </c>
      <c r="U2517" t="str">
        <f t="shared" si="318"/>
        <v>January</v>
      </c>
      <c r="V2517" t="str">
        <f t="shared" si="319"/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2"/>
        <v>0</v>
      </c>
      <c r="P2518">
        <f t="shared" si="313"/>
        <v>0</v>
      </c>
      <c r="Q2518" t="str">
        <f t="shared" si="314"/>
        <v>food</v>
      </c>
      <c r="R2518" t="str">
        <f t="shared" si="315"/>
        <v>restaurants</v>
      </c>
      <c r="S2518" s="9">
        <f t="shared" si="316"/>
        <v>41972.486712962964</v>
      </c>
      <c r="T2518" s="9">
        <f t="shared" si="317"/>
        <v>41942.445046296292</v>
      </c>
      <c r="U2518" t="str">
        <f t="shared" si="318"/>
        <v>October</v>
      </c>
      <c r="V2518" t="str">
        <f t="shared" si="319"/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2"/>
        <v>10</v>
      </c>
      <c r="P2519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9">
        <f t="shared" si="316"/>
        <v>42082.552430555552</v>
      </c>
      <c r="T2519" s="9">
        <f t="shared" si="317"/>
        <v>42052.594097222223</v>
      </c>
      <c r="U2519" t="str">
        <f t="shared" si="318"/>
        <v>February</v>
      </c>
      <c r="V2519" t="str">
        <f t="shared" si="319"/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2"/>
        <v>0</v>
      </c>
      <c r="P2520">
        <f t="shared" si="313"/>
        <v>0</v>
      </c>
      <c r="Q2520" t="str">
        <f t="shared" si="314"/>
        <v>food</v>
      </c>
      <c r="R2520" t="str">
        <f t="shared" si="315"/>
        <v>restaurants</v>
      </c>
      <c r="S2520" s="9">
        <f t="shared" si="316"/>
        <v>41956.51421296296</v>
      </c>
      <c r="T2520" s="9">
        <f t="shared" si="317"/>
        <v>41926.472546296296</v>
      </c>
      <c r="U2520" t="str">
        <f t="shared" si="318"/>
        <v>October</v>
      </c>
      <c r="V2520" t="str">
        <f t="shared" si="319"/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12"/>
        <v>0</v>
      </c>
      <c r="P2521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9">
        <f t="shared" si="316"/>
        <v>41838.946805555555</v>
      </c>
      <c r="T2521" s="9">
        <f t="shared" si="317"/>
        <v>41808.946805555555</v>
      </c>
      <c r="U2521" t="str">
        <f t="shared" si="318"/>
        <v>June</v>
      </c>
      <c r="V2521" t="str">
        <f t="shared" si="319"/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12"/>
        <v>0</v>
      </c>
      <c r="P2522">
        <f t="shared" si="313"/>
        <v>0</v>
      </c>
      <c r="Q2522" t="str">
        <f t="shared" si="314"/>
        <v>food</v>
      </c>
      <c r="R2522" t="str">
        <f t="shared" si="315"/>
        <v>restaurants</v>
      </c>
      <c r="S2522" s="9">
        <f t="shared" si="316"/>
        <v>42658.597916666658</v>
      </c>
      <c r="T2522" s="9">
        <f t="shared" si="317"/>
        <v>42612.392187500001</v>
      </c>
      <c r="U2522" t="str">
        <f t="shared" si="318"/>
        <v>August</v>
      </c>
      <c r="V2522" t="str">
        <f t="shared" si="319"/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12"/>
        <v>109</v>
      </c>
      <c r="P2523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9">
        <f t="shared" si="316"/>
        <v>42290.75950231481</v>
      </c>
      <c r="T2523" s="9">
        <f t="shared" si="317"/>
        <v>42269.75950231481</v>
      </c>
      <c r="U2523" t="str">
        <f t="shared" si="318"/>
        <v>September</v>
      </c>
      <c r="V2523" t="str">
        <f t="shared" si="319"/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12"/>
        <v>100</v>
      </c>
      <c r="P2524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9">
        <f t="shared" si="316"/>
        <v>42482.411111111105</v>
      </c>
      <c r="T2524" s="9">
        <f t="shared" si="317"/>
        <v>42460.365277777775</v>
      </c>
      <c r="U2524" t="str">
        <f t="shared" si="318"/>
        <v>March</v>
      </c>
      <c r="V2524" t="str">
        <f t="shared" si="319"/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12"/>
        <v>156</v>
      </c>
      <c r="P2525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9">
        <f t="shared" si="316"/>
        <v>41960.808935185189</v>
      </c>
      <c r="T2525" s="9">
        <f t="shared" si="317"/>
        <v>41930.767268518517</v>
      </c>
      <c r="U2525" t="str">
        <f t="shared" si="318"/>
        <v>October</v>
      </c>
      <c r="V2525" t="str">
        <f t="shared" si="319"/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12"/>
        <v>102</v>
      </c>
      <c r="P252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9">
        <f t="shared" si="316"/>
        <v>41993.979166666664</v>
      </c>
      <c r="T2526" s="9">
        <f t="shared" si="317"/>
        <v>41961.599039351851</v>
      </c>
      <c r="U2526" t="str">
        <f t="shared" si="318"/>
        <v>November</v>
      </c>
      <c r="V2526" t="str">
        <f t="shared" si="319"/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12"/>
        <v>100</v>
      </c>
      <c r="P2527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9">
        <f t="shared" si="316"/>
        <v>41088.636238425926</v>
      </c>
      <c r="T2527" s="9">
        <f t="shared" si="317"/>
        <v>41058.636238425926</v>
      </c>
      <c r="U2527" t="str">
        <f t="shared" si="318"/>
        <v>May</v>
      </c>
      <c r="V2527" t="str">
        <f t="shared" si="319"/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12"/>
        <v>113</v>
      </c>
      <c r="P2528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9">
        <f t="shared" si="316"/>
        <v>41980.999305555553</v>
      </c>
      <c r="T2528" s="9">
        <f t="shared" si="317"/>
        <v>41952.882800925923</v>
      </c>
      <c r="U2528" t="str">
        <f t="shared" si="318"/>
        <v>November</v>
      </c>
      <c r="V2528" t="str">
        <f t="shared" si="319"/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12"/>
        <v>102</v>
      </c>
      <c r="P2529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9">
        <f t="shared" si="316"/>
        <v>41564.957638888889</v>
      </c>
      <c r="T2529" s="9">
        <f t="shared" si="317"/>
        <v>41546.542719907404</v>
      </c>
      <c r="U2529" t="str">
        <f t="shared" si="318"/>
        <v>September</v>
      </c>
      <c r="V2529" t="str">
        <f t="shared" si="319"/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12"/>
        <v>107</v>
      </c>
      <c r="P2530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9">
        <f t="shared" si="316"/>
        <v>42236.249999999993</v>
      </c>
      <c r="T2530" s="9">
        <f t="shared" si="317"/>
        <v>42217.626192129632</v>
      </c>
      <c r="U2530" t="str">
        <f t="shared" si="318"/>
        <v>August</v>
      </c>
      <c r="V2530" t="str">
        <f t="shared" si="319"/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12"/>
        <v>104</v>
      </c>
      <c r="P2531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9">
        <f t="shared" si="316"/>
        <v>40992.830729166664</v>
      </c>
      <c r="T2531" s="9">
        <f t="shared" si="317"/>
        <v>40947.872395833328</v>
      </c>
      <c r="U2531" t="str">
        <f t="shared" si="318"/>
        <v>February</v>
      </c>
      <c r="V2531" t="str">
        <f t="shared" si="319"/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12"/>
        <v>100</v>
      </c>
      <c r="P2532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9">
        <f t="shared" si="316"/>
        <v>42113.993055555555</v>
      </c>
      <c r="T2532" s="9">
        <f t="shared" si="317"/>
        <v>42081.656307870369</v>
      </c>
      <c r="U2532" t="str">
        <f t="shared" si="318"/>
        <v>March</v>
      </c>
      <c r="V2532" t="str">
        <f t="shared" si="319"/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12"/>
        <v>100</v>
      </c>
      <c r="P2533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9">
        <f t="shared" si="316"/>
        <v>42230.957638888889</v>
      </c>
      <c r="T2533" s="9">
        <f t="shared" si="317"/>
        <v>42208.471689814811</v>
      </c>
      <c r="U2533" t="str">
        <f t="shared" si="318"/>
        <v>July</v>
      </c>
      <c r="V2533" t="str">
        <f t="shared" si="319"/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12"/>
        <v>126</v>
      </c>
      <c r="P2534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9">
        <f t="shared" si="316"/>
        <v>41137.640810185185</v>
      </c>
      <c r="T2534" s="9">
        <f t="shared" si="317"/>
        <v>41107.640810185185</v>
      </c>
      <c r="U2534" t="str">
        <f t="shared" si="318"/>
        <v>July</v>
      </c>
      <c r="V2534" t="str">
        <f t="shared" si="319"/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12"/>
        <v>111</v>
      </c>
      <c r="P2535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9">
        <f t="shared" si="316"/>
        <v>41334.542453703703</v>
      </c>
      <c r="T2535" s="9">
        <f t="shared" si="317"/>
        <v>41304.542951388888</v>
      </c>
      <c r="U2535" t="str">
        <f t="shared" si="318"/>
        <v>January</v>
      </c>
      <c r="V2535" t="str">
        <f t="shared" si="319"/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12"/>
        <v>105</v>
      </c>
      <c r="P253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9">
        <f t="shared" si="316"/>
        <v>40179.041666666664</v>
      </c>
      <c r="T2536" s="9">
        <f t="shared" si="317"/>
        <v>40127.492037037038</v>
      </c>
      <c r="U2536" t="str">
        <f t="shared" si="318"/>
        <v>November</v>
      </c>
      <c r="V2536" t="str">
        <f t="shared" si="319"/>
        <v>2009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12"/>
        <v>104</v>
      </c>
      <c r="P2537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9">
        <f t="shared" si="316"/>
        <v>41974.624363425923</v>
      </c>
      <c r="T2537" s="9">
        <f t="shared" si="317"/>
        <v>41943.582696759258</v>
      </c>
      <c r="U2537" t="str">
        <f t="shared" si="318"/>
        <v>October</v>
      </c>
      <c r="V2537" t="str">
        <f t="shared" si="319"/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12"/>
        <v>116</v>
      </c>
      <c r="P253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9">
        <f t="shared" si="316"/>
        <v>41484.89775462963</v>
      </c>
      <c r="T2538" s="9">
        <f t="shared" si="317"/>
        <v>41463.89775462963</v>
      </c>
      <c r="U2538" t="str">
        <f t="shared" si="318"/>
        <v>July</v>
      </c>
      <c r="V2538" t="str">
        <f t="shared" si="319"/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12"/>
        <v>110</v>
      </c>
      <c r="P253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9">
        <f t="shared" si="316"/>
        <v>40756.440451388888</v>
      </c>
      <c r="T2539" s="9">
        <f t="shared" si="317"/>
        <v>40696.440451388888</v>
      </c>
      <c r="U2539" t="str">
        <f t="shared" si="318"/>
        <v>June</v>
      </c>
      <c r="V2539" t="str">
        <f t="shared" si="319"/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12"/>
        <v>113</v>
      </c>
      <c r="P2540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9">
        <f t="shared" si="316"/>
        <v>41328.999305555553</v>
      </c>
      <c r="T2540" s="9">
        <f t="shared" si="317"/>
        <v>41298.301631944443</v>
      </c>
      <c r="U2540" t="str">
        <f t="shared" si="318"/>
        <v>January</v>
      </c>
      <c r="V2540" t="str">
        <f t="shared" si="319"/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12"/>
        <v>100</v>
      </c>
      <c r="P2541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9">
        <f t="shared" si="316"/>
        <v>42037.693888888891</v>
      </c>
      <c r="T2541" s="9">
        <f t="shared" si="317"/>
        <v>41977.693888888891</v>
      </c>
      <c r="U2541" t="str">
        <f t="shared" si="318"/>
        <v>December</v>
      </c>
      <c r="V2541" t="str">
        <f t="shared" si="319"/>
        <v>2014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12"/>
        <v>103</v>
      </c>
      <c r="P2542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9">
        <f t="shared" si="316"/>
        <v>40845.466678240737</v>
      </c>
      <c r="T2542" s="9">
        <f t="shared" si="317"/>
        <v>40785.466678240737</v>
      </c>
      <c r="U2542" t="str">
        <f t="shared" si="318"/>
        <v>August</v>
      </c>
      <c r="V2542" t="str">
        <f t="shared" si="319"/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12"/>
        <v>107</v>
      </c>
      <c r="P2543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9">
        <f t="shared" si="316"/>
        <v>41543.240949074068</v>
      </c>
      <c r="T2543" s="9">
        <f t="shared" si="317"/>
        <v>41483.240949074068</v>
      </c>
      <c r="U2543" t="str">
        <f t="shared" si="318"/>
        <v>July</v>
      </c>
      <c r="V2543" t="str">
        <f t="shared" si="319"/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12"/>
        <v>104</v>
      </c>
      <c r="P2544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9">
        <f t="shared" si="316"/>
        <v>41547.957638888889</v>
      </c>
      <c r="T2544" s="9">
        <f t="shared" si="317"/>
        <v>41509.218252314815</v>
      </c>
      <c r="U2544" t="str">
        <f t="shared" si="318"/>
        <v>August</v>
      </c>
      <c r="V2544" t="str">
        <f t="shared" si="319"/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12"/>
        <v>156</v>
      </c>
      <c r="P2545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9">
        <f t="shared" si="316"/>
        <v>40544.916666666664</v>
      </c>
      <c r="T2545" s="9">
        <f t="shared" si="317"/>
        <v>40513.899282407401</v>
      </c>
      <c r="U2545" t="str">
        <f t="shared" si="318"/>
        <v>December</v>
      </c>
      <c r="V2545" t="str">
        <f t="shared" si="319"/>
        <v>2010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12"/>
        <v>101</v>
      </c>
      <c r="P254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9">
        <f t="shared" si="316"/>
        <v>41098.3121412037</v>
      </c>
      <c r="T2546" s="9">
        <f t="shared" si="317"/>
        <v>41068.3121412037</v>
      </c>
      <c r="U2546" t="str">
        <f t="shared" si="318"/>
        <v>June</v>
      </c>
      <c r="V2546" t="str">
        <f t="shared" si="319"/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12"/>
        <v>195</v>
      </c>
      <c r="P2547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9">
        <f t="shared" si="316"/>
        <v>42061.812499999993</v>
      </c>
      <c r="T2547" s="9">
        <f t="shared" si="317"/>
        <v>42026.929837962954</v>
      </c>
      <c r="U2547" t="str">
        <f t="shared" si="318"/>
        <v>January</v>
      </c>
      <c r="V2547" t="str">
        <f t="shared" si="319"/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12"/>
        <v>112</v>
      </c>
      <c r="P2548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9">
        <f t="shared" si="316"/>
        <v>41552</v>
      </c>
      <c r="T2548" s="9">
        <f t="shared" si="317"/>
        <v>41524.650219907402</v>
      </c>
      <c r="U2548" t="str">
        <f t="shared" si="318"/>
        <v>September</v>
      </c>
      <c r="V2548" t="str">
        <f t="shared" si="319"/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12"/>
        <v>120</v>
      </c>
      <c r="P2549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9">
        <f t="shared" si="316"/>
        <v>41003.523182870369</v>
      </c>
      <c r="T2549" s="9">
        <f t="shared" si="317"/>
        <v>40973.564849537033</v>
      </c>
      <c r="U2549" t="str">
        <f t="shared" si="318"/>
        <v>March</v>
      </c>
      <c r="V2549" t="str">
        <f t="shared" si="319"/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12"/>
        <v>102</v>
      </c>
      <c r="P2550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9">
        <f t="shared" si="316"/>
        <v>42642.977083333331</v>
      </c>
      <c r="T2550" s="9">
        <f t="shared" si="317"/>
        <v>42618.417094907411</v>
      </c>
      <c r="U2550" t="str">
        <f t="shared" si="318"/>
        <v>September</v>
      </c>
      <c r="V2550" t="str">
        <f t="shared" si="319"/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12"/>
        <v>103</v>
      </c>
      <c r="P2551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9">
        <f t="shared" si="316"/>
        <v>41425.5</v>
      </c>
      <c r="T2551" s="9">
        <f t="shared" si="317"/>
        <v>41390.549421296295</v>
      </c>
      <c r="U2551" t="str">
        <f t="shared" si="318"/>
        <v>April</v>
      </c>
      <c r="V2551" t="str">
        <f t="shared" si="319"/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12"/>
        <v>101</v>
      </c>
      <c r="P255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9">
        <f t="shared" si="316"/>
        <v>42284.957638888889</v>
      </c>
      <c r="T2552" s="9">
        <f t="shared" si="317"/>
        <v>42228.425995370366</v>
      </c>
      <c r="U2552" t="str">
        <f t="shared" si="318"/>
        <v>August</v>
      </c>
      <c r="V2552" t="str">
        <f t="shared" si="319"/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12"/>
        <v>103</v>
      </c>
      <c r="P2553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9">
        <f t="shared" si="316"/>
        <v>40989.658333333333</v>
      </c>
      <c r="T2553" s="9">
        <f t="shared" si="317"/>
        <v>40961.043807870366</v>
      </c>
      <c r="U2553" t="str">
        <f t="shared" si="318"/>
        <v>February</v>
      </c>
      <c r="V2553" t="str">
        <f t="shared" si="319"/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12"/>
        <v>107</v>
      </c>
      <c r="P255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9">
        <f t="shared" si="316"/>
        <v>42799.601631944439</v>
      </c>
      <c r="T2554" s="9">
        <f t="shared" si="317"/>
        <v>42769.601631944439</v>
      </c>
      <c r="U2554" t="str">
        <f t="shared" si="318"/>
        <v>February</v>
      </c>
      <c r="V2554" t="str">
        <f t="shared" si="319"/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12"/>
        <v>156</v>
      </c>
      <c r="P2555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9">
        <f t="shared" si="316"/>
        <v>41172.99082175926</v>
      </c>
      <c r="T2555" s="9">
        <f t="shared" si="317"/>
        <v>41112.99082175926</v>
      </c>
      <c r="U2555" t="str">
        <f t="shared" si="318"/>
        <v>July</v>
      </c>
      <c r="V2555" t="str">
        <f t="shared" si="319"/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12"/>
        <v>123</v>
      </c>
      <c r="P255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9">
        <f t="shared" si="316"/>
        <v>42155.957638888889</v>
      </c>
      <c r="T2556" s="9">
        <f t="shared" si="317"/>
        <v>42124.869942129626</v>
      </c>
      <c r="U2556" t="str">
        <f t="shared" si="318"/>
        <v>April</v>
      </c>
      <c r="V2556" t="str">
        <f t="shared" si="319"/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12"/>
        <v>107</v>
      </c>
      <c r="P2557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9">
        <f t="shared" si="316"/>
        <v>41057.44667824074</v>
      </c>
      <c r="T2557" s="9">
        <f t="shared" si="317"/>
        <v>41026.44667824074</v>
      </c>
      <c r="U2557" t="str">
        <f t="shared" si="318"/>
        <v>April</v>
      </c>
      <c r="V2557" t="str">
        <f t="shared" si="319"/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12"/>
        <v>106</v>
      </c>
      <c r="P2558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9">
        <f t="shared" si="316"/>
        <v>41267.783067129625</v>
      </c>
      <c r="T2558" s="9">
        <f t="shared" si="317"/>
        <v>41222.783067129625</v>
      </c>
      <c r="U2558" t="str">
        <f t="shared" si="318"/>
        <v>November</v>
      </c>
      <c r="V2558" t="str">
        <f t="shared" si="319"/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12"/>
        <v>118</v>
      </c>
      <c r="P2559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9">
        <f t="shared" si="316"/>
        <v>41774.536874999998</v>
      </c>
      <c r="T2559" s="9">
        <f t="shared" si="317"/>
        <v>41744.536874999998</v>
      </c>
      <c r="U2559" t="str">
        <f t="shared" si="318"/>
        <v>April</v>
      </c>
      <c r="V2559" t="str">
        <f t="shared" si="319"/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12"/>
        <v>109</v>
      </c>
      <c r="P2560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9">
        <f t="shared" si="316"/>
        <v>42125.374305555553</v>
      </c>
      <c r="T2560" s="9">
        <f t="shared" si="317"/>
        <v>42093.651689814818</v>
      </c>
      <c r="U2560" t="str">
        <f t="shared" si="318"/>
        <v>March</v>
      </c>
      <c r="V2560" t="str">
        <f t="shared" si="319"/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12"/>
        <v>111</v>
      </c>
      <c r="P2561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9">
        <f t="shared" si="316"/>
        <v>40862.609027777777</v>
      </c>
      <c r="T2561" s="9">
        <f t="shared" si="317"/>
        <v>40829.665324074071</v>
      </c>
      <c r="U2561" t="str">
        <f t="shared" si="318"/>
        <v>October</v>
      </c>
      <c r="V2561" t="str">
        <f t="shared" si="319"/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12"/>
        <v>100</v>
      </c>
      <c r="P256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9">
        <f t="shared" si="316"/>
        <v>42069.742754629631</v>
      </c>
      <c r="T2562" s="9">
        <f t="shared" si="317"/>
        <v>42039.742754629631</v>
      </c>
      <c r="U2562" t="str">
        <f t="shared" si="318"/>
        <v>February</v>
      </c>
      <c r="V2562" t="str">
        <f t="shared" si="319"/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320">ROUND(E2563/D2563*100,0)</f>
        <v>0</v>
      </c>
      <c r="P2563">
        <f t="shared" ref="P2563:P2626" si="321">IFERROR(E2563/L2563,0)</f>
        <v>0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9">
        <f t="shared" ref="S2563:S2626" si="324">(((I2563/60)/60)/24)+DATE(1970,1,1)+(-5/24)</f>
        <v>42290.320474537039</v>
      </c>
      <c r="T2563" s="9">
        <f t="shared" ref="T2563:T2626" si="325">(((J2563/60)/60)/24)+DATE(1970,1,1)+(-5/24)</f>
        <v>42260.320474537039</v>
      </c>
      <c r="U2563" t="str">
        <f t="shared" ref="U2563:U2626" si="326">TEXT(T2563,"mmmm")</f>
        <v>September</v>
      </c>
      <c r="V2563" t="str">
        <f t="shared" ref="V2563:V2626" si="327">TEXT(T2563,"yyyy")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0"/>
        <v>1</v>
      </c>
      <c r="P2564">
        <f t="shared" si="321"/>
        <v>25</v>
      </c>
      <c r="Q2564" t="str">
        <f t="shared" si="322"/>
        <v>food</v>
      </c>
      <c r="R2564" t="str">
        <f t="shared" si="323"/>
        <v>food trucks</v>
      </c>
      <c r="S2564" s="9">
        <f t="shared" si="324"/>
        <v>42654.316423611112</v>
      </c>
      <c r="T2564" s="9">
        <f t="shared" si="325"/>
        <v>42594.316423611112</v>
      </c>
      <c r="U2564" t="str">
        <f t="shared" si="326"/>
        <v>August</v>
      </c>
      <c r="V2564" t="str">
        <f t="shared" si="327"/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0"/>
        <v>0</v>
      </c>
      <c r="P2565">
        <f t="shared" si="321"/>
        <v>0</v>
      </c>
      <c r="Q2565" t="str">
        <f t="shared" si="322"/>
        <v>food</v>
      </c>
      <c r="R2565" t="str">
        <f t="shared" si="323"/>
        <v>food trucks</v>
      </c>
      <c r="S2565" s="9">
        <f t="shared" si="324"/>
        <v>42214.931145833332</v>
      </c>
      <c r="T2565" s="9">
        <f t="shared" si="325"/>
        <v>42154.931145833332</v>
      </c>
      <c r="U2565" t="str">
        <f t="shared" si="326"/>
        <v>May</v>
      </c>
      <c r="V2565" t="str">
        <f t="shared" si="327"/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0"/>
        <v>0</v>
      </c>
      <c r="P2566">
        <f t="shared" si="321"/>
        <v>0</v>
      </c>
      <c r="Q2566" t="str">
        <f t="shared" si="322"/>
        <v>food</v>
      </c>
      <c r="R2566" t="str">
        <f t="shared" si="323"/>
        <v>food trucks</v>
      </c>
      <c r="S2566" s="9">
        <f t="shared" si="324"/>
        <v>41851.83216435185</v>
      </c>
      <c r="T2566" s="9">
        <f t="shared" si="325"/>
        <v>41821.83216435185</v>
      </c>
      <c r="U2566" t="str">
        <f t="shared" si="326"/>
        <v>July</v>
      </c>
      <c r="V2566" t="str">
        <f t="shared" si="327"/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0"/>
        <v>1</v>
      </c>
      <c r="P256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9">
        <f t="shared" si="324"/>
        <v>42499.659722222219</v>
      </c>
      <c r="T2567" s="9">
        <f t="shared" si="325"/>
        <v>42440.442002314812</v>
      </c>
      <c r="U2567" t="str">
        <f t="shared" si="326"/>
        <v>March</v>
      </c>
      <c r="V2567" t="str">
        <f t="shared" si="327"/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0"/>
        <v>0</v>
      </c>
      <c r="P2568">
        <f t="shared" si="321"/>
        <v>0</v>
      </c>
      <c r="Q2568" t="str">
        <f t="shared" si="322"/>
        <v>food</v>
      </c>
      <c r="R2568" t="str">
        <f t="shared" si="323"/>
        <v>food trucks</v>
      </c>
      <c r="S2568" s="9">
        <f t="shared" si="324"/>
        <v>41872.772546296292</v>
      </c>
      <c r="T2568" s="9">
        <f t="shared" si="325"/>
        <v>41842.772546296292</v>
      </c>
      <c r="U2568" t="str">
        <f t="shared" si="326"/>
        <v>July</v>
      </c>
      <c r="V2568" t="str">
        <f t="shared" si="327"/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0"/>
        <v>0</v>
      </c>
      <c r="P2569">
        <f t="shared" si="321"/>
        <v>60</v>
      </c>
      <c r="Q2569" t="str">
        <f t="shared" si="322"/>
        <v>food</v>
      </c>
      <c r="R2569" t="str">
        <f t="shared" si="323"/>
        <v>food trucks</v>
      </c>
      <c r="S2569" s="9">
        <f t="shared" si="324"/>
        <v>42117.670578703699</v>
      </c>
      <c r="T2569" s="9">
        <f t="shared" si="325"/>
        <v>42087.670578703699</v>
      </c>
      <c r="U2569" t="str">
        <f t="shared" si="326"/>
        <v>March</v>
      </c>
      <c r="V2569" t="str">
        <f t="shared" si="327"/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0"/>
        <v>1</v>
      </c>
      <c r="P2570">
        <f t="shared" si="321"/>
        <v>50</v>
      </c>
      <c r="Q2570" t="str">
        <f t="shared" si="322"/>
        <v>food</v>
      </c>
      <c r="R2570" t="str">
        <f t="shared" si="323"/>
        <v>food trucks</v>
      </c>
      <c r="S2570" s="9">
        <f t="shared" si="324"/>
        <v>42614.45826388889</v>
      </c>
      <c r="T2570" s="9">
        <f t="shared" si="325"/>
        <v>42584.45826388889</v>
      </c>
      <c r="U2570" t="str">
        <f t="shared" si="326"/>
        <v>August</v>
      </c>
      <c r="V2570" t="str">
        <f t="shared" si="327"/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0"/>
        <v>2</v>
      </c>
      <c r="P2571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9">
        <f t="shared" si="324"/>
        <v>42263.897129629629</v>
      </c>
      <c r="T2571" s="9">
        <f t="shared" si="325"/>
        <v>42233.897129629629</v>
      </c>
      <c r="U2571" t="str">
        <f t="shared" si="326"/>
        <v>August</v>
      </c>
      <c r="V2571" t="str">
        <f t="shared" si="327"/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0"/>
        <v>1</v>
      </c>
      <c r="P257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9">
        <f t="shared" si="324"/>
        <v>42774.694849537038</v>
      </c>
      <c r="T2572" s="9">
        <f t="shared" si="325"/>
        <v>42744.694849537038</v>
      </c>
      <c r="U2572" t="str">
        <f t="shared" si="326"/>
        <v>January</v>
      </c>
      <c r="V2572" t="str">
        <f t="shared" si="327"/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0"/>
        <v>0</v>
      </c>
      <c r="P2573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9">
        <f t="shared" si="324"/>
        <v>42509.133344907408</v>
      </c>
      <c r="T2573" s="9">
        <f t="shared" si="325"/>
        <v>42449.133344907408</v>
      </c>
      <c r="U2573" t="str">
        <f t="shared" si="326"/>
        <v>March</v>
      </c>
      <c r="V2573" t="str">
        <f t="shared" si="327"/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0"/>
        <v>0</v>
      </c>
      <c r="P2574">
        <f t="shared" si="321"/>
        <v>0</v>
      </c>
      <c r="Q2574" t="str">
        <f t="shared" si="322"/>
        <v>food</v>
      </c>
      <c r="R2574" t="str">
        <f t="shared" si="323"/>
        <v>food trucks</v>
      </c>
      <c r="S2574" s="9">
        <f t="shared" si="324"/>
        <v>42106.911076388882</v>
      </c>
      <c r="T2574" s="9">
        <f t="shared" si="325"/>
        <v>42076.911076388882</v>
      </c>
      <c r="U2574" t="str">
        <f t="shared" si="326"/>
        <v>March</v>
      </c>
      <c r="V2574" t="str">
        <f t="shared" si="327"/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0"/>
        <v>0</v>
      </c>
      <c r="P2575">
        <f t="shared" si="321"/>
        <v>0</v>
      </c>
      <c r="Q2575" t="str">
        <f t="shared" si="322"/>
        <v>food</v>
      </c>
      <c r="R2575" t="str">
        <f t="shared" si="323"/>
        <v>food trucks</v>
      </c>
      <c r="S2575" s="9">
        <f t="shared" si="324"/>
        <v>41874.383668981478</v>
      </c>
      <c r="T2575" s="9">
        <f t="shared" si="325"/>
        <v>41829.383668981478</v>
      </c>
      <c r="U2575" t="str">
        <f t="shared" si="326"/>
        <v>July</v>
      </c>
      <c r="V2575" t="str">
        <f t="shared" si="327"/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0"/>
        <v>0</v>
      </c>
      <c r="P2576">
        <f t="shared" si="321"/>
        <v>0</v>
      </c>
      <c r="Q2576" t="str">
        <f t="shared" si="322"/>
        <v>food</v>
      </c>
      <c r="R2576" t="str">
        <f t="shared" si="323"/>
        <v>food trucks</v>
      </c>
      <c r="S2576" s="9">
        <f t="shared" si="324"/>
        <v>42508.617418981477</v>
      </c>
      <c r="T2576" s="9">
        <f t="shared" si="325"/>
        <v>42487.617418981477</v>
      </c>
      <c r="U2576" t="str">
        <f t="shared" si="326"/>
        <v>April</v>
      </c>
      <c r="V2576" t="str">
        <f t="shared" si="327"/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0"/>
        <v>0</v>
      </c>
      <c r="P2577">
        <f t="shared" si="321"/>
        <v>0</v>
      </c>
      <c r="Q2577" t="str">
        <f t="shared" si="322"/>
        <v>food</v>
      </c>
      <c r="R2577" t="str">
        <f t="shared" si="323"/>
        <v>food trucks</v>
      </c>
      <c r="S2577" s="9">
        <f t="shared" si="324"/>
        <v>42015.90039351851</v>
      </c>
      <c r="T2577" s="9">
        <f t="shared" si="325"/>
        <v>41985.90039351851</v>
      </c>
      <c r="U2577" t="str">
        <f t="shared" si="326"/>
        <v>December</v>
      </c>
      <c r="V2577" t="str">
        <f t="shared" si="327"/>
        <v>2014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0"/>
        <v>0</v>
      </c>
      <c r="P2578">
        <f t="shared" si="321"/>
        <v>0</v>
      </c>
      <c r="Q2578" t="str">
        <f t="shared" si="322"/>
        <v>food</v>
      </c>
      <c r="R2578" t="str">
        <f t="shared" si="323"/>
        <v>food trucks</v>
      </c>
      <c r="S2578" s="9">
        <f t="shared" si="324"/>
        <v>42104.759803240733</v>
      </c>
      <c r="T2578" s="9">
        <f t="shared" si="325"/>
        <v>42059.801469907405</v>
      </c>
      <c r="U2578" t="str">
        <f t="shared" si="326"/>
        <v>February</v>
      </c>
      <c r="V2578" t="str">
        <f t="shared" si="327"/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0"/>
        <v>0</v>
      </c>
      <c r="P2579">
        <f t="shared" si="321"/>
        <v>0</v>
      </c>
      <c r="Q2579" t="str">
        <f t="shared" si="322"/>
        <v>food</v>
      </c>
      <c r="R2579" t="str">
        <f t="shared" si="323"/>
        <v>food trucks</v>
      </c>
      <c r="S2579" s="9">
        <f t="shared" si="324"/>
        <v>41855.612233796295</v>
      </c>
      <c r="T2579" s="9">
        <f t="shared" si="325"/>
        <v>41830.612233796295</v>
      </c>
      <c r="U2579" t="str">
        <f t="shared" si="326"/>
        <v>July</v>
      </c>
      <c r="V2579" t="str">
        <f t="shared" si="327"/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0"/>
        <v>0</v>
      </c>
      <c r="P2580">
        <f t="shared" si="321"/>
        <v>0</v>
      </c>
      <c r="Q2580" t="str">
        <f t="shared" si="322"/>
        <v>food</v>
      </c>
      <c r="R2580" t="str">
        <f t="shared" si="323"/>
        <v>food trucks</v>
      </c>
      <c r="S2580" s="9">
        <f t="shared" si="324"/>
        <v>42286.499999999993</v>
      </c>
      <c r="T2580" s="9">
        <f t="shared" si="325"/>
        <v>42237.814571759263</v>
      </c>
      <c r="U2580" t="str">
        <f t="shared" si="326"/>
        <v>August</v>
      </c>
      <c r="V2580" t="str">
        <f t="shared" si="327"/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0"/>
        <v>0</v>
      </c>
      <c r="P2581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9">
        <f t="shared" si="324"/>
        <v>41897.621562499997</v>
      </c>
      <c r="T2581" s="9">
        <f t="shared" si="325"/>
        <v>41837.621562499997</v>
      </c>
      <c r="U2581" t="str">
        <f t="shared" si="326"/>
        <v>July</v>
      </c>
      <c r="V2581" t="str">
        <f t="shared" si="327"/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0"/>
        <v>1</v>
      </c>
      <c r="P258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9">
        <f t="shared" si="324"/>
        <v>42139.916666666664</v>
      </c>
      <c r="T2582" s="9">
        <f t="shared" si="325"/>
        <v>42110.118090277778</v>
      </c>
      <c r="U2582" t="str">
        <f t="shared" si="326"/>
        <v>April</v>
      </c>
      <c r="V2582" t="str">
        <f t="shared" si="327"/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0"/>
        <v>11</v>
      </c>
      <c r="P2583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9">
        <f t="shared" si="324"/>
        <v>42324.461782407401</v>
      </c>
      <c r="T2583" s="9">
        <f t="shared" si="325"/>
        <v>42294.420115740737</v>
      </c>
      <c r="U2583" t="str">
        <f t="shared" si="326"/>
        <v>October</v>
      </c>
      <c r="V2583" t="str">
        <f t="shared" si="327"/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0"/>
        <v>0</v>
      </c>
      <c r="P2584">
        <f t="shared" si="321"/>
        <v>1</v>
      </c>
      <c r="Q2584" t="str">
        <f t="shared" si="322"/>
        <v>food</v>
      </c>
      <c r="R2584" t="str">
        <f t="shared" si="323"/>
        <v>food trucks</v>
      </c>
      <c r="S2584" s="9">
        <f t="shared" si="324"/>
        <v>42672.780486111107</v>
      </c>
      <c r="T2584" s="9">
        <f t="shared" si="325"/>
        <v>42642.780486111107</v>
      </c>
      <c r="U2584" t="str">
        <f t="shared" si="326"/>
        <v>September</v>
      </c>
      <c r="V2584" t="str">
        <f t="shared" si="327"/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20"/>
        <v>1</v>
      </c>
      <c r="P2585">
        <f t="shared" si="321"/>
        <v>1</v>
      </c>
      <c r="Q2585" t="str">
        <f t="shared" si="322"/>
        <v>food</v>
      </c>
      <c r="R2585" t="str">
        <f t="shared" si="323"/>
        <v>food trucks</v>
      </c>
      <c r="S2585" s="9">
        <f t="shared" si="324"/>
        <v>42079.519444444442</v>
      </c>
      <c r="T2585" s="9">
        <f t="shared" si="325"/>
        <v>42019.561111111114</v>
      </c>
      <c r="U2585" t="str">
        <f t="shared" si="326"/>
        <v>January</v>
      </c>
      <c r="V2585" t="str">
        <f t="shared" si="327"/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20"/>
        <v>0</v>
      </c>
      <c r="P2586">
        <f t="shared" si="321"/>
        <v>0</v>
      </c>
      <c r="Q2586" t="str">
        <f t="shared" si="322"/>
        <v>food</v>
      </c>
      <c r="R2586" t="str">
        <f t="shared" si="323"/>
        <v>food trucks</v>
      </c>
      <c r="S2586" s="9">
        <f t="shared" si="324"/>
        <v>42169.964918981481</v>
      </c>
      <c r="T2586" s="9">
        <f t="shared" si="325"/>
        <v>42139.964918981481</v>
      </c>
      <c r="U2586" t="str">
        <f t="shared" si="326"/>
        <v>May</v>
      </c>
      <c r="V2586" t="str">
        <f t="shared" si="327"/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20"/>
        <v>0</v>
      </c>
      <c r="P2587">
        <f t="shared" si="321"/>
        <v>50</v>
      </c>
      <c r="Q2587" t="str">
        <f t="shared" si="322"/>
        <v>food</v>
      </c>
      <c r="R2587" t="str">
        <f t="shared" si="323"/>
        <v>food trucks</v>
      </c>
      <c r="S2587" s="9">
        <f t="shared" si="324"/>
        <v>41825.754999999997</v>
      </c>
      <c r="T2587" s="9">
        <f t="shared" si="325"/>
        <v>41795.754999999997</v>
      </c>
      <c r="U2587" t="str">
        <f t="shared" si="326"/>
        <v>June</v>
      </c>
      <c r="V2587" t="str">
        <f t="shared" si="327"/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20"/>
        <v>0</v>
      </c>
      <c r="P2588">
        <f t="shared" si="321"/>
        <v>5</v>
      </c>
      <c r="Q2588" t="str">
        <f t="shared" si="322"/>
        <v>food</v>
      </c>
      <c r="R2588" t="str">
        <f t="shared" si="323"/>
        <v>food trucks</v>
      </c>
      <c r="S2588" s="9">
        <f t="shared" si="324"/>
        <v>42363.121944444443</v>
      </c>
      <c r="T2588" s="9">
        <f t="shared" si="325"/>
        <v>42333.121944444443</v>
      </c>
      <c r="U2588" t="str">
        <f t="shared" si="326"/>
        <v>November</v>
      </c>
      <c r="V2588" t="str">
        <f t="shared" si="327"/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20"/>
        <v>2</v>
      </c>
      <c r="P2589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9">
        <f t="shared" si="324"/>
        <v>42368.467048611106</v>
      </c>
      <c r="T2589" s="9">
        <f t="shared" si="325"/>
        <v>42338.467048611106</v>
      </c>
      <c r="U2589" t="str">
        <f t="shared" si="326"/>
        <v>November</v>
      </c>
      <c r="V2589" t="str">
        <f t="shared" si="327"/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20"/>
        <v>4</v>
      </c>
      <c r="P2590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9">
        <f t="shared" si="324"/>
        <v>42094.343055555553</v>
      </c>
      <c r="T2590" s="9">
        <f t="shared" si="325"/>
        <v>42042.467893518515</v>
      </c>
      <c r="U2590" t="str">
        <f t="shared" si="326"/>
        <v>February</v>
      </c>
      <c r="V2590" t="str">
        <f t="shared" si="327"/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20"/>
        <v>0</v>
      </c>
      <c r="P2591">
        <f t="shared" si="321"/>
        <v>5</v>
      </c>
      <c r="Q2591" t="str">
        <f t="shared" si="322"/>
        <v>food</v>
      </c>
      <c r="R2591" t="str">
        <f t="shared" si="323"/>
        <v>food trucks</v>
      </c>
      <c r="S2591" s="9">
        <f t="shared" si="324"/>
        <v>42452.286192129628</v>
      </c>
      <c r="T2591" s="9">
        <f t="shared" si="325"/>
        <v>42422.327858796292</v>
      </c>
      <c r="U2591" t="str">
        <f t="shared" si="326"/>
        <v>February</v>
      </c>
      <c r="V2591" t="str">
        <f t="shared" si="327"/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20"/>
        <v>0</v>
      </c>
      <c r="P2592">
        <f t="shared" si="321"/>
        <v>0</v>
      </c>
      <c r="Q2592" t="str">
        <f t="shared" si="322"/>
        <v>food</v>
      </c>
      <c r="R2592" t="str">
        <f t="shared" si="323"/>
        <v>food trucks</v>
      </c>
      <c r="S2592" s="9">
        <f t="shared" si="324"/>
        <v>42395.380752314813</v>
      </c>
      <c r="T2592" s="9">
        <f t="shared" si="325"/>
        <v>42388.380752314813</v>
      </c>
      <c r="U2592" t="str">
        <f t="shared" si="326"/>
        <v>January</v>
      </c>
      <c r="V2592" t="str">
        <f t="shared" si="327"/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20"/>
        <v>2</v>
      </c>
      <c r="P2593">
        <f t="shared" si="321"/>
        <v>13</v>
      </c>
      <c r="Q2593" t="str">
        <f t="shared" si="322"/>
        <v>food</v>
      </c>
      <c r="R2593" t="str">
        <f t="shared" si="323"/>
        <v>food trucks</v>
      </c>
      <c r="S2593" s="9">
        <f t="shared" si="324"/>
        <v>42442.656527777777</v>
      </c>
      <c r="T2593" s="9">
        <f t="shared" si="325"/>
        <v>42382.698194444441</v>
      </c>
      <c r="U2593" t="str">
        <f t="shared" si="326"/>
        <v>January</v>
      </c>
      <c r="V2593" t="str">
        <f t="shared" si="327"/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20"/>
        <v>0</v>
      </c>
      <c r="P2594">
        <f t="shared" si="321"/>
        <v>50</v>
      </c>
      <c r="Q2594" t="str">
        <f t="shared" si="322"/>
        <v>food</v>
      </c>
      <c r="R2594" t="str">
        <f t="shared" si="323"/>
        <v>food trucks</v>
      </c>
      <c r="S2594" s="9">
        <f t="shared" si="324"/>
        <v>41917.592835648145</v>
      </c>
      <c r="T2594" s="9">
        <f t="shared" si="325"/>
        <v>41887.592835648145</v>
      </c>
      <c r="U2594" t="str">
        <f t="shared" si="326"/>
        <v>September</v>
      </c>
      <c r="V2594" t="str">
        <f t="shared" si="327"/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20"/>
        <v>0</v>
      </c>
      <c r="P2595">
        <f t="shared" si="321"/>
        <v>0</v>
      </c>
      <c r="Q2595" t="str">
        <f t="shared" si="322"/>
        <v>food</v>
      </c>
      <c r="R2595" t="str">
        <f t="shared" si="323"/>
        <v>food trucks</v>
      </c>
      <c r="S2595" s="9">
        <f t="shared" si="324"/>
        <v>42119.636875000004</v>
      </c>
      <c r="T2595" s="9">
        <f t="shared" si="325"/>
        <v>42089.636875000004</v>
      </c>
      <c r="U2595" t="str">
        <f t="shared" si="326"/>
        <v>March</v>
      </c>
      <c r="V2595" t="str">
        <f t="shared" si="327"/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20"/>
        <v>0</v>
      </c>
      <c r="P2596">
        <f t="shared" si="321"/>
        <v>1</v>
      </c>
      <c r="Q2596" t="str">
        <f t="shared" si="322"/>
        <v>food</v>
      </c>
      <c r="R2596" t="str">
        <f t="shared" si="323"/>
        <v>food trucks</v>
      </c>
      <c r="S2596" s="9">
        <f t="shared" si="324"/>
        <v>41858.759583333333</v>
      </c>
      <c r="T2596" s="9">
        <f t="shared" si="325"/>
        <v>41828.759583333333</v>
      </c>
      <c r="U2596" t="str">
        <f t="shared" si="326"/>
        <v>July</v>
      </c>
      <c r="V2596" t="str">
        <f t="shared" si="327"/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20"/>
        <v>12</v>
      </c>
      <c r="P2597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9">
        <f t="shared" si="324"/>
        <v>42790.035879629628</v>
      </c>
      <c r="T2597" s="9">
        <f t="shared" si="325"/>
        <v>42760.035879629628</v>
      </c>
      <c r="U2597" t="str">
        <f t="shared" si="326"/>
        <v>January</v>
      </c>
      <c r="V2597" t="str">
        <f t="shared" si="327"/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20"/>
        <v>24</v>
      </c>
      <c r="P2598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9">
        <f t="shared" si="324"/>
        <v>41858.45612268518</v>
      </c>
      <c r="T2598" s="9">
        <f t="shared" si="325"/>
        <v>41828.45612268518</v>
      </c>
      <c r="U2598" t="str">
        <f t="shared" si="326"/>
        <v>July</v>
      </c>
      <c r="V2598" t="str">
        <f t="shared" si="327"/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20"/>
        <v>6</v>
      </c>
      <c r="P2599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9">
        <f t="shared" si="324"/>
        <v>42540.133298611108</v>
      </c>
      <c r="T2599" s="9">
        <f t="shared" si="325"/>
        <v>42510.133298611108</v>
      </c>
      <c r="U2599" t="str">
        <f t="shared" si="326"/>
        <v>May</v>
      </c>
      <c r="V2599" t="str">
        <f t="shared" si="327"/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20"/>
        <v>39</v>
      </c>
      <c r="P2600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9">
        <f t="shared" si="324"/>
        <v>42270.631956018515</v>
      </c>
      <c r="T2600" s="9">
        <f t="shared" si="325"/>
        <v>42240.631956018515</v>
      </c>
      <c r="U2600" t="str">
        <f t="shared" si="326"/>
        <v>August</v>
      </c>
      <c r="V2600" t="str">
        <f t="shared" si="327"/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20"/>
        <v>1</v>
      </c>
      <c r="P2601">
        <f t="shared" si="321"/>
        <v>18</v>
      </c>
      <c r="Q2601" t="str">
        <f t="shared" si="322"/>
        <v>food</v>
      </c>
      <c r="R2601" t="str">
        <f t="shared" si="323"/>
        <v>food trucks</v>
      </c>
      <c r="S2601" s="9">
        <f t="shared" si="324"/>
        <v>41854.545682870368</v>
      </c>
      <c r="T2601" s="9">
        <f t="shared" si="325"/>
        <v>41809.545682870368</v>
      </c>
      <c r="U2601" t="str">
        <f t="shared" si="326"/>
        <v>June</v>
      </c>
      <c r="V2601" t="str">
        <f t="shared" si="327"/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20"/>
        <v>7</v>
      </c>
      <c r="P2602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9">
        <f t="shared" si="324"/>
        <v>42454.650462962956</v>
      </c>
      <c r="T2602" s="9">
        <f t="shared" si="325"/>
        <v>42394.692129629628</v>
      </c>
      <c r="U2602" t="str">
        <f t="shared" si="326"/>
        <v>January</v>
      </c>
      <c r="V2602" t="str">
        <f t="shared" si="327"/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20"/>
        <v>661</v>
      </c>
      <c r="P2603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9">
        <f t="shared" si="324"/>
        <v>41164.957638888889</v>
      </c>
      <c r="T2603" s="9">
        <f t="shared" si="325"/>
        <v>41150.69385416666</v>
      </c>
      <c r="U2603" t="str">
        <f t="shared" si="326"/>
        <v>August</v>
      </c>
      <c r="V2603" t="str">
        <f t="shared" si="327"/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20"/>
        <v>326</v>
      </c>
      <c r="P2604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9">
        <f t="shared" si="324"/>
        <v>41955.680555555555</v>
      </c>
      <c r="T2604" s="9">
        <f t="shared" si="325"/>
        <v>41915.538981481477</v>
      </c>
      <c r="U2604" t="str">
        <f t="shared" si="326"/>
        <v>October</v>
      </c>
      <c r="V2604" t="str">
        <f t="shared" si="327"/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20"/>
        <v>101</v>
      </c>
      <c r="P2605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9">
        <f t="shared" si="324"/>
        <v>41631.704328703701</v>
      </c>
      <c r="T2605" s="9">
        <f t="shared" si="325"/>
        <v>41617.704328703701</v>
      </c>
      <c r="U2605" t="str">
        <f t="shared" si="326"/>
        <v>December</v>
      </c>
      <c r="V2605" t="str">
        <f t="shared" si="327"/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20"/>
        <v>104</v>
      </c>
      <c r="P260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9">
        <f t="shared" si="324"/>
        <v>41027.842858796292</v>
      </c>
      <c r="T2606" s="9">
        <f t="shared" si="325"/>
        <v>40997.842858796292</v>
      </c>
      <c r="U2606" t="str">
        <f t="shared" si="326"/>
        <v>March</v>
      </c>
      <c r="V2606" t="str">
        <f t="shared" si="327"/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20"/>
        <v>107</v>
      </c>
      <c r="P2607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9">
        <f t="shared" si="324"/>
        <v>42538.33321759259</v>
      </c>
      <c r="T2607" s="9">
        <f t="shared" si="325"/>
        <v>42508.33321759259</v>
      </c>
      <c r="U2607" t="str">
        <f t="shared" si="326"/>
        <v>May</v>
      </c>
      <c r="V2607" t="str">
        <f t="shared" si="327"/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20"/>
        <v>110</v>
      </c>
      <c r="P2608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9">
        <f t="shared" si="324"/>
        <v>41758.504421296297</v>
      </c>
      <c r="T2608" s="9">
        <f t="shared" si="325"/>
        <v>41726.504421296297</v>
      </c>
      <c r="U2608" t="str">
        <f t="shared" si="326"/>
        <v>March</v>
      </c>
      <c r="V2608" t="str">
        <f t="shared" si="327"/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20"/>
        <v>408</v>
      </c>
      <c r="P2609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9">
        <f t="shared" si="324"/>
        <v>42227.874999999993</v>
      </c>
      <c r="T2609" s="9">
        <f t="shared" si="325"/>
        <v>42184.666342592587</v>
      </c>
      <c r="U2609" t="str">
        <f t="shared" si="326"/>
        <v>June</v>
      </c>
      <c r="V2609" t="str">
        <f t="shared" si="327"/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20"/>
        <v>224</v>
      </c>
      <c r="P2610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9">
        <f t="shared" si="324"/>
        <v>42808.791666666664</v>
      </c>
      <c r="T2610" s="9">
        <f t="shared" si="325"/>
        <v>42767.593379629623</v>
      </c>
      <c r="U2610" t="str">
        <f t="shared" si="326"/>
        <v>February</v>
      </c>
      <c r="V2610" t="str">
        <f t="shared" si="327"/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20"/>
        <v>304</v>
      </c>
      <c r="P2611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9">
        <f t="shared" si="324"/>
        <v>41105.02952546296</v>
      </c>
      <c r="T2611" s="9">
        <f t="shared" si="325"/>
        <v>41075.02952546296</v>
      </c>
      <c r="U2611" t="str">
        <f t="shared" si="326"/>
        <v>June</v>
      </c>
      <c r="V2611" t="str">
        <f t="shared" si="327"/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20"/>
        <v>141</v>
      </c>
      <c r="P2612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9">
        <f t="shared" si="324"/>
        <v>42604.082638888889</v>
      </c>
      <c r="T2612" s="9">
        <f t="shared" si="325"/>
        <v>42564.672743055555</v>
      </c>
      <c r="U2612" t="str">
        <f t="shared" si="326"/>
        <v>July</v>
      </c>
      <c r="V2612" t="str">
        <f t="shared" si="327"/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20"/>
        <v>2791</v>
      </c>
      <c r="P2613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9">
        <f t="shared" si="324"/>
        <v>42737.749305555553</v>
      </c>
      <c r="T2613" s="9">
        <f t="shared" si="325"/>
        <v>42704.127476851849</v>
      </c>
      <c r="U2613" t="str">
        <f t="shared" si="326"/>
        <v>November</v>
      </c>
      <c r="V2613" t="str">
        <f t="shared" si="327"/>
        <v>2016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20"/>
        <v>172</v>
      </c>
      <c r="P2614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9">
        <f t="shared" si="324"/>
        <v>42012.934837962959</v>
      </c>
      <c r="T2614" s="9">
        <f t="shared" si="325"/>
        <v>41981.934837962959</v>
      </c>
      <c r="U2614" t="str">
        <f t="shared" si="326"/>
        <v>December</v>
      </c>
      <c r="V2614" t="str">
        <f t="shared" si="327"/>
        <v>2014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20"/>
        <v>101</v>
      </c>
      <c r="P2615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9">
        <f t="shared" si="324"/>
        <v>41173.609884259255</v>
      </c>
      <c r="T2615" s="9">
        <f t="shared" si="325"/>
        <v>41143.609884259255</v>
      </c>
      <c r="U2615" t="str">
        <f t="shared" si="326"/>
        <v>August</v>
      </c>
      <c r="V2615" t="str">
        <f t="shared" si="327"/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20"/>
        <v>102</v>
      </c>
      <c r="P261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9">
        <f t="shared" si="324"/>
        <v>41759</v>
      </c>
      <c r="T2616" s="9">
        <f t="shared" si="325"/>
        <v>41730.500138888885</v>
      </c>
      <c r="U2616" t="str">
        <f t="shared" si="326"/>
        <v>April</v>
      </c>
      <c r="V2616" t="str">
        <f t="shared" si="327"/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20"/>
        <v>170</v>
      </c>
      <c r="P2617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9">
        <f t="shared" si="324"/>
        <v>42490.291666666664</v>
      </c>
      <c r="T2617" s="9">
        <f t="shared" si="325"/>
        <v>42453.288935185185</v>
      </c>
      <c r="U2617" t="str">
        <f t="shared" si="326"/>
        <v>March</v>
      </c>
      <c r="V2617" t="str">
        <f t="shared" si="327"/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20"/>
        <v>115</v>
      </c>
      <c r="P2618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9">
        <f t="shared" si="324"/>
        <v>42241.786215277774</v>
      </c>
      <c r="T2618" s="9">
        <f t="shared" si="325"/>
        <v>42211.786215277774</v>
      </c>
      <c r="U2618" t="str">
        <f t="shared" si="326"/>
        <v>July</v>
      </c>
      <c r="V2618" t="str">
        <f t="shared" si="327"/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20"/>
        <v>878</v>
      </c>
      <c r="P2619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9">
        <f t="shared" si="324"/>
        <v>41932.666099537033</v>
      </c>
      <c r="T2619" s="9">
        <f t="shared" si="325"/>
        <v>41902.666099537033</v>
      </c>
      <c r="U2619" t="str">
        <f t="shared" si="326"/>
        <v>September</v>
      </c>
      <c r="V2619" t="str">
        <f t="shared" si="327"/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20"/>
        <v>105</v>
      </c>
      <c r="P2620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9">
        <f t="shared" si="324"/>
        <v>42339.625706018516</v>
      </c>
      <c r="T2620" s="9">
        <f t="shared" si="325"/>
        <v>42279.584039351852</v>
      </c>
      <c r="U2620" t="str">
        <f t="shared" si="326"/>
        <v>October</v>
      </c>
      <c r="V2620" t="str">
        <f t="shared" si="327"/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20"/>
        <v>188</v>
      </c>
      <c r="P2621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9">
        <f t="shared" si="324"/>
        <v>42300.249999999993</v>
      </c>
      <c r="T2621" s="9">
        <f t="shared" si="325"/>
        <v>42273.67597222222</v>
      </c>
      <c r="U2621" t="str">
        <f t="shared" si="326"/>
        <v>September</v>
      </c>
      <c r="V2621" t="str">
        <f t="shared" si="327"/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20"/>
        <v>144</v>
      </c>
      <c r="P2622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9">
        <f t="shared" si="324"/>
        <v>42287.833333333336</v>
      </c>
      <c r="T2622" s="9">
        <f t="shared" si="325"/>
        <v>42250.958819444444</v>
      </c>
      <c r="U2622" t="str">
        <f t="shared" si="326"/>
        <v>September</v>
      </c>
      <c r="V2622" t="str">
        <f t="shared" si="327"/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20"/>
        <v>146</v>
      </c>
      <c r="P2623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9">
        <f t="shared" si="324"/>
        <v>42145.539212962954</v>
      </c>
      <c r="T2623" s="9">
        <f t="shared" si="325"/>
        <v>42115.539212962954</v>
      </c>
      <c r="U2623" t="str">
        <f t="shared" si="326"/>
        <v>April</v>
      </c>
      <c r="V2623" t="str">
        <f t="shared" si="327"/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20"/>
        <v>131</v>
      </c>
      <c r="P2624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9">
        <f t="shared" si="324"/>
        <v>42734.534907407404</v>
      </c>
      <c r="T2624" s="9">
        <f t="shared" si="325"/>
        <v>42689.534907407404</v>
      </c>
      <c r="U2624" t="str">
        <f t="shared" si="326"/>
        <v>November</v>
      </c>
      <c r="V2624" t="str">
        <f t="shared" si="327"/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20"/>
        <v>114</v>
      </c>
      <c r="P2625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9">
        <f t="shared" si="324"/>
        <v>42706.048217592594</v>
      </c>
      <c r="T2625" s="9">
        <f t="shared" si="325"/>
        <v>42692.048217592594</v>
      </c>
      <c r="U2625" t="str">
        <f t="shared" si="326"/>
        <v>November</v>
      </c>
      <c r="V2625" t="str">
        <f t="shared" si="327"/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20"/>
        <v>1379</v>
      </c>
      <c r="P262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9">
        <f t="shared" si="324"/>
        <v>41165.213217592594</v>
      </c>
      <c r="T2626" s="9">
        <f t="shared" si="325"/>
        <v>41144.213217592594</v>
      </c>
      <c r="U2626" t="str">
        <f t="shared" si="326"/>
        <v>August</v>
      </c>
      <c r="V2626" t="str">
        <f t="shared" si="327"/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28">ROUND(E2627/D2627*100,0)</f>
        <v>956</v>
      </c>
      <c r="P2627">
        <f t="shared" ref="P2627:P2690" si="329">IFERROR(E2627/L2627,0)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9">
        <f t="shared" ref="S2627:S2690" si="332">(((I2627/60)/60)/24)+DATE(1970,1,1)+(-5/24)</f>
        <v>42683.643611111103</v>
      </c>
      <c r="T2627" s="9">
        <f t="shared" ref="T2627:T2690" si="333">(((J2627/60)/60)/24)+DATE(1970,1,1)+(-5/24)</f>
        <v>42658.601944444446</v>
      </c>
      <c r="U2627" t="str">
        <f t="shared" ref="U2627:U2690" si="334">TEXT(T2627,"mmmm")</f>
        <v>October</v>
      </c>
      <c r="V2627" t="str">
        <f t="shared" ref="V2627:V2690" si="335">TEXT(T2627,"yyyy")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28"/>
        <v>112</v>
      </c>
      <c r="P262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9">
        <f t="shared" si="332"/>
        <v>42158.41978009259</v>
      </c>
      <c r="T2628" s="9">
        <f t="shared" si="333"/>
        <v>42128.41978009259</v>
      </c>
      <c r="U2628" t="str">
        <f t="shared" si="334"/>
        <v>May</v>
      </c>
      <c r="V2628" t="str">
        <f t="shared" si="335"/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28"/>
        <v>647</v>
      </c>
      <c r="P2629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9">
        <f t="shared" si="332"/>
        <v>42334.66274305556</v>
      </c>
      <c r="T2629" s="9">
        <f t="shared" si="333"/>
        <v>42304.621076388888</v>
      </c>
      <c r="U2629" t="str">
        <f t="shared" si="334"/>
        <v>October</v>
      </c>
      <c r="V2629" t="str">
        <f t="shared" si="335"/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28"/>
        <v>110</v>
      </c>
      <c r="P2630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9">
        <f t="shared" si="332"/>
        <v>41973.757719907408</v>
      </c>
      <c r="T2630" s="9">
        <f t="shared" si="333"/>
        <v>41953.757719907408</v>
      </c>
      <c r="U2630" t="str">
        <f t="shared" si="334"/>
        <v>November</v>
      </c>
      <c r="V2630" t="str">
        <f t="shared" si="335"/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28"/>
        <v>128</v>
      </c>
      <c r="P2631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9">
        <f t="shared" si="332"/>
        <v>42138.330115740733</v>
      </c>
      <c r="T2631" s="9">
        <f t="shared" si="333"/>
        <v>42108.330115740733</v>
      </c>
      <c r="U2631" t="str">
        <f t="shared" si="334"/>
        <v>April</v>
      </c>
      <c r="V2631" t="str">
        <f t="shared" si="335"/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28"/>
        <v>158</v>
      </c>
      <c r="P2632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9">
        <f t="shared" si="332"/>
        <v>42551.208333333336</v>
      </c>
      <c r="T2632" s="9">
        <f t="shared" si="333"/>
        <v>42523.897129629629</v>
      </c>
      <c r="U2632" t="str">
        <f t="shared" si="334"/>
        <v>June</v>
      </c>
      <c r="V2632" t="str">
        <f t="shared" si="335"/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28"/>
        <v>115</v>
      </c>
      <c r="P2633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9">
        <f t="shared" si="332"/>
        <v>42245.960960648146</v>
      </c>
      <c r="T2633" s="9">
        <f t="shared" si="333"/>
        <v>42217.960960648146</v>
      </c>
      <c r="U2633" t="str">
        <f t="shared" si="334"/>
        <v>August</v>
      </c>
      <c r="V2633" t="str">
        <f t="shared" si="335"/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28"/>
        <v>137</v>
      </c>
      <c r="P2634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9">
        <f t="shared" si="332"/>
        <v>42518.853460648148</v>
      </c>
      <c r="T2634" s="9">
        <f t="shared" si="333"/>
        <v>42493.853460648148</v>
      </c>
      <c r="U2634" t="str">
        <f t="shared" si="334"/>
        <v>May</v>
      </c>
      <c r="V2634" t="str">
        <f t="shared" si="335"/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28"/>
        <v>355</v>
      </c>
      <c r="P2635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9">
        <f t="shared" si="332"/>
        <v>41697.75</v>
      </c>
      <c r="T2635" s="9">
        <f t="shared" si="333"/>
        <v>41667.614953703705</v>
      </c>
      <c r="U2635" t="str">
        <f t="shared" si="334"/>
        <v>January</v>
      </c>
      <c r="V2635" t="str">
        <f t="shared" si="335"/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28"/>
        <v>106</v>
      </c>
      <c r="P263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9">
        <f t="shared" si="332"/>
        <v>42642.448159722226</v>
      </c>
      <c r="T2636" s="9">
        <f t="shared" si="333"/>
        <v>42612.448159722226</v>
      </c>
      <c r="U2636" t="str">
        <f t="shared" si="334"/>
        <v>August</v>
      </c>
      <c r="V2636" t="str">
        <f t="shared" si="335"/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28"/>
        <v>100</v>
      </c>
      <c r="P2637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9">
        <f t="shared" si="332"/>
        <v>42072.700937499998</v>
      </c>
      <c r="T2637" s="9">
        <f t="shared" si="333"/>
        <v>42037.742604166669</v>
      </c>
      <c r="U2637" t="str">
        <f t="shared" si="334"/>
        <v>February</v>
      </c>
      <c r="V2637" t="str">
        <f t="shared" si="335"/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28"/>
        <v>187</v>
      </c>
      <c r="P263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9">
        <f t="shared" si="332"/>
        <v>42658.833333333336</v>
      </c>
      <c r="T2638" s="9">
        <f t="shared" si="333"/>
        <v>42636.406412037039</v>
      </c>
      <c r="U2638" t="str">
        <f t="shared" si="334"/>
        <v>September</v>
      </c>
      <c r="V2638" t="str">
        <f t="shared" si="335"/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28"/>
        <v>166</v>
      </c>
      <c r="P2639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9">
        <f t="shared" si="332"/>
        <v>42655.341145833336</v>
      </c>
      <c r="T2639" s="9">
        <f t="shared" si="333"/>
        <v>42639.341145833336</v>
      </c>
      <c r="U2639" t="str">
        <f t="shared" si="334"/>
        <v>September</v>
      </c>
      <c r="V2639" t="str">
        <f t="shared" si="335"/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28"/>
        <v>102</v>
      </c>
      <c r="P2640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9">
        <f t="shared" si="332"/>
        <v>42019.70480324074</v>
      </c>
      <c r="T2640" s="9">
        <f t="shared" si="333"/>
        <v>41989.70480324074</v>
      </c>
      <c r="U2640" t="str">
        <f t="shared" si="334"/>
        <v>December</v>
      </c>
      <c r="V2640" t="str">
        <f t="shared" si="335"/>
        <v>2014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28"/>
        <v>164</v>
      </c>
      <c r="P2641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9">
        <f t="shared" si="332"/>
        <v>42054.656805555554</v>
      </c>
      <c r="T2641" s="9">
        <f t="shared" si="333"/>
        <v>42024.656805555554</v>
      </c>
      <c r="U2641" t="str">
        <f t="shared" si="334"/>
        <v>January</v>
      </c>
      <c r="V2641" t="str">
        <f t="shared" si="335"/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28"/>
        <v>106</v>
      </c>
      <c r="P2642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9">
        <f t="shared" si="332"/>
        <v>42162.952245370368</v>
      </c>
      <c r="T2642" s="9">
        <f t="shared" si="333"/>
        <v>42102.952245370368</v>
      </c>
      <c r="U2642" t="str">
        <f t="shared" si="334"/>
        <v>April</v>
      </c>
      <c r="V2642" t="str">
        <f t="shared" si="335"/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28"/>
        <v>1</v>
      </c>
      <c r="P2643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9">
        <f t="shared" si="332"/>
        <v>41897.631249999999</v>
      </c>
      <c r="T2643" s="9">
        <f t="shared" si="333"/>
        <v>41880.618784722217</v>
      </c>
      <c r="U2643" t="str">
        <f t="shared" si="334"/>
        <v>August</v>
      </c>
      <c r="V2643" t="str">
        <f t="shared" si="335"/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28"/>
        <v>0</v>
      </c>
      <c r="P2644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s="9">
        <f t="shared" si="332"/>
        <v>42566.081249999996</v>
      </c>
      <c r="T2644" s="9">
        <f t="shared" si="333"/>
        <v>42536.03828703703</v>
      </c>
      <c r="U2644" t="str">
        <f t="shared" si="334"/>
        <v>June</v>
      </c>
      <c r="V2644" t="str">
        <f t="shared" si="335"/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28"/>
        <v>34</v>
      </c>
      <c r="P2645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9">
        <f t="shared" si="332"/>
        <v>42725.124305555553</v>
      </c>
      <c r="T2645" s="9">
        <f t="shared" si="333"/>
        <v>42689.374016203699</v>
      </c>
      <c r="U2645" t="str">
        <f t="shared" si="334"/>
        <v>November</v>
      </c>
      <c r="V2645" t="str">
        <f t="shared" si="335"/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28"/>
        <v>2</v>
      </c>
      <c r="P264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9">
        <f t="shared" si="332"/>
        <v>42804.583738425928</v>
      </c>
      <c r="T2646" s="9">
        <f t="shared" si="333"/>
        <v>42774.583738425928</v>
      </c>
      <c r="U2646" t="str">
        <f t="shared" si="334"/>
        <v>February</v>
      </c>
      <c r="V2646" t="str">
        <f t="shared" si="335"/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28"/>
        <v>11</v>
      </c>
      <c r="P2647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9">
        <f t="shared" si="332"/>
        <v>41951.675960648143</v>
      </c>
      <c r="T2647" s="9">
        <f t="shared" si="333"/>
        <v>41921.634293981479</v>
      </c>
      <c r="U2647" t="str">
        <f t="shared" si="334"/>
        <v>October</v>
      </c>
      <c r="V2647" t="str">
        <f t="shared" si="335"/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28"/>
        <v>8</v>
      </c>
      <c r="P2648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9">
        <f t="shared" si="332"/>
        <v>42256.10496527778</v>
      </c>
      <c r="T2648" s="9">
        <f t="shared" si="333"/>
        <v>42226.10496527778</v>
      </c>
      <c r="U2648" t="str">
        <f t="shared" si="334"/>
        <v>August</v>
      </c>
      <c r="V2648" t="str">
        <f t="shared" si="335"/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28"/>
        <v>1</v>
      </c>
      <c r="P264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9">
        <f t="shared" si="332"/>
        <v>42230.053460648145</v>
      </c>
      <c r="T2649" s="9">
        <f t="shared" si="333"/>
        <v>42200.053460648145</v>
      </c>
      <c r="U2649" t="str">
        <f t="shared" si="334"/>
        <v>July</v>
      </c>
      <c r="V2649" t="str">
        <f t="shared" si="335"/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28"/>
        <v>1</v>
      </c>
      <c r="P2650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9">
        <f t="shared" si="332"/>
        <v>42438.506481481476</v>
      </c>
      <c r="T2650" s="9">
        <f t="shared" si="333"/>
        <v>42408.506481481476</v>
      </c>
      <c r="U2650" t="str">
        <f t="shared" si="334"/>
        <v>February</v>
      </c>
      <c r="V2650" t="str">
        <f t="shared" si="335"/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28"/>
        <v>0</v>
      </c>
      <c r="P2651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9">
        <f t="shared" si="332"/>
        <v>42401.788668981484</v>
      </c>
      <c r="T2651" s="9">
        <f t="shared" si="333"/>
        <v>42341.788668981484</v>
      </c>
      <c r="U2651" t="str">
        <f t="shared" si="334"/>
        <v>December</v>
      </c>
      <c r="V2651" t="str">
        <f t="shared" si="335"/>
        <v>2015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28"/>
        <v>1</v>
      </c>
      <c r="P265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9">
        <f t="shared" si="332"/>
        <v>42725.416006944441</v>
      </c>
      <c r="T2652" s="9">
        <f t="shared" si="333"/>
        <v>42695.416006944441</v>
      </c>
      <c r="U2652" t="str">
        <f t="shared" si="334"/>
        <v>November</v>
      </c>
      <c r="V2652" t="str">
        <f t="shared" si="335"/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28"/>
        <v>2</v>
      </c>
      <c r="P2653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9">
        <f t="shared" si="332"/>
        <v>42355.597326388881</v>
      </c>
      <c r="T2653" s="9">
        <f t="shared" si="333"/>
        <v>42327.597326388881</v>
      </c>
      <c r="U2653" t="str">
        <f t="shared" si="334"/>
        <v>November</v>
      </c>
      <c r="V2653" t="str">
        <f t="shared" si="335"/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28"/>
        <v>1</v>
      </c>
      <c r="P2654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9">
        <f t="shared" si="332"/>
        <v>41982.950520833336</v>
      </c>
      <c r="T2654" s="9">
        <f t="shared" si="333"/>
        <v>41952.950520833336</v>
      </c>
      <c r="U2654" t="str">
        <f t="shared" si="334"/>
        <v>November</v>
      </c>
      <c r="V2654" t="str">
        <f t="shared" si="335"/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28"/>
        <v>12</v>
      </c>
      <c r="P2655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9">
        <f t="shared" si="332"/>
        <v>41802.958333333328</v>
      </c>
      <c r="T2655" s="9">
        <f t="shared" si="333"/>
        <v>41771.443599537037</v>
      </c>
      <c r="U2655" t="str">
        <f t="shared" si="334"/>
        <v>May</v>
      </c>
      <c r="V2655" t="str">
        <f t="shared" si="335"/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28"/>
        <v>0</v>
      </c>
      <c r="P265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9">
        <f t="shared" si="332"/>
        <v>42115.350995370369</v>
      </c>
      <c r="T2656" s="9">
        <f t="shared" si="333"/>
        <v>42055.39266203704</v>
      </c>
      <c r="U2656" t="str">
        <f t="shared" si="334"/>
        <v>February</v>
      </c>
      <c r="V2656" t="str">
        <f t="shared" si="335"/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28"/>
        <v>21</v>
      </c>
      <c r="P2657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9">
        <f t="shared" si="332"/>
        <v>42409.624999999993</v>
      </c>
      <c r="T2657" s="9">
        <f t="shared" si="333"/>
        <v>42381.657951388886</v>
      </c>
      <c r="U2657" t="str">
        <f t="shared" si="334"/>
        <v>January</v>
      </c>
      <c r="V2657" t="str">
        <f t="shared" si="335"/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28"/>
        <v>11</v>
      </c>
      <c r="P2658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9">
        <f t="shared" si="332"/>
        <v>42806.583333333336</v>
      </c>
      <c r="T2658" s="9">
        <f t="shared" si="333"/>
        <v>42767.480185185181</v>
      </c>
      <c r="U2658" t="str">
        <f t="shared" si="334"/>
        <v>February</v>
      </c>
      <c r="V2658" t="str">
        <f t="shared" si="335"/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28"/>
        <v>19</v>
      </c>
      <c r="P2659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9">
        <f t="shared" si="332"/>
        <v>42584.854166666664</v>
      </c>
      <c r="T2659" s="9">
        <f t="shared" si="333"/>
        <v>42551.720520833333</v>
      </c>
      <c r="U2659" t="str">
        <f t="shared" si="334"/>
        <v>June</v>
      </c>
      <c r="V2659" t="str">
        <f t="shared" si="335"/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28"/>
        <v>0</v>
      </c>
      <c r="P2660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9">
        <f t="shared" si="332"/>
        <v>42581.675856481481</v>
      </c>
      <c r="T2660" s="9">
        <f t="shared" si="333"/>
        <v>42551.675856481481</v>
      </c>
      <c r="U2660" t="str">
        <f t="shared" si="334"/>
        <v>June</v>
      </c>
      <c r="V2660" t="str">
        <f t="shared" si="335"/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28"/>
        <v>3</v>
      </c>
      <c r="P2661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9">
        <f t="shared" si="332"/>
        <v>42111.861226851855</v>
      </c>
      <c r="T2661" s="9">
        <f t="shared" si="333"/>
        <v>42081.861226851855</v>
      </c>
      <c r="U2661" t="str">
        <f t="shared" si="334"/>
        <v>March</v>
      </c>
      <c r="V2661" t="str">
        <f t="shared" si="335"/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28"/>
        <v>0</v>
      </c>
      <c r="P266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9">
        <f t="shared" si="332"/>
        <v>42332.546504629623</v>
      </c>
      <c r="T2662" s="9">
        <f t="shared" si="333"/>
        <v>42272.504837962959</v>
      </c>
      <c r="U2662" t="str">
        <f t="shared" si="334"/>
        <v>September</v>
      </c>
      <c r="V2662" t="str">
        <f t="shared" si="335"/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28"/>
        <v>103</v>
      </c>
      <c r="P2663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9">
        <f t="shared" si="332"/>
        <v>41572.750115740739</v>
      </c>
      <c r="T2663" s="9">
        <f t="shared" si="333"/>
        <v>41542.750115740739</v>
      </c>
      <c r="U2663" t="str">
        <f t="shared" si="334"/>
        <v>September</v>
      </c>
      <c r="V2663" t="str">
        <f t="shared" si="335"/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28"/>
        <v>107</v>
      </c>
      <c r="P266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9">
        <f t="shared" si="332"/>
        <v>42237.538344907407</v>
      </c>
      <c r="T2664" s="9">
        <f t="shared" si="333"/>
        <v>42207.538344907407</v>
      </c>
      <c r="U2664" t="str">
        <f t="shared" si="334"/>
        <v>July</v>
      </c>
      <c r="V2664" t="str">
        <f t="shared" si="335"/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28"/>
        <v>105</v>
      </c>
      <c r="P2665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9">
        <f t="shared" si="332"/>
        <v>42251.416666666664</v>
      </c>
      <c r="T2665" s="9">
        <f t="shared" si="333"/>
        <v>42222.41443287037</v>
      </c>
      <c r="U2665" t="str">
        <f t="shared" si="334"/>
        <v>August</v>
      </c>
      <c r="V2665" t="str">
        <f t="shared" si="335"/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28"/>
        <v>103</v>
      </c>
      <c r="P266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9">
        <f t="shared" si="332"/>
        <v>42347.082638888889</v>
      </c>
      <c r="T2666" s="9">
        <f t="shared" si="333"/>
        <v>42312.817094907405</v>
      </c>
      <c r="U2666" t="str">
        <f t="shared" si="334"/>
        <v>November</v>
      </c>
      <c r="V2666" t="str">
        <f t="shared" si="335"/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28"/>
        <v>123</v>
      </c>
      <c r="P2667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9">
        <f t="shared" si="332"/>
        <v>42128.687199074069</v>
      </c>
      <c r="T2667" s="9">
        <f t="shared" si="333"/>
        <v>42083.687199074069</v>
      </c>
      <c r="U2667" t="str">
        <f t="shared" si="334"/>
        <v>March</v>
      </c>
      <c r="V2667" t="str">
        <f t="shared" si="335"/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28"/>
        <v>159</v>
      </c>
      <c r="P2668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9">
        <f t="shared" si="332"/>
        <v>42272.666666666664</v>
      </c>
      <c r="T2668" s="9">
        <f t="shared" si="333"/>
        <v>42235.55600694444</v>
      </c>
      <c r="U2668" t="str">
        <f t="shared" si="334"/>
        <v>August</v>
      </c>
      <c r="V2668" t="str">
        <f t="shared" si="335"/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28"/>
        <v>111</v>
      </c>
      <c r="P2669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9">
        <f t="shared" si="332"/>
        <v>42410.717777777776</v>
      </c>
      <c r="T2669" s="9">
        <f t="shared" si="333"/>
        <v>42380.717777777776</v>
      </c>
      <c r="U2669" t="str">
        <f t="shared" si="334"/>
        <v>January</v>
      </c>
      <c r="V2669" t="str">
        <f t="shared" si="335"/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28"/>
        <v>171</v>
      </c>
      <c r="P2670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9">
        <f t="shared" si="332"/>
        <v>42317.397222222215</v>
      </c>
      <c r="T2670" s="9">
        <f t="shared" si="333"/>
        <v>42275.380381944437</v>
      </c>
      <c r="U2670" t="str">
        <f t="shared" si="334"/>
        <v>September</v>
      </c>
      <c r="V2670" t="str">
        <f t="shared" si="335"/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28"/>
        <v>125</v>
      </c>
      <c r="P2671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9">
        <f t="shared" si="332"/>
        <v>42378.827499999999</v>
      </c>
      <c r="T2671" s="9">
        <f t="shared" si="333"/>
        <v>42318.827499999999</v>
      </c>
      <c r="U2671" t="str">
        <f t="shared" si="334"/>
        <v>November</v>
      </c>
      <c r="V2671" t="str">
        <f t="shared" si="335"/>
        <v>2015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28"/>
        <v>6</v>
      </c>
      <c r="P2672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9">
        <f t="shared" si="332"/>
        <v>41848.812268518515</v>
      </c>
      <c r="T2672" s="9">
        <f t="shared" si="333"/>
        <v>41820.812268518515</v>
      </c>
      <c r="U2672" t="str">
        <f t="shared" si="334"/>
        <v>June</v>
      </c>
      <c r="V2672" t="str">
        <f t="shared" si="335"/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28"/>
        <v>11</v>
      </c>
      <c r="P2673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9">
        <f t="shared" si="332"/>
        <v>41992.609722222223</v>
      </c>
      <c r="T2673" s="9">
        <f t="shared" si="333"/>
        <v>41962.540694444448</v>
      </c>
      <c r="U2673" t="str">
        <f t="shared" si="334"/>
        <v>November</v>
      </c>
      <c r="V2673" t="str">
        <f t="shared" si="335"/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28"/>
        <v>33</v>
      </c>
      <c r="P2674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9">
        <f t="shared" si="332"/>
        <v>42366.041666666664</v>
      </c>
      <c r="T2674" s="9">
        <f t="shared" si="333"/>
        <v>42344.675810185181</v>
      </c>
      <c r="U2674" t="str">
        <f t="shared" si="334"/>
        <v>December</v>
      </c>
      <c r="V2674" t="str">
        <f t="shared" si="335"/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28"/>
        <v>28</v>
      </c>
      <c r="P2675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9">
        <f t="shared" si="332"/>
        <v>41941.739583333328</v>
      </c>
      <c r="T2675" s="9">
        <f t="shared" si="333"/>
        <v>41912.333321759259</v>
      </c>
      <c r="U2675" t="str">
        <f t="shared" si="334"/>
        <v>September</v>
      </c>
      <c r="V2675" t="str">
        <f t="shared" si="335"/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28"/>
        <v>63</v>
      </c>
      <c r="P267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9">
        <f t="shared" si="332"/>
        <v>42555.999305555553</v>
      </c>
      <c r="T2676" s="9">
        <f t="shared" si="333"/>
        <v>42529.424421296295</v>
      </c>
      <c r="U2676" t="str">
        <f t="shared" si="334"/>
        <v>June</v>
      </c>
      <c r="V2676" t="str">
        <f t="shared" si="335"/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28"/>
        <v>8</v>
      </c>
      <c r="P2677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9">
        <f t="shared" si="332"/>
        <v>41953.690844907404</v>
      </c>
      <c r="T2677" s="9">
        <f t="shared" si="333"/>
        <v>41923.649178240739</v>
      </c>
      <c r="U2677" t="str">
        <f t="shared" si="334"/>
        <v>October</v>
      </c>
      <c r="V2677" t="str">
        <f t="shared" si="335"/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28"/>
        <v>50</v>
      </c>
      <c r="P2678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9">
        <f t="shared" si="332"/>
        <v>42512.416365740741</v>
      </c>
      <c r="T2678" s="9">
        <f t="shared" si="333"/>
        <v>42482.416365740741</v>
      </c>
      <c r="U2678" t="str">
        <f t="shared" si="334"/>
        <v>April</v>
      </c>
      <c r="V2678" t="str">
        <f t="shared" si="335"/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28"/>
        <v>18</v>
      </c>
      <c r="P2679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9">
        <f t="shared" si="332"/>
        <v>41822.821099537032</v>
      </c>
      <c r="T2679" s="9">
        <f t="shared" si="333"/>
        <v>41792.821099537032</v>
      </c>
      <c r="U2679" t="str">
        <f t="shared" si="334"/>
        <v>June</v>
      </c>
      <c r="V2679" t="str">
        <f t="shared" si="335"/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28"/>
        <v>0</v>
      </c>
      <c r="P2680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9">
        <f t="shared" si="332"/>
        <v>42271.589872685181</v>
      </c>
      <c r="T2680" s="9">
        <f t="shared" si="333"/>
        <v>42241.589872685181</v>
      </c>
      <c r="U2680" t="str">
        <f t="shared" si="334"/>
        <v>August</v>
      </c>
      <c r="V2680" t="str">
        <f t="shared" si="335"/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28"/>
        <v>0</v>
      </c>
      <c r="P2681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9">
        <f t="shared" si="332"/>
        <v>42062.792754629627</v>
      </c>
      <c r="T2681" s="9">
        <f t="shared" si="333"/>
        <v>42032.792754629627</v>
      </c>
      <c r="U2681" t="str">
        <f t="shared" si="334"/>
        <v>January</v>
      </c>
      <c r="V2681" t="str">
        <f t="shared" si="335"/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28"/>
        <v>1</v>
      </c>
      <c r="P268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9">
        <f t="shared" si="332"/>
        <v>42465.961701388886</v>
      </c>
      <c r="T2682" s="9">
        <f t="shared" si="333"/>
        <v>42436.003368055557</v>
      </c>
      <c r="U2682" t="str">
        <f t="shared" si="334"/>
        <v>March</v>
      </c>
      <c r="V2682" t="str">
        <f t="shared" si="335"/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28"/>
        <v>1</v>
      </c>
      <c r="P2683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9">
        <f t="shared" si="332"/>
        <v>41830.686921296292</v>
      </c>
      <c r="T2683" s="9">
        <f t="shared" si="333"/>
        <v>41805.686921296292</v>
      </c>
      <c r="U2683" t="str">
        <f t="shared" si="334"/>
        <v>June</v>
      </c>
      <c r="V2683" t="str">
        <f t="shared" si="335"/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28"/>
        <v>28</v>
      </c>
      <c r="P268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9">
        <f t="shared" si="332"/>
        <v>41965.040972222218</v>
      </c>
      <c r="T2684" s="9">
        <f t="shared" si="333"/>
        <v>41932.663657407407</v>
      </c>
      <c r="U2684" t="str">
        <f t="shared" si="334"/>
        <v>October</v>
      </c>
      <c r="V2684" t="str">
        <f t="shared" si="335"/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28"/>
        <v>0</v>
      </c>
      <c r="P2685">
        <f t="shared" si="329"/>
        <v>12</v>
      </c>
      <c r="Q2685" t="str">
        <f t="shared" si="330"/>
        <v>food</v>
      </c>
      <c r="R2685" t="str">
        <f t="shared" si="331"/>
        <v>food trucks</v>
      </c>
      <c r="S2685" s="9">
        <f t="shared" si="332"/>
        <v>42064.546759259254</v>
      </c>
      <c r="T2685" s="9">
        <f t="shared" si="333"/>
        <v>42034.546759259254</v>
      </c>
      <c r="U2685" t="str">
        <f t="shared" si="334"/>
        <v>January</v>
      </c>
      <c r="V2685" t="str">
        <f t="shared" si="335"/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28"/>
        <v>1</v>
      </c>
      <c r="P268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9">
        <f t="shared" si="332"/>
        <v>41860.706307870365</v>
      </c>
      <c r="T2686" s="9">
        <f t="shared" si="333"/>
        <v>41820.706307870365</v>
      </c>
      <c r="U2686" t="str">
        <f t="shared" si="334"/>
        <v>June</v>
      </c>
      <c r="V2686" t="str">
        <f t="shared" si="335"/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28"/>
        <v>0</v>
      </c>
      <c r="P2687">
        <f t="shared" si="329"/>
        <v>10</v>
      </c>
      <c r="Q2687" t="str">
        <f t="shared" si="330"/>
        <v>food</v>
      </c>
      <c r="R2687" t="str">
        <f t="shared" si="331"/>
        <v>food trucks</v>
      </c>
      <c r="S2687" s="9">
        <f t="shared" si="332"/>
        <v>42121.445949074077</v>
      </c>
      <c r="T2687" s="9">
        <f t="shared" si="333"/>
        <v>42061.487615740734</v>
      </c>
      <c r="U2687" t="str">
        <f t="shared" si="334"/>
        <v>February</v>
      </c>
      <c r="V2687" t="str">
        <f t="shared" si="335"/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28"/>
        <v>0</v>
      </c>
      <c r="P2688">
        <f t="shared" si="329"/>
        <v>0</v>
      </c>
      <c r="Q2688" t="str">
        <f t="shared" si="330"/>
        <v>food</v>
      </c>
      <c r="R2688" t="str">
        <f t="shared" si="331"/>
        <v>food trucks</v>
      </c>
      <c r="S2688" s="9">
        <f t="shared" si="332"/>
        <v>41912.766469907401</v>
      </c>
      <c r="T2688" s="9">
        <f t="shared" si="333"/>
        <v>41892.766469907401</v>
      </c>
      <c r="U2688" t="str">
        <f t="shared" si="334"/>
        <v>September</v>
      </c>
      <c r="V2688" t="str">
        <f t="shared" si="335"/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28"/>
        <v>0</v>
      </c>
      <c r="P2689">
        <f t="shared" si="329"/>
        <v>0</v>
      </c>
      <c r="Q2689" t="str">
        <f t="shared" si="330"/>
        <v>food</v>
      </c>
      <c r="R2689" t="str">
        <f t="shared" si="331"/>
        <v>food trucks</v>
      </c>
      <c r="S2689" s="9">
        <f t="shared" si="332"/>
        <v>42184.431921296295</v>
      </c>
      <c r="T2689" s="9">
        <f t="shared" si="333"/>
        <v>42154.431921296295</v>
      </c>
      <c r="U2689" t="str">
        <f t="shared" si="334"/>
        <v>May</v>
      </c>
      <c r="V2689" t="str">
        <f t="shared" si="335"/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28"/>
        <v>0</v>
      </c>
      <c r="P2690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9">
        <f t="shared" si="332"/>
        <v>42058.916666666664</v>
      </c>
      <c r="T2690" s="9">
        <f t="shared" si="333"/>
        <v>42027.910532407412</v>
      </c>
      <c r="U2690" t="str">
        <f t="shared" si="334"/>
        <v>January</v>
      </c>
      <c r="V2690" t="str">
        <f t="shared" si="335"/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36">ROUND(E2691/D2691*100,0)</f>
        <v>0</v>
      </c>
      <c r="P2691">
        <f t="shared" ref="P2691:P2754" si="337">IFERROR(E2691/L2691,0)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9">
        <f t="shared" ref="S2691:S2754" si="340">(((I2691/60)/60)/24)+DATE(1970,1,1)+(-5/24)</f>
        <v>42581.753356481473</v>
      </c>
      <c r="T2691" s="9">
        <f t="shared" ref="T2691:T2754" si="341">(((J2691/60)/60)/24)+DATE(1970,1,1)+(-5/24)</f>
        <v>42551.753356481473</v>
      </c>
      <c r="U2691" t="str">
        <f t="shared" ref="U2691:U2754" si="342">TEXT(T2691,"mmmm")</f>
        <v>June</v>
      </c>
      <c r="V2691" t="str">
        <f t="shared" ref="V2691:V2754" si="343">TEXT(T2691,"yyyy")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36"/>
        <v>11</v>
      </c>
      <c r="P2692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9">
        <f t="shared" si="340"/>
        <v>42157.89671296296</v>
      </c>
      <c r="T2692" s="9">
        <f t="shared" si="341"/>
        <v>42112.89671296296</v>
      </c>
      <c r="U2692" t="str">
        <f t="shared" si="342"/>
        <v>April</v>
      </c>
      <c r="V2692" t="str">
        <f t="shared" si="343"/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36"/>
        <v>0</v>
      </c>
      <c r="P2693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9">
        <f t="shared" si="340"/>
        <v>42134.515706018516</v>
      </c>
      <c r="T2693" s="9">
        <f t="shared" si="341"/>
        <v>42089.515706018516</v>
      </c>
      <c r="U2693" t="str">
        <f t="shared" si="342"/>
        <v>March</v>
      </c>
      <c r="V2693" t="str">
        <f t="shared" si="343"/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36"/>
        <v>1</v>
      </c>
      <c r="P2694">
        <f t="shared" si="337"/>
        <v>25</v>
      </c>
      <c r="Q2694" t="str">
        <f t="shared" si="338"/>
        <v>food</v>
      </c>
      <c r="R2694" t="str">
        <f t="shared" si="339"/>
        <v>food trucks</v>
      </c>
      <c r="S2694" s="9">
        <f t="shared" si="340"/>
        <v>42088.084027777775</v>
      </c>
      <c r="T2694" s="9">
        <f t="shared" si="341"/>
        <v>42058.125694444439</v>
      </c>
      <c r="U2694" t="str">
        <f t="shared" si="342"/>
        <v>February</v>
      </c>
      <c r="V2694" t="str">
        <f t="shared" si="343"/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36"/>
        <v>1</v>
      </c>
      <c r="P2695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9">
        <f t="shared" si="340"/>
        <v>41863.930162037032</v>
      </c>
      <c r="T2695" s="9">
        <f t="shared" si="341"/>
        <v>41833.930162037032</v>
      </c>
      <c r="U2695" t="str">
        <f t="shared" si="342"/>
        <v>July</v>
      </c>
      <c r="V2695" t="str">
        <f t="shared" si="343"/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36"/>
        <v>0</v>
      </c>
      <c r="P2696">
        <f t="shared" si="337"/>
        <v>1</v>
      </c>
      <c r="Q2696" t="str">
        <f t="shared" si="338"/>
        <v>food</v>
      </c>
      <c r="R2696" t="str">
        <f t="shared" si="339"/>
        <v>food trucks</v>
      </c>
      <c r="S2696" s="9">
        <f t="shared" si="340"/>
        <v>41907.932164351849</v>
      </c>
      <c r="T2696" s="9">
        <f t="shared" si="341"/>
        <v>41877.932164351849</v>
      </c>
      <c r="U2696" t="str">
        <f t="shared" si="342"/>
        <v>August</v>
      </c>
      <c r="V2696" t="str">
        <f t="shared" si="343"/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36"/>
        <v>0</v>
      </c>
      <c r="P2697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9">
        <f t="shared" si="340"/>
        <v>42107.931921296295</v>
      </c>
      <c r="T2697" s="9">
        <f t="shared" si="341"/>
        <v>42047.973587962959</v>
      </c>
      <c r="U2697" t="str">
        <f t="shared" si="342"/>
        <v>February</v>
      </c>
      <c r="V2697" t="str">
        <f t="shared" si="343"/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36"/>
        <v>6</v>
      </c>
      <c r="P2698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9">
        <f t="shared" si="340"/>
        <v>41998.636111111111</v>
      </c>
      <c r="T2698" s="9">
        <f t="shared" si="341"/>
        <v>41964.636111111111</v>
      </c>
      <c r="U2698" t="str">
        <f t="shared" si="342"/>
        <v>November</v>
      </c>
      <c r="V2698" t="str">
        <f t="shared" si="343"/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36"/>
        <v>26</v>
      </c>
      <c r="P2699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9">
        <f t="shared" si="340"/>
        <v>42218.708333333336</v>
      </c>
      <c r="T2699" s="9">
        <f t="shared" si="341"/>
        <v>42187.731747685182</v>
      </c>
      <c r="U2699" t="str">
        <f t="shared" si="342"/>
        <v>July</v>
      </c>
      <c r="V2699" t="str">
        <f t="shared" si="343"/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36"/>
        <v>0</v>
      </c>
      <c r="P2700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9">
        <f t="shared" si="340"/>
        <v>41817.689907407403</v>
      </c>
      <c r="T2700" s="9">
        <f t="shared" si="341"/>
        <v>41787.689907407403</v>
      </c>
      <c r="U2700" t="str">
        <f t="shared" si="342"/>
        <v>May</v>
      </c>
      <c r="V2700" t="str">
        <f t="shared" si="343"/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36"/>
        <v>0</v>
      </c>
      <c r="P2701">
        <f t="shared" si="337"/>
        <v>0</v>
      </c>
      <c r="Q2701" t="str">
        <f t="shared" si="338"/>
        <v>food</v>
      </c>
      <c r="R2701" t="str">
        <f t="shared" si="339"/>
        <v>food trucks</v>
      </c>
      <c r="S2701" s="9">
        <f t="shared" si="340"/>
        <v>41859.688229166662</v>
      </c>
      <c r="T2701" s="9">
        <f t="shared" si="341"/>
        <v>41829.688229166662</v>
      </c>
      <c r="U2701" t="str">
        <f t="shared" si="342"/>
        <v>July</v>
      </c>
      <c r="V2701" t="str">
        <f t="shared" si="343"/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36"/>
        <v>1</v>
      </c>
      <c r="P270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9">
        <f t="shared" si="340"/>
        <v>41900.666342592594</v>
      </c>
      <c r="T2702" s="9">
        <f t="shared" si="341"/>
        <v>41870.666342592594</v>
      </c>
      <c r="U2702" t="str">
        <f t="shared" si="342"/>
        <v>August</v>
      </c>
      <c r="V2702" t="str">
        <f t="shared" si="343"/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36"/>
        <v>46</v>
      </c>
      <c r="P2703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9">
        <f t="shared" si="340"/>
        <v>42832.524699074071</v>
      </c>
      <c r="T2703" s="9">
        <f t="shared" si="341"/>
        <v>42801.566365740735</v>
      </c>
      <c r="U2703" t="str">
        <f t="shared" si="342"/>
        <v>March</v>
      </c>
      <c r="V2703" t="str">
        <f t="shared" si="343"/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36"/>
        <v>34</v>
      </c>
      <c r="P2704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9">
        <f t="shared" si="340"/>
        <v>42830.551817129628</v>
      </c>
      <c r="T2704" s="9">
        <f t="shared" si="341"/>
        <v>42800.593483796292</v>
      </c>
      <c r="U2704" t="str">
        <f t="shared" si="342"/>
        <v>March</v>
      </c>
      <c r="V2704" t="str">
        <f t="shared" si="343"/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36"/>
        <v>104</v>
      </c>
      <c r="P2705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9">
        <f t="shared" si="340"/>
        <v>42816.440162037034</v>
      </c>
      <c r="T2705" s="9">
        <f t="shared" si="341"/>
        <v>42756.481828703698</v>
      </c>
      <c r="U2705" t="str">
        <f t="shared" si="342"/>
        <v>January</v>
      </c>
      <c r="V2705" t="str">
        <f t="shared" si="343"/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36"/>
        <v>6</v>
      </c>
      <c r="P270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9">
        <f t="shared" si="340"/>
        <v>42830.61243055555</v>
      </c>
      <c r="T2706" s="9">
        <f t="shared" si="341"/>
        <v>42787.654097222221</v>
      </c>
      <c r="U2706" t="str">
        <f t="shared" si="342"/>
        <v>February</v>
      </c>
      <c r="V2706" t="str">
        <f t="shared" si="343"/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36"/>
        <v>11</v>
      </c>
      <c r="P2707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9">
        <f t="shared" si="340"/>
        <v>42818.666180555556</v>
      </c>
      <c r="T2707" s="9">
        <f t="shared" si="341"/>
        <v>42773.70784722222</v>
      </c>
      <c r="U2707" t="str">
        <f t="shared" si="342"/>
        <v>February</v>
      </c>
      <c r="V2707" t="str">
        <f t="shared" si="343"/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36"/>
        <v>112</v>
      </c>
      <c r="P2708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9">
        <f t="shared" si="340"/>
        <v>41928.082638888889</v>
      </c>
      <c r="T2708" s="9">
        <f t="shared" si="341"/>
        <v>41899.086608796293</v>
      </c>
      <c r="U2708" t="str">
        <f t="shared" si="342"/>
        <v>September</v>
      </c>
      <c r="V2708" t="str">
        <f t="shared" si="343"/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36"/>
        <v>351</v>
      </c>
      <c r="P2709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9">
        <f t="shared" si="340"/>
        <v>41421.082638888889</v>
      </c>
      <c r="T2709" s="9">
        <f t="shared" si="341"/>
        <v>41391.574571759258</v>
      </c>
      <c r="U2709" t="str">
        <f t="shared" si="342"/>
        <v>April</v>
      </c>
      <c r="V2709" t="str">
        <f t="shared" si="343"/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36"/>
        <v>233</v>
      </c>
      <c r="P2710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9">
        <f t="shared" si="340"/>
        <v>42572.489884259259</v>
      </c>
      <c r="T2710" s="9">
        <f t="shared" si="341"/>
        <v>42512.489884259259</v>
      </c>
      <c r="U2710" t="str">
        <f t="shared" si="342"/>
        <v>May</v>
      </c>
      <c r="V2710" t="str">
        <f t="shared" si="343"/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36"/>
        <v>102</v>
      </c>
      <c r="P2711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9">
        <f t="shared" si="340"/>
        <v>42646.957638888889</v>
      </c>
      <c r="T2711" s="9">
        <f t="shared" si="341"/>
        <v>42611.941446759258</v>
      </c>
      <c r="U2711" t="str">
        <f t="shared" si="342"/>
        <v>August</v>
      </c>
      <c r="V2711" t="str">
        <f t="shared" si="343"/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36"/>
        <v>154</v>
      </c>
      <c r="P2712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9">
        <f t="shared" si="340"/>
        <v>41859.875</v>
      </c>
      <c r="T2712" s="9">
        <f t="shared" si="341"/>
        <v>41828.021157407406</v>
      </c>
      <c r="U2712" t="str">
        <f t="shared" si="342"/>
        <v>July</v>
      </c>
      <c r="V2712" t="str">
        <f t="shared" si="343"/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36"/>
        <v>101</v>
      </c>
      <c r="P2713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9">
        <f t="shared" si="340"/>
        <v>41810.709027777775</v>
      </c>
      <c r="T2713" s="9">
        <f t="shared" si="341"/>
        <v>41780.536921296298</v>
      </c>
      <c r="U2713" t="str">
        <f t="shared" si="342"/>
        <v>May</v>
      </c>
      <c r="V2713" t="str">
        <f t="shared" si="343"/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36"/>
        <v>131</v>
      </c>
      <c r="P2714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9">
        <f t="shared" si="340"/>
        <v>41468.541666666664</v>
      </c>
      <c r="T2714" s="9">
        <f t="shared" si="341"/>
        <v>41431.853703703702</v>
      </c>
      <c r="U2714" t="str">
        <f t="shared" si="342"/>
        <v>June</v>
      </c>
      <c r="V2714" t="str">
        <f t="shared" si="343"/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36"/>
        <v>102</v>
      </c>
      <c r="P2715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9">
        <f t="shared" si="340"/>
        <v>42362.445416666662</v>
      </c>
      <c r="T2715" s="9">
        <f t="shared" si="341"/>
        <v>42322.445416666662</v>
      </c>
      <c r="U2715" t="str">
        <f t="shared" si="342"/>
        <v>November</v>
      </c>
      <c r="V2715" t="str">
        <f t="shared" si="343"/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36"/>
        <v>116</v>
      </c>
      <c r="P271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9">
        <f t="shared" si="340"/>
        <v>42657.749999999993</v>
      </c>
      <c r="T2716" s="9">
        <f t="shared" si="341"/>
        <v>42629.446712962956</v>
      </c>
      <c r="U2716" t="str">
        <f t="shared" si="342"/>
        <v>September</v>
      </c>
      <c r="V2716" t="str">
        <f t="shared" si="343"/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36"/>
        <v>265</v>
      </c>
      <c r="P2717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9">
        <f t="shared" si="340"/>
        <v>42421.190138888887</v>
      </c>
      <c r="T2717" s="9">
        <f t="shared" si="341"/>
        <v>42387.190138888887</v>
      </c>
      <c r="U2717" t="str">
        <f t="shared" si="342"/>
        <v>January</v>
      </c>
      <c r="V2717" t="str">
        <f t="shared" si="343"/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36"/>
        <v>120</v>
      </c>
      <c r="P2718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9">
        <f t="shared" si="340"/>
        <v>42285.124918981477</v>
      </c>
      <c r="T2718" s="9">
        <f t="shared" si="341"/>
        <v>42255.124918981477</v>
      </c>
      <c r="U2718" t="str">
        <f t="shared" si="342"/>
        <v>September</v>
      </c>
      <c r="V2718" t="str">
        <f t="shared" si="343"/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36"/>
        <v>120</v>
      </c>
      <c r="P2719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9">
        <f t="shared" si="340"/>
        <v>41979.748252314814</v>
      </c>
      <c r="T2719" s="9">
        <f t="shared" si="341"/>
        <v>41934.706585648149</v>
      </c>
      <c r="U2719" t="str">
        <f t="shared" si="342"/>
        <v>October</v>
      </c>
      <c r="V2719" t="str">
        <f t="shared" si="343"/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36"/>
        <v>104</v>
      </c>
      <c r="P2720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9">
        <f t="shared" si="340"/>
        <v>42493.749999999993</v>
      </c>
      <c r="T2720" s="9">
        <f t="shared" si="341"/>
        <v>42465.388252314813</v>
      </c>
      <c r="U2720" t="str">
        <f t="shared" si="342"/>
        <v>April</v>
      </c>
      <c r="V2720" t="str">
        <f t="shared" si="343"/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36"/>
        <v>109</v>
      </c>
      <c r="P2721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9">
        <f t="shared" si="340"/>
        <v>42477.781180555547</v>
      </c>
      <c r="T2721" s="9">
        <f t="shared" si="341"/>
        <v>42417.822847222218</v>
      </c>
      <c r="U2721" t="str">
        <f t="shared" si="342"/>
        <v>February</v>
      </c>
      <c r="V2721" t="str">
        <f t="shared" si="343"/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36"/>
        <v>118</v>
      </c>
      <c r="P2722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9">
        <f t="shared" si="340"/>
        <v>42685.299224537033</v>
      </c>
      <c r="T2722" s="9">
        <f t="shared" si="341"/>
        <v>42655.257557870362</v>
      </c>
      <c r="U2722" t="str">
        <f t="shared" si="342"/>
        <v>October</v>
      </c>
      <c r="V2722" t="str">
        <f t="shared" si="343"/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36"/>
        <v>1462</v>
      </c>
      <c r="P2723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9">
        <f t="shared" si="340"/>
        <v>41523.583333333328</v>
      </c>
      <c r="T2723" s="9">
        <f t="shared" si="341"/>
        <v>41493.335625</v>
      </c>
      <c r="U2723" t="str">
        <f t="shared" si="342"/>
        <v>August</v>
      </c>
      <c r="V2723" t="str">
        <f t="shared" si="343"/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36"/>
        <v>253</v>
      </c>
      <c r="P2724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9">
        <f t="shared" si="340"/>
        <v>42764.64876157407</v>
      </c>
      <c r="T2724" s="9">
        <f t="shared" si="341"/>
        <v>42704.64876157407</v>
      </c>
      <c r="U2724" t="str">
        <f t="shared" si="342"/>
        <v>November</v>
      </c>
      <c r="V2724" t="str">
        <f t="shared" si="343"/>
        <v>2016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36"/>
        <v>140</v>
      </c>
      <c r="P2725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9">
        <f t="shared" si="340"/>
        <v>42004.672314814808</v>
      </c>
      <c r="T2725" s="9">
        <f t="shared" si="341"/>
        <v>41944.630648148144</v>
      </c>
      <c r="U2725" t="str">
        <f t="shared" si="342"/>
        <v>November</v>
      </c>
      <c r="V2725" t="str">
        <f t="shared" si="343"/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36"/>
        <v>297</v>
      </c>
      <c r="P272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9">
        <f t="shared" si="340"/>
        <v>42231.118738425925</v>
      </c>
      <c r="T2726" s="9">
        <f t="shared" si="341"/>
        <v>42199.118738425925</v>
      </c>
      <c r="U2726" t="str">
        <f t="shared" si="342"/>
        <v>July</v>
      </c>
      <c r="V2726" t="str">
        <f t="shared" si="343"/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36"/>
        <v>145</v>
      </c>
      <c r="P2727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9">
        <f t="shared" si="340"/>
        <v>42795.53628472222</v>
      </c>
      <c r="T2727" s="9">
        <f t="shared" si="341"/>
        <v>42745.53628472222</v>
      </c>
      <c r="U2727" t="str">
        <f t="shared" si="342"/>
        <v>January</v>
      </c>
      <c r="V2727" t="str">
        <f t="shared" si="343"/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36"/>
        <v>106</v>
      </c>
      <c r="P2728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9">
        <f t="shared" si="340"/>
        <v>42482.371655092589</v>
      </c>
      <c r="T2728" s="9">
        <f t="shared" si="341"/>
        <v>42452.371655092589</v>
      </c>
      <c r="U2728" t="str">
        <f t="shared" si="342"/>
        <v>March</v>
      </c>
      <c r="V2728" t="str">
        <f t="shared" si="343"/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36"/>
        <v>493</v>
      </c>
      <c r="P2729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9">
        <f t="shared" si="340"/>
        <v>42223.468321759261</v>
      </c>
      <c r="T2729" s="9">
        <f t="shared" si="341"/>
        <v>42198.468321759261</v>
      </c>
      <c r="U2729" t="str">
        <f t="shared" si="342"/>
        <v>July</v>
      </c>
      <c r="V2729" t="str">
        <f t="shared" si="343"/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36"/>
        <v>202</v>
      </c>
      <c r="P2730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9">
        <f t="shared" si="340"/>
        <v>42368.391597222224</v>
      </c>
      <c r="T2730" s="9">
        <f t="shared" si="341"/>
        <v>42333.391597222224</v>
      </c>
      <c r="U2730" t="str">
        <f t="shared" si="342"/>
        <v>November</v>
      </c>
      <c r="V2730" t="str">
        <f t="shared" si="343"/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36"/>
        <v>104</v>
      </c>
      <c r="P2731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9">
        <f t="shared" si="340"/>
        <v>42125.032372685186</v>
      </c>
      <c r="T2731" s="9">
        <f t="shared" si="341"/>
        <v>42095.032372685186</v>
      </c>
      <c r="U2731" t="str">
        <f t="shared" si="342"/>
        <v>April</v>
      </c>
      <c r="V2731" t="str">
        <f t="shared" si="343"/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36"/>
        <v>170</v>
      </c>
      <c r="P2732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9">
        <f t="shared" si="340"/>
        <v>41386.333043981482</v>
      </c>
      <c r="T2732" s="9">
        <f t="shared" si="341"/>
        <v>41351.333043981482</v>
      </c>
      <c r="U2732" t="str">
        <f t="shared" si="342"/>
        <v>March</v>
      </c>
      <c r="V2732" t="str">
        <f t="shared" si="343"/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36"/>
        <v>104</v>
      </c>
      <c r="P2733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9">
        <f t="shared" si="340"/>
        <v>41929.958333333328</v>
      </c>
      <c r="T2733" s="9">
        <f t="shared" si="341"/>
        <v>41872.317384259259</v>
      </c>
      <c r="U2733" t="str">
        <f t="shared" si="342"/>
        <v>August</v>
      </c>
      <c r="V2733" t="str">
        <f t="shared" si="343"/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36"/>
        <v>118</v>
      </c>
      <c r="P2734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9">
        <f t="shared" si="340"/>
        <v>41421.791666666664</v>
      </c>
      <c r="T2734" s="9">
        <f t="shared" si="341"/>
        <v>41389.599861111106</v>
      </c>
      <c r="U2734" t="str">
        <f t="shared" si="342"/>
        <v>April</v>
      </c>
      <c r="V2734" t="str">
        <f t="shared" si="343"/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36"/>
        <v>108</v>
      </c>
      <c r="P2735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9">
        <f t="shared" si="340"/>
        <v>42104.022847222215</v>
      </c>
      <c r="T2735" s="9">
        <f t="shared" si="341"/>
        <v>42044.064513888887</v>
      </c>
      <c r="U2735" t="str">
        <f t="shared" si="342"/>
        <v>February</v>
      </c>
      <c r="V2735" t="str">
        <f t="shared" si="343"/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36"/>
        <v>2260300</v>
      </c>
      <c r="P273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9">
        <f t="shared" si="340"/>
        <v>42656.707638888889</v>
      </c>
      <c r="T2736" s="9">
        <f t="shared" si="341"/>
        <v>42626.460555555554</v>
      </c>
      <c r="U2736" t="str">
        <f t="shared" si="342"/>
        <v>September</v>
      </c>
      <c r="V2736" t="str">
        <f t="shared" si="343"/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36"/>
        <v>978</v>
      </c>
      <c r="P2737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9">
        <f t="shared" si="340"/>
        <v>41346.625</v>
      </c>
      <c r="T2737" s="9">
        <f t="shared" si="341"/>
        <v>41315.912615740737</v>
      </c>
      <c r="U2737" t="str">
        <f t="shared" si="342"/>
        <v>February</v>
      </c>
      <c r="V2737" t="str">
        <f t="shared" si="343"/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36"/>
        <v>123</v>
      </c>
      <c r="P2738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9">
        <f t="shared" si="340"/>
        <v>41752.458020833328</v>
      </c>
      <c r="T2738" s="9">
        <f t="shared" si="341"/>
        <v>41722.458020833328</v>
      </c>
      <c r="U2738" t="str">
        <f t="shared" si="342"/>
        <v>March</v>
      </c>
      <c r="V2738" t="str">
        <f t="shared" si="343"/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36"/>
        <v>246</v>
      </c>
      <c r="P2739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9">
        <f t="shared" si="340"/>
        <v>41654.583333333328</v>
      </c>
      <c r="T2739" s="9">
        <f t="shared" si="341"/>
        <v>41611.709340277775</v>
      </c>
      <c r="U2739" t="str">
        <f t="shared" si="342"/>
        <v>December</v>
      </c>
      <c r="V2739" t="str">
        <f t="shared" si="343"/>
        <v>2013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36"/>
        <v>148</v>
      </c>
      <c r="P2740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9">
        <f t="shared" si="340"/>
        <v>42679.935231481482</v>
      </c>
      <c r="T2740" s="9">
        <f t="shared" si="341"/>
        <v>42619.935231481482</v>
      </c>
      <c r="U2740" t="str">
        <f t="shared" si="342"/>
        <v>September</v>
      </c>
      <c r="V2740" t="str">
        <f t="shared" si="343"/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36"/>
        <v>384</v>
      </c>
      <c r="P2741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9">
        <f t="shared" si="340"/>
        <v>41764.679594907408</v>
      </c>
      <c r="T2741" s="9">
        <f t="shared" si="341"/>
        <v>41719.679594907408</v>
      </c>
      <c r="U2741" t="str">
        <f t="shared" si="342"/>
        <v>March</v>
      </c>
      <c r="V2741" t="str">
        <f t="shared" si="343"/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36"/>
        <v>103</v>
      </c>
      <c r="P2742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9">
        <f t="shared" si="340"/>
        <v>42074.781851851854</v>
      </c>
      <c r="T2742" s="9">
        <f t="shared" si="341"/>
        <v>42044.823518518511</v>
      </c>
      <c r="U2742" t="str">
        <f t="shared" si="342"/>
        <v>February</v>
      </c>
      <c r="V2742" t="str">
        <f t="shared" si="343"/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36"/>
        <v>0</v>
      </c>
      <c r="P2743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9">
        <f t="shared" si="340"/>
        <v>41931.879861111105</v>
      </c>
      <c r="T2743" s="9">
        <f t="shared" si="341"/>
        <v>41911.449097222219</v>
      </c>
      <c r="U2743" t="str">
        <f t="shared" si="342"/>
        <v>September</v>
      </c>
      <c r="V2743" t="str">
        <f t="shared" si="343"/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36"/>
        <v>29</v>
      </c>
      <c r="P2744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9">
        <f t="shared" si="340"/>
        <v>41044.511423611111</v>
      </c>
      <c r="T2744" s="9">
        <f t="shared" si="341"/>
        <v>41030.511423611111</v>
      </c>
      <c r="U2744" t="str">
        <f t="shared" si="342"/>
        <v>May</v>
      </c>
      <c r="V2744" t="str">
        <f t="shared" si="343"/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36"/>
        <v>0</v>
      </c>
      <c r="P2745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s="9">
        <f t="shared" si="340"/>
        <v>42662.120451388888</v>
      </c>
      <c r="T2745" s="9">
        <f t="shared" si="341"/>
        <v>42632.120451388888</v>
      </c>
      <c r="U2745" t="str">
        <f t="shared" si="342"/>
        <v>September</v>
      </c>
      <c r="V2745" t="str">
        <f t="shared" si="343"/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36"/>
        <v>5</v>
      </c>
      <c r="P274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9">
        <f t="shared" si="340"/>
        <v>40967.854143518518</v>
      </c>
      <c r="T2746" s="9">
        <f t="shared" si="341"/>
        <v>40937.854143518518</v>
      </c>
      <c r="U2746" t="str">
        <f t="shared" si="342"/>
        <v>January</v>
      </c>
      <c r="V2746" t="str">
        <f t="shared" si="343"/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36"/>
        <v>22</v>
      </c>
      <c r="P2747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9">
        <f t="shared" si="340"/>
        <v>41104.779722222222</v>
      </c>
      <c r="T2747" s="9">
        <f t="shared" si="341"/>
        <v>41044.779722222222</v>
      </c>
      <c r="U2747" t="str">
        <f t="shared" si="342"/>
        <v>May</v>
      </c>
      <c r="V2747" t="str">
        <f t="shared" si="343"/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36"/>
        <v>27</v>
      </c>
      <c r="P2748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9">
        <f t="shared" si="340"/>
        <v>41880.57304398148</v>
      </c>
      <c r="T2748" s="9">
        <f t="shared" si="341"/>
        <v>41850.57304398148</v>
      </c>
      <c r="U2748" t="str">
        <f t="shared" si="342"/>
        <v>July</v>
      </c>
      <c r="V2748" t="str">
        <f t="shared" si="343"/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36"/>
        <v>28</v>
      </c>
      <c r="P274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9">
        <f t="shared" si="340"/>
        <v>41075.923611111109</v>
      </c>
      <c r="T2749" s="9">
        <f t="shared" si="341"/>
        <v>41044.439780092594</v>
      </c>
      <c r="U2749" t="str">
        <f t="shared" si="342"/>
        <v>May</v>
      </c>
      <c r="V2749" t="str">
        <f t="shared" si="343"/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36"/>
        <v>1</v>
      </c>
      <c r="P2750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9">
        <f t="shared" si="340"/>
        <v>42615.502337962964</v>
      </c>
      <c r="T2750" s="9">
        <f t="shared" si="341"/>
        <v>42585.502337962964</v>
      </c>
      <c r="U2750" t="str">
        <f t="shared" si="342"/>
        <v>August</v>
      </c>
      <c r="V2750" t="str">
        <f t="shared" si="343"/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36"/>
        <v>1</v>
      </c>
      <c r="P2751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9">
        <f t="shared" si="340"/>
        <v>42098.549039351848</v>
      </c>
      <c r="T2751" s="9">
        <f t="shared" si="341"/>
        <v>42068.59070601852</v>
      </c>
      <c r="U2751" t="str">
        <f t="shared" si="342"/>
        <v>March</v>
      </c>
      <c r="V2751" t="str">
        <f t="shared" si="343"/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36"/>
        <v>0</v>
      </c>
      <c r="P2752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s="9">
        <f t="shared" si="340"/>
        <v>41090.625</v>
      </c>
      <c r="T2752" s="9">
        <f t="shared" si="341"/>
        <v>41078.69149305555</v>
      </c>
      <c r="U2752" t="str">
        <f t="shared" si="342"/>
        <v>June</v>
      </c>
      <c r="V2752" t="str">
        <f t="shared" si="343"/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36"/>
        <v>0</v>
      </c>
      <c r="P2753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s="9">
        <f t="shared" si="340"/>
        <v>41807.678726851853</v>
      </c>
      <c r="T2753" s="9">
        <f t="shared" si="341"/>
        <v>41747.678726851853</v>
      </c>
      <c r="U2753" t="str">
        <f t="shared" si="342"/>
        <v>April</v>
      </c>
      <c r="V2753" t="str">
        <f t="shared" si="343"/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36"/>
        <v>11</v>
      </c>
      <c r="P2754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9">
        <f t="shared" si="340"/>
        <v>40895.556759259256</v>
      </c>
      <c r="T2754" s="9">
        <f t="shared" si="341"/>
        <v>40855.556759259256</v>
      </c>
      <c r="U2754" t="str">
        <f t="shared" si="342"/>
        <v>November</v>
      </c>
      <c r="V2754" t="str">
        <f t="shared" si="343"/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44">ROUND(E2755/D2755*100,0)</f>
        <v>19</v>
      </c>
      <c r="P2755">
        <f t="shared" ref="P2755:P2818" si="345">IFERROR(E2755/L2755,0)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9">
        <f t="shared" ref="S2755:S2818" si="348">(((I2755/60)/60)/24)+DATE(1970,1,1)+(-5/24)</f>
        <v>41147.692395833328</v>
      </c>
      <c r="T2755" s="9">
        <f t="shared" ref="T2755:T2818" si="349">(((J2755/60)/60)/24)+DATE(1970,1,1)+(-5/24)</f>
        <v>41117.692395833328</v>
      </c>
      <c r="U2755" t="str">
        <f t="shared" ref="U2755:U2818" si="350">TEXT(T2755,"mmmm")</f>
        <v>July</v>
      </c>
      <c r="V2755" t="str">
        <f t="shared" ref="V2755:V2818" si="351">TEXT(T2755,"yyyy")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44"/>
        <v>0</v>
      </c>
      <c r="P2756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s="9">
        <f t="shared" si="348"/>
        <v>41893.427673611113</v>
      </c>
      <c r="T2756" s="9">
        <f t="shared" si="349"/>
        <v>41863.427673611113</v>
      </c>
      <c r="U2756" t="str">
        <f t="shared" si="350"/>
        <v>August</v>
      </c>
      <c r="V2756" t="str">
        <f t="shared" si="351"/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44"/>
        <v>52</v>
      </c>
      <c r="P2757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9">
        <f t="shared" si="348"/>
        <v>42102.582488425927</v>
      </c>
      <c r="T2757" s="9">
        <f t="shared" si="349"/>
        <v>42072.582488425927</v>
      </c>
      <c r="U2757" t="str">
        <f t="shared" si="350"/>
        <v>March</v>
      </c>
      <c r="V2757" t="str">
        <f t="shared" si="351"/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44"/>
        <v>10</v>
      </c>
      <c r="P2758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9">
        <f t="shared" si="348"/>
        <v>41650.692141203705</v>
      </c>
      <c r="T2758" s="9">
        <f t="shared" si="349"/>
        <v>41620.692141203705</v>
      </c>
      <c r="U2758" t="str">
        <f t="shared" si="350"/>
        <v>December</v>
      </c>
      <c r="V2758" t="str">
        <f t="shared" si="351"/>
        <v>2013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44"/>
        <v>1</v>
      </c>
      <c r="P275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9">
        <f t="shared" si="348"/>
        <v>42588.448287037034</v>
      </c>
      <c r="T2759" s="9">
        <f t="shared" si="349"/>
        <v>42573.448287037034</v>
      </c>
      <c r="U2759" t="str">
        <f t="shared" si="350"/>
        <v>July</v>
      </c>
      <c r="V2759" t="str">
        <f t="shared" si="351"/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44"/>
        <v>12</v>
      </c>
      <c r="P2760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9">
        <f t="shared" si="348"/>
        <v>42653.23359953703</v>
      </c>
      <c r="T2760" s="9">
        <f t="shared" si="349"/>
        <v>42639.23359953703</v>
      </c>
      <c r="U2760" t="str">
        <f t="shared" si="350"/>
        <v>September</v>
      </c>
      <c r="V2760" t="str">
        <f t="shared" si="351"/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44"/>
        <v>11</v>
      </c>
      <c r="P2761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9">
        <f t="shared" si="348"/>
        <v>42567.158171296294</v>
      </c>
      <c r="T2761" s="9">
        <f t="shared" si="349"/>
        <v>42524.158171296294</v>
      </c>
      <c r="U2761" t="str">
        <f t="shared" si="350"/>
        <v>June</v>
      </c>
      <c r="V2761" t="str">
        <f t="shared" si="351"/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44"/>
        <v>0</v>
      </c>
      <c r="P2762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s="9">
        <f t="shared" si="348"/>
        <v>41445.252986111111</v>
      </c>
      <c r="T2762" s="9">
        <f t="shared" si="349"/>
        <v>41415.252986111111</v>
      </c>
      <c r="U2762" t="str">
        <f t="shared" si="350"/>
        <v>May</v>
      </c>
      <c r="V2762" t="str">
        <f t="shared" si="351"/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44"/>
        <v>1</v>
      </c>
      <c r="P2763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9">
        <f t="shared" si="348"/>
        <v>41276.85524305555</v>
      </c>
      <c r="T2763" s="9">
        <f t="shared" si="349"/>
        <v>41246.85524305555</v>
      </c>
      <c r="U2763" t="str">
        <f t="shared" si="350"/>
        <v>December</v>
      </c>
      <c r="V2763" t="str">
        <f t="shared" si="351"/>
        <v>2012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44"/>
        <v>1</v>
      </c>
      <c r="P276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9">
        <f t="shared" si="348"/>
        <v>40986.786979166667</v>
      </c>
      <c r="T2764" s="9">
        <f t="shared" si="349"/>
        <v>40926.828645833331</v>
      </c>
      <c r="U2764" t="str">
        <f t="shared" si="350"/>
        <v>January</v>
      </c>
      <c r="V2764" t="str">
        <f t="shared" si="351"/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44"/>
        <v>0</v>
      </c>
      <c r="P2765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9">
        <f t="shared" si="348"/>
        <v>41418.371342592589</v>
      </c>
      <c r="T2765" s="9">
        <f t="shared" si="349"/>
        <v>41373.371342592589</v>
      </c>
      <c r="U2765" t="str">
        <f t="shared" si="350"/>
        <v>April</v>
      </c>
      <c r="V2765" t="str">
        <f t="shared" si="351"/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44"/>
        <v>1</v>
      </c>
      <c r="P276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9">
        <f t="shared" si="348"/>
        <v>41059.583333333328</v>
      </c>
      <c r="T2766" s="9">
        <f t="shared" si="349"/>
        <v>41030.083692129629</v>
      </c>
      <c r="U2766" t="str">
        <f t="shared" si="350"/>
        <v>May</v>
      </c>
      <c r="V2766" t="str">
        <f t="shared" si="351"/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44"/>
        <v>0</v>
      </c>
      <c r="P2767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s="9">
        <f t="shared" si="348"/>
        <v>41210.370694444442</v>
      </c>
      <c r="T2767" s="9">
        <f t="shared" si="349"/>
        <v>41194.370694444442</v>
      </c>
      <c r="U2767" t="str">
        <f t="shared" si="350"/>
        <v>October</v>
      </c>
      <c r="V2767" t="str">
        <f t="shared" si="351"/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44"/>
        <v>2</v>
      </c>
      <c r="P276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9">
        <f t="shared" si="348"/>
        <v>40766.459699074068</v>
      </c>
      <c r="T2768" s="9">
        <f t="shared" si="349"/>
        <v>40736.459699074068</v>
      </c>
      <c r="U2768" t="str">
        <f t="shared" si="350"/>
        <v>July</v>
      </c>
      <c r="V2768" t="str">
        <f t="shared" si="351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44"/>
        <v>1</v>
      </c>
      <c r="P2769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9">
        <f t="shared" si="348"/>
        <v>42232.750578703701</v>
      </c>
      <c r="T2769" s="9">
        <f t="shared" si="349"/>
        <v>42172.750578703701</v>
      </c>
      <c r="U2769" t="str">
        <f t="shared" si="350"/>
        <v>June</v>
      </c>
      <c r="V2769" t="str">
        <f t="shared" si="351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44"/>
        <v>14</v>
      </c>
      <c r="P2770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9">
        <f t="shared" si="348"/>
        <v>40997.364849537036</v>
      </c>
      <c r="T2770" s="9">
        <f t="shared" si="349"/>
        <v>40967.4065162037</v>
      </c>
      <c r="U2770" t="str">
        <f t="shared" si="350"/>
        <v>February</v>
      </c>
      <c r="V2770" t="str">
        <f t="shared" si="351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44"/>
        <v>0</v>
      </c>
      <c r="P2771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9">
        <f t="shared" si="348"/>
        <v>41795.617939814809</v>
      </c>
      <c r="T2771" s="9">
        <f t="shared" si="349"/>
        <v>41745.617939814809</v>
      </c>
      <c r="U2771" t="str">
        <f t="shared" si="350"/>
        <v>April</v>
      </c>
      <c r="V2771" t="str">
        <f t="shared" si="351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44"/>
        <v>10</v>
      </c>
      <c r="P2772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9">
        <f t="shared" si="348"/>
        <v>41716.455208333333</v>
      </c>
      <c r="T2772" s="9">
        <f t="shared" si="349"/>
        <v>41686.496874999997</v>
      </c>
      <c r="U2772" t="str">
        <f t="shared" si="350"/>
        <v>February</v>
      </c>
      <c r="V2772" t="str">
        <f t="shared" si="351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44"/>
        <v>0</v>
      </c>
      <c r="P2773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s="9">
        <f t="shared" si="348"/>
        <v>41306.5</v>
      </c>
      <c r="T2773" s="9">
        <f t="shared" si="349"/>
        <v>41257.323379629626</v>
      </c>
      <c r="U2773" t="str">
        <f t="shared" si="350"/>
        <v>December</v>
      </c>
      <c r="V2773" t="str">
        <f t="shared" si="351"/>
        <v>2012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44"/>
        <v>0</v>
      </c>
      <c r="P2774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s="9">
        <f t="shared" si="348"/>
        <v>41552.660810185182</v>
      </c>
      <c r="T2774" s="9">
        <f t="shared" si="349"/>
        <v>41537.660810185182</v>
      </c>
      <c r="U2774" t="str">
        <f t="shared" si="350"/>
        <v>September</v>
      </c>
      <c r="V2774" t="str">
        <f t="shared" si="351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44"/>
        <v>0</v>
      </c>
      <c r="P2775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9">
        <f t="shared" si="348"/>
        <v>42484.656493055554</v>
      </c>
      <c r="T2775" s="9">
        <f t="shared" si="349"/>
        <v>42474.656493055554</v>
      </c>
      <c r="U2775" t="str">
        <f t="shared" si="350"/>
        <v>April</v>
      </c>
      <c r="V2775" t="str">
        <f t="shared" si="351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44"/>
        <v>14</v>
      </c>
      <c r="P277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9">
        <f t="shared" si="348"/>
        <v>41340.918148148143</v>
      </c>
      <c r="T2776" s="9">
        <f t="shared" si="349"/>
        <v>41310.918148148143</v>
      </c>
      <c r="U2776" t="str">
        <f t="shared" si="350"/>
        <v>February</v>
      </c>
      <c r="V2776" t="str">
        <f t="shared" si="351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44"/>
        <v>3</v>
      </c>
      <c r="P277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9">
        <f t="shared" si="348"/>
        <v>40892.805023148147</v>
      </c>
      <c r="T2777" s="9">
        <f t="shared" si="349"/>
        <v>40862.805023148147</v>
      </c>
      <c r="U2777" t="str">
        <f t="shared" si="350"/>
        <v>November</v>
      </c>
      <c r="V2777" t="str">
        <f t="shared" si="351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44"/>
        <v>8</v>
      </c>
      <c r="P2778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9">
        <f t="shared" si="348"/>
        <v>42167.088842592588</v>
      </c>
      <c r="T2778" s="9">
        <f t="shared" si="349"/>
        <v>42136.088842592588</v>
      </c>
      <c r="U2778" t="str">
        <f t="shared" si="350"/>
        <v>May</v>
      </c>
      <c r="V2778" t="str">
        <f t="shared" si="351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44"/>
        <v>0</v>
      </c>
      <c r="P277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9">
        <f t="shared" si="348"/>
        <v>42202.460694444446</v>
      </c>
      <c r="T2779" s="9">
        <f t="shared" si="349"/>
        <v>42172.460694444446</v>
      </c>
      <c r="U2779" t="str">
        <f t="shared" si="350"/>
        <v>June</v>
      </c>
      <c r="V2779" t="str">
        <f t="shared" si="351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44"/>
        <v>26</v>
      </c>
      <c r="P2780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9">
        <f t="shared" si="348"/>
        <v>41876.769745370366</v>
      </c>
      <c r="T2780" s="9">
        <f t="shared" si="349"/>
        <v>41846.769745370366</v>
      </c>
      <c r="U2780" t="str">
        <f t="shared" si="350"/>
        <v>July</v>
      </c>
      <c r="V2780" t="str">
        <f t="shared" si="351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44"/>
        <v>2</v>
      </c>
      <c r="P2781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9">
        <f t="shared" si="348"/>
        <v>42330.419224537036</v>
      </c>
      <c r="T2781" s="9">
        <f t="shared" si="349"/>
        <v>42300.377557870372</v>
      </c>
      <c r="U2781" t="str">
        <f t="shared" si="350"/>
        <v>October</v>
      </c>
      <c r="V2781" t="str">
        <f t="shared" si="351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44"/>
        <v>0</v>
      </c>
      <c r="P2782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s="9">
        <f t="shared" si="348"/>
        <v>42804.239444444444</v>
      </c>
      <c r="T2782" s="9">
        <f t="shared" si="349"/>
        <v>42774.239444444444</v>
      </c>
      <c r="U2782" t="str">
        <f t="shared" si="350"/>
        <v>February</v>
      </c>
      <c r="V2782" t="str">
        <f t="shared" si="351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44"/>
        <v>105</v>
      </c>
      <c r="P2783">
        <f t="shared" si="345"/>
        <v>47</v>
      </c>
      <c r="Q2783" t="str">
        <f t="shared" si="346"/>
        <v>theater</v>
      </c>
      <c r="R2783" t="str">
        <f t="shared" si="347"/>
        <v>plays</v>
      </c>
      <c r="S2783" s="9">
        <f t="shared" si="348"/>
        <v>42047.083333333336</v>
      </c>
      <c r="T2783" s="9">
        <f t="shared" si="349"/>
        <v>42018.733263888884</v>
      </c>
      <c r="U2783" t="str">
        <f t="shared" si="350"/>
        <v>January</v>
      </c>
      <c r="V2783" t="str">
        <f t="shared" si="351"/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44"/>
        <v>120</v>
      </c>
      <c r="P2784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9">
        <f t="shared" si="348"/>
        <v>42051.999305555553</v>
      </c>
      <c r="T2784" s="9">
        <f t="shared" si="349"/>
        <v>42026.716643518514</v>
      </c>
      <c r="U2784" t="str">
        <f t="shared" si="350"/>
        <v>January</v>
      </c>
      <c r="V2784" t="str">
        <f t="shared" si="351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44"/>
        <v>115</v>
      </c>
      <c r="P2785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9">
        <f t="shared" si="348"/>
        <v>42117.326921296299</v>
      </c>
      <c r="T2785" s="9">
        <f t="shared" si="349"/>
        <v>42103.326921296299</v>
      </c>
      <c r="U2785" t="str">
        <f t="shared" si="350"/>
        <v>April</v>
      </c>
      <c r="V2785" t="str">
        <f t="shared" si="351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44"/>
        <v>119</v>
      </c>
      <c r="P278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9">
        <f t="shared" si="348"/>
        <v>41941.579201388886</v>
      </c>
      <c r="T2786" s="9">
        <f t="shared" si="349"/>
        <v>41920.579201388886</v>
      </c>
      <c r="U2786" t="str">
        <f t="shared" si="350"/>
        <v>October</v>
      </c>
      <c r="V2786" t="str">
        <f t="shared" si="351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44"/>
        <v>105</v>
      </c>
      <c r="P2787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9">
        <f t="shared" si="348"/>
        <v>42587.666666666664</v>
      </c>
      <c r="T2787" s="9">
        <f t="shared" si="349"/>
        <v>42557.981099537035</v>
      </c>
      <c r="U2787" t="str">
        <f t="shared" si="350"/>
        <v>July</v>
      </c>
      <c r="V2787" t="str">
        <f t="shared" si="351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44"/>
        <v>118</v>
      </c>
      <c r="P2788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9">
        <f t="shared" si="348"/>
        <v>41829.360879629625</v>
      </c>
      <c r="T2788" s="9">
        <f t="shared" si="349"/>
        <v>41815.360879629625</v>
      </c>
      <c r="U2788" t="str">
        <f t="shared" si="350"/>
        <v>June</v>
      </c>
      <c r="V2788" t="str">
        <f t="shared" si="351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44"/>
        <v>120</v>
      </c>
      <c r="P2789">
        <f t="shared" si="345"/>
        <v>31.5</v>
      </c>
      <c r="Q2789" t="str">
        <f t="shared" si="346"/>
        <v>theater</v>
      </c>
      <c r="R2789" t="str">
        <f t="shared" si="347"/>
        <v>plays</v>
      </c>
      <c r="S2789" s="9">
        <f t="shared" si="348"/>
        <v>41837.990185185183</v>
      </c>
      <c r="T2789" s="9">
        <f t="shared" si="349"/>
        <v>41807.990185185183</v>
      </c>
      <c r="U2789" t="str">
        <f t="shared" si="350"/>
        <v>June</v>
      </c>
      <c r="V2789" t="str">
        <f t="shared" si="351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44"/>
        <v>103</v>
      </c>
      <c r="P2790">
        <f t="shared" si="345"/>
        <v>102.5</v>
      </c>
      <c r="Q2790" t="str">
        <f t="shared" si="346"/>
        <v>theater</v>
      </c>
      <c r="R2790" t="str">
        <f t="shared" si="347"/>
        <v>plays</v>
      </c>
      <c r="S2790" s="9">
        <f t="shared" si="348"/>
        <v>42580.493553240733</v>
      </c>
      <c r="T2790" s="9">
        <f t="shared" si="349"/>
        <v>42550.493553240733</v>
      </c>
      <c r="U2790" t="str">
        <f t="shared" si="350"/>
        <v>June</v>
      </c>
      <c r="V2790" t="str">
        <f t="shared" si="351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44"/>
        <v>101</v>
      </c>
      <c r="P2791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9">
        <f t="shared" si="348"/>
        <v>42074.958333333336</v>
      </c>
      <c r="T2791" s="9">
        <f t="shared" si="349"/>
        <v>42055.804791666662</v>
      </c>
      <c r="U2791" t="str">
        <f t="shared" si="350"/>
        <v>February</v>
      </c>
      <c r="V2791" t="str">
        <f t="shared" si="351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44"/>
        <v>105</v>
      </c>
      <c r="P2792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9">
        <f t="shared" si="348"/>
        <v>42046.730358796289</v>
      </c>
      <c r="T2792" s="9">
        <f t="shared" si="349"/>
        <v>42016.730358796289</v>
      </c>
      <c r="U2792" t="str">
        <f t="shared" si="350"/>
        <v>January</v>
      </c>
      <c r="V2792" t="str">
        <f t="shared" si="351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44"/>
        <v>103</v>
      </c>
      <c r="P2793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9">
        <f t="shared" si="348"/>
        <v>42621.958333333336</v>
      </c>
      <c r="T2793" s="9">
        <f t="shared" si="349"/>
        <v>42591.691655092589</v>
      </c>
      <c r="U2793" t="str">
        <f t="shared" si="350"/>
        <v>August</v>
      </c>
      <c r="V2793" t="str">
        <f t="shared" si="351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44"/>
        <v>108</v>
      </c>
      <c r="P2794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9">
        <f t="shared" si="348"/>
        <v>42228.022673611107</v>
      </c>
      <c r="T2794" s="9">
        <f t="shared" si="349"/>
        <v>42183.022673611107</v>
      </c>
      <c r="U2794" t="str">
        <f t="shared" si="350"/>
        <v>June</v>
      </c>
      <c r="V2794" t="str">
        <f t="shared" si="351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44"/>
        <v>111</v>
      </c>
      <c r="P2795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9">
        <f t="shared" si="348"/>
        <v>42206.210706018515</v>
      </c>
      <c r="T2795" s="9">
        <f t="shared" si="349"/>
        <v>42176.210706018515</v>
      </c>
      <c r="U2795" t="str">
        <f t="shared" si="350"/>
        <v>June</v>
      </c>
      <c r="V2795" t="str">
        <f t="shared" si="351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44"/>
        <v>150</v>
      </c>
      <c r="P2796">
        <f t="shared" si="345"/>
        <v>25</v>
      </c>
      <c r="Q2796" t="str">
        <f t="shared" si="346"/>
        <v>theater</v>
      </c>
      <c r="R2796" t="str">
        <f t="shared" si="347"/>
        <v>plays</v>
      </c>
      <c r="S2796" s="9">
        <f t="shared" si="348"/>
        <v>42432.583333333336</v>
      </c>
      <c r="T2796" s="9">
        <f t="shared" si="349"/>
        <v>42416.48332175926</v>
      </c>
      <c r="U2796" t="str">
        <f t="shared" si="350"/>
        <v>February</v>
      </c>
      <c r="V2796" t="str">
        <f t="shared" si="351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44"/>
        <v>104</v>
      </c>
      <c r="P2797">
        <f t="shared" si="345"/>
        <v>36.5</v>
      </c>
      <c r="Q2797" t="str">
        <f t="shared" si="346"/>
        <v>theater</v>
      </c>
      <c r="R2797" t="str">
        <f t="shared" si="347"/>
        <v>plays</v>
      </c>
      <c r="S2797" s="9">
        <f t="shared" si="348"/>
        <v>41796.75</v>
      </c>
      <c r="T2797" s="9">
        <f t="shared" si="349"/>
        <v>41780.317604166667</v>
      </c>
      <c r="U2797" t="str">
        <f t="shared" si="350"/>
        <v>May</v>
      </c>
      <c r="V2797" t="str">
        <f t="shared" si="351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44"/>
        <v>116</v>
      </c>
      <c r="P2798">
        <f t="shared" si="345"/>
        <v>44</v>
      </c>
      <c r="Q2798" t="str">
        <f t="shared" si="346"/>
        <v>theater</v>
      </c>
      <c r="R2798" t="str">
        <f t="shared" si="347"/>
        <v>plays</v>
      </c>
      <c r="S2798" s="9">
        <f t="shared" si="348"/>
        <v>41825.319768518515</v>
      </c>
      <c r="T2798" s="9">
        <f t="shared" si="349"/>
        <v>41795.319768518515</v>
      </c>
      <c r="U2798" t="str">
        <f t="shared" si="350"/>
        <v>June</v>
      </c>
      <c r="V2798" t="str">
        <f t="shared" si="351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44"/>
        <v>103</v>
      </c>
      <c r="P2799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9">
        <f t="shared" si="348"/>
        <v>41828.731944444444</v>
      </c>
      <c r="T2799" s="9">
        <f t="shared" si="349"/>
        <v>41798.731944444444</v>
      </c>
      <c r="U2799" t="str">
        <f t="shared" si="350"/>
        <v>June</v>
      </c>
      <c r="V2799" t="str">
        <f t="shared" si="351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44"/>
        <v>101</v>
      </c>
      <c r="P2800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9">
        <f t="shared" si="348"/>
        <v>42216.458333333336</v>
      </c>
      <c r="T2800" s="9">
        <f t="shared" si="349"/>
        <v>42201.466678240737</v>
      </c>
      <c r="U2800" t="str">
        <f t="shared" si="350"/>
        <v>July</v>
      </c>
      <c r="V2800" t="str">
        <f t="shared" si="351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44"/>
        <v>117</v>
      </c>
      <c r="P2801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9">
        <f t="shared" si="348"/>
        <v>42538.458333333336</v>
      </c>
      <c r="T2801" s="9">
        <f t="shared" si="349"/>
        <v>42507.05636574074</v>
      </c>
      <c r="U2801" t="str">
        <f t="shared" si="350"/>
        <v>May</v>
      </c>
      <c r="V2801" t="str">
        <f t="shared" si="351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44"/>
        <v>133</v>
      </c>
      <c r="P2802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9">
        <f t="shared" si="348"/>
        <v>42008.344513888886</v>
      </c>
      <c r="T2802" s="9">
        <f t="shared" si="349"/>
        <v>41948.344513888886</v>
      </c>
      <c r="U2802" t="str">
        <f t="shared" si="350"/>
        <v>November</v>
      </c>
      <c r="V2802" t="str">
        <f t="shared" si="351"/>
        <v>2014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44"/>
        <v>133</v>
      </c>
      <c r="P2803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9">
        <f t="shared" si="348"/>
        <v>41922.25</v>
      </c>
      <c r="T2803" s="9">
        <f t="shared" si="349"/>
        <v>41900.034826388888</v>
      </c>
      <c r="U2803" t="str">
        <f t="shared" si="350"/>
        <v>September</v>
      </c>
      <c r="V2803" t="str">
        <f t="shared" si="351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44"/>
        <v>102</v>
      </c>
      <c r="P2804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9">
        <f t="shared" si="348"/>
        <v>42222.438738425924</v>
      </c>
      <c r="T2804" s="9">
        <f t="shared" si="349"/>
        <v>42192.438738425924</v>
      </c>
      <c r="U2804" t="str">
        <f t="shared" si="350"/>
        <v>July</v>
      </c>
      <c r="V2804" t="str">
        <f t="shared" si="351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44"/>
        <v>128</v>
      </c>
      <c r="P2805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9">
        <f t="shared" si="348"/>
        <v>42200.791666666664</v>
      </c>
      <c r="T2805" s="9">
        <f t="shared" si="349"/>
        <v>42157.857361111113</v>
      </c>
      <c r="U2805" t="str">
        <f t="shared" si="350"/>
        <v>June</v>
      </c>
      <c r="V2805" t="str">
        <f t="shared" si="351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44"/>
        <v>115</v>
      </c>
      <c r="P2806">
        <f t="shared" si="345"/>
        <v>50</v>
      </c>
      <c r="Q2806" t="str">
        <f t="shared" si="346"/>
        <v>theater</v>
      </c>
      <c r="R2806" t="str">
        <f t="shared" si="347"/>
        <v>plays</v>
      </c>
      <c r="S2806" s="9">
        <f t="shared" si="348"/>
        <v>41911.245254629626</v>
      </c>
      <c r="T2806" s="9">
        <f t="shared" si="349"/>
        <v>41881.245254629626</v>
      </c>
      <c r="U2806" t="str">
        <f t="shared" si="350"/>
        <v>August</v>
      </c>
      <c r="V2806" t="str">
        <f t="shared" si="351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44"/>
        <v>110</v>
      </c>
      <c r="P2807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9">
        <f t="shared" si="348"/>
        <v>42238.2971412037</v>
      </c>
      <c r="T2807" s="9">
        <f t="shared" si="349"/>
        <v>42213.2971412037</v>
      </c>
      <c r="U2807" t="str">
        <f t="shared" si="350"/>
        <v>July</v>
      </c>
      <c r="V2807" t="str">
        <f t="shared" si="351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44"/>
        <v>112</v>
      </c>
      <c r="P2808">
        <f t="shared" si="345"/>
        <v>44.25</v>
      </c>
      <c r="Q2808" t="str">
        <f t="shared" si="346"/>
        <v>theater</v>
      </c>
      <c r="R2808" t="str">
        <f t="shared" si="347"/>
        <v>plays</v>
      </c>
      <c r="S2808" s="9">
        <f t="shared" si="348"/>
        <v>42221.249999999993</v>
      </c>
      <c r="T2808" s="9">
        <f t="shared" si="349"/>
        <v>42185.058912037035</v>
      </c>
      <c r="U2808" t="str">
        <f t="shared" si="350"/>
        <v>June</v>
      </c>
      <c r="V2808" t="str">
        <f t="shared" si="351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44"/>
        <v>126</v>
      </c>
      <c r="P2809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9">
        <f t="shared" si="348"/>
        <v>42184.664791666662</v>
      </c>
      <c r="T2809" s="9">
        <f t="shared" si="349"/>
        <v>42154.664791666662</v>
      </c>
      <c r="U2809" t="str">
        <f t="shared" si="350"/>
        <v>May</v>
      </c>
      <c r="V2809" t="str">
        <f t="shared" si="351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44"/>
        <v>100</v>
      </c>
      <c r="P2810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9">
        <f t="shared" si="348"/>
        <v>42238.638136574074</v>
      </c>
      <c r="T2810" s="9">
        <f t="shared" si="349"/>
        <v>42208.638136574074</v>
      </c>
      <c r="U2810" t="str">
        <f t="shared" si="350"/>
        <v>July</v>
      </c>
      <c r="V2810" t="str">
        <f t="shared" si="351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44"/>
        <v>102</v>
      </c>
      <c r="P2811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9">
        <f t="shared" si="348"/>
        <v>42459.402083333327</v>
      </c>
      <c r="T2811" s="9">
        <f t="shared" si="349"/>
        <v>42451.288483796299</v>
      </c>
      <c r="U2811" t="str">
        <f t="shared" si="350"/>
        <v>March</v>
      </c>
      <c r="V2811" t="str">
        <f t="shared" si="351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44"/>
        <v>108</v>
      </c>
      <c r="P2812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9">
        <f t="shared" si="348"/>
        <v>41790.957638888889</v>
      </c>
      <c r="T2812" s="9">
        <f t="shared" si="349"/>
        <v>41758.931296296294</v>
      </c>
      <c r="U2812" t="str">
        <f t="shared" si="350"/>
        <v>April</v>
      </c>
      <c r="V2812" t="str">
        <f t="shared" si="351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44"/>
        <v>100</v>
      </c>
      <c r="P2813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9">
        <f t="shared" si="348"/>
        <v>42058.288229166668</v>
      </c>
      <c r="T2813" s="9">
        <f t="shared" si="349"/>
        <v>42028.288229166668</v>
      </c>
      <c r="U2813" t="str">
        <f t="shared" si="350"/>
        <v>January</v>
      </c>
      <c r="V2813" t="str">
        <f t="shared" si="351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44"/>
        <v>113</v>
      </c>
      <c r="P2814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9">
        <f t="shared" si="348"/>
        <v>42099.958333333336</v>
      </c>
      <c r="T2814" s="9">
        <f t="shared" si="349"/>
        <v>42054.535856481474</v>
      </c>
      <c r="U2814" t="str">
        <f t="shared" si="350"/>
        <v>February</v>
      </c>
      <c r="V2814" t="str">
        <f t="shared" si="351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44"/>
        <v>128</v>
      </c>
      <c r="P2815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9">
        <f t="shared" si="348"/>
        <v>42718.534270833326</v>
      </c>
      <c r="T2815" s="9">
        <f t="shared" si="349"/>
        <v>42693.534270833326</v>
      </c>
      <c r="U2815" t="str">
        <f t="shared" si="350"/>
        <v>November</v>
      </c>
      <c r="V2815" t="str">
        <f t="shared" si="351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44"/>
        <v>108</v>
      </c>
      <c r="P2816">
        <f t="shared" si="345"/>
        <v>25.25</v>
      </c>
      <c r="Q2816" t="str">
        <f t="shared" si="346"/>
        <v>theater</v>
      </c>
      <c r="R2816" t="str">
        <f t="shared" si="347"/>
        <v>plays</v>
      </c>
      <c r="S2816" s="9">
        <f t="shared" si="348"/>
        <v>42133.191145833327</v>
      </c>
      <c r="T2816" s="9">
        <f t="shared" si="349"/>
        <v>42103.191145833327</v>
      </c>
      <c r="U2816" t="str">
        <f t="shared" si="350"/>
        <v>April</v>
      </c>
      <c r="V2816" t="str">
        <f t="shared" si="351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44"/>
        <v>242</v>
      </c>
      <c r="P2817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9">
        <f t="shared" si="348"/>
        <v>42589.568391203698</v>
      </c>
      <c r="T2817" s="9">
        <f t="shared" si="349"/>
        <v>42559.568391203698</v>
      </c>
      <c r="U2817" t="str">
        <f t="shared" si="350"/>
        <v>July</v>
      </c>
      <c r="V2817" t="str">
        <f t="shared" si="351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44"/>
        <v>142</v>
      </c>
      <c r="P2818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9">
        <f t="shared" si="348"/>
        <v>42218.458333333336</v>
      </c>
      <c r="T2818" s="9">
        <f t="shared" si="349"/>
        <v>42188.259166666663</v>
      </c>
      <c r="U2818" t="str">
        <f t="shared" si="350"/>
        <v>July</v>
      </c>
      <c r="V2818" t="str">
        <f t="shared" si="351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52">ROUND(E2819/D2819*100,0)</f>
        <v>130</v>
      </c>
      <c r="P2819">
        <f t="shared" ref="P2819:P2882" si="353">IFERROR(E2819/L2819,0)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9">
        <f t="shared" ref="S2819:S2882" si="356">(((I2819/60)/60)/24)+DATE(1970,1,1)+(-5/24)</f>
        <v>42063.42664351852</v>
      </c>
      <c r="T2819" s="9">
        <f t="shared" ref="T2819:T2882" si="357">(((J2819/60)/60)/24)+DATE(1970,1,1)+(-5/24)</f>
        <v>42023.42664351852</v>
      </c>
      <c r="U2819" t="str">
        <f t="shared" ref="U2819:U2882" si="358">TEXT(T2819,"mmmm")</f>
        <v>January</v>
      </c>
      <c r="V2819" t="str">
        <f t="shared" ref="V2819:V2882" si="359">TEXT(T2819,"yyyy")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2"/>
        <v>106</v>
      </c>
      <c r="P2820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9">
        <f t="shared" si="356"/>
        <v>42270.389884259253</v>
      </c>
      <c r="T2820" s="9">
        <f t="shared" si="357"/>
        <v>42250.389884259253</v>
      </c>
      <c r="U2820" t="str">
        <f t="shared" si="358"/>
        <v>September</v>
      </c>
      <c r="V2820" t="str">
        <f t="shared" si="359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2"/>
        <v>105</v>
      </c>
      <c r="P2821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9">
        <f t="shared" si="356"/>
        <v>42169.317233796297</v>
      </c>
      <c r="T2821" s="9">
        <f t="shared" si="357"/>
        <v>42139.317233796297</v>
      </c>
      <c r="U2821" t="str">
        <f t="shared" si="358"/>
        <v>May</v>
      </c>
      <c r="V2821" t="str">
        <f t="shared" si="359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2"/>
        <v>136</v>
      </c>
      <c r="P2822">
        <f t="shared" si="353"/>
        <v>13.6</v>
      </c>
      <c r="Q2822" t="str">
        <f t="shared" si="354"/>
        <v>theater</v>
      </c>
      <c r="R2822" t="str">
        <f t="shared" si="355"/>
        <v>plays</v>
      </c>
      <c r="S2822" s="9">
        <f t="shared" si="356"/>
        <v>42425.791666666664</v>
      </c>
      <c r="T2822" s="9">
        <f t="shared" si="357"/>
        <v>42401.402650462966</v>
      </c>
      <c r="U2822" t="str">
        <f t="shared" si="358"/>
        <v>February</v>
      </c>
      <c r="V2822" t="str">
        <f t="shared" si="359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2"/>
        <v>100</v>
      </c>
      <c r="P2823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9">
        <f t="shared" si="356"/>
        <v>41905.714525462965</v>
      </c>
      <c r="T2823" s="9">
        <f t="shared" si="357"/>
        <v>41875.714525462965</v>
      </c>
      <c r="U2823" t="str">
        <f t="shared" si="358"/>
        <v>August</v>
      </c>
      <c r="V2823" t="str">
        <f t="shared" si="359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2"/>
        <v>100</v>
      </c>
      <c r="P2824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9">
        <f t="shared" si="356"/>
        <v>42090.433935185189</v>
      </c>
      <c r="T2824" s="9">
        <f t="shared" si="357"/>
        <v>42060.475601851846</v>
      </c>
      <c r="U2824" t="str">
        <f t="shared" si="358"/>
        <v>February</v>
      </c>
      <c r="V2824" t="str">
        <f t="shared" si="359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2"/>
        <v>124</v>
      </c>
      <c r="P2825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9">
        <f t="shared" si="356"/>
        <v>42094.749305555553</v>
      </c>
      <c r="T2825" s="9">
        <f t="shared" si="357"/>
        <v>42066.803310185183</v>
      </c>
      <c r="U2825" t="str">
        <f t="shared" si="358"/>
        <v>March</v>
      </c>
      <c r="V2825" t="str">
        <f t="shared" si="359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2"/>
        <v>117</v>
      </c>
      <c r="P282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9">
        <f t="shared" si="356"/>
        <v>42167.863194444442</v>
      </c>
      <c r="T2826" s="9">
        <f t="shared" si="357"/>
        <v>42136.0624537037</v>
      </c>
      <c r="U2826" t="str">
        <f t="shared" si="358"/>
        <v>May</v>
      </c>
      <c r="V2826" t="str">
        <f t="shared" si="359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2"/>
        <v>103</v>
      </c>
      <c r="P2827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9">
        <f t="shared" si="356"/>
        <v>42342.584328703706</v>
      </c>
      <c r="T2827" s="9">
        <f t="shared" si="357"/>
        <v>42312.584328703706</v>
      </c>
      <c r="U2827" t="str">
        <f t="shared" si="358"/>
        <v>November</v>
      </c>
      <c r="V2827" t="str">
        <f t="shared" si="359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2"/>
        <v>108</v>
      </c>
      <c r="P2828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9">
        <f t="shared" si="356"/>
        <v>42195.083333333336</v>
      </c>
      <c r="T2828" s="9">
        <f t="shared" si="357"/>
        <v>42170.826527777775</v>
      </c>
      <c r="U2828" t="str">
        <f t="shared" si="358"/>
        <v>June</v>
      </c>
      <c r="V2828" t="str">
        <f t="shared" si="359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2"/>
        <v>120</v>
      </c>
      <c r="P2829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9">
        <f t="shared" si="356"/>
        <v>42524.479166666664</v>
      </c>
      <c r="T2829" s="9">
        <f t="shared" si="357"/>
        <v>42494.475300925922</v>
      </c>
      <c r="U2829" t="str">
        <f t="shared" si="358"/>
        <v>May</v>
      </c>
      <c r="V2829" t="str">
        <f t="shared" si="359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2"/>
        <v>100</v>
      </c>
      <c r="P2830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9">
        <f t="shared" si="356"/>
        <v>42279.749999999993</v>
      </c>
      <c r="T2830" s="9">
        <f t="shared" si="357"/>
        <v>42254.056354166663</v>
      </c>
      <c r="U2830" t="str">
        <f t="shared" si="358"/>
        <v>September</v>
      </c>
      <c r="V2830" t="str">
        <f t="shared" si="359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2"/>
        <v>107</v>
      </c>
      <c r="P2831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9">
        <f t="shared" si="356"/>
        <v>42523.225902777776</v>
      </c>
      <c r="T2831" s="9">
        <f t="shared" si="357"/>
        <v>42495.225902777776</v>
      </c>
      <c r="U2831" t="str">
        <f t="shared" si="358"/>
        <v>May</v>
      </c>
      <c r="V2831" t="str">
        <f t="shared" si="359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2"/>
        <v>100</v>
      </c>
      <c r="P2832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9">
        <f t="shared" si="356"/>
        <v>41770.957638888889</v>
      </c>
      <c r="T2832" s="9">
        <f t="shared" si="357"/>
        <v>41758.631342592591</v>
      </c>
      <c r="U2832" t="str">
        <f t="shared" si="358"/>
        <v>April</v>
      </c>
      <c r="V2832" t="str">
        <f t="shared" si="359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2"/>
        <v>111</v>
      </c>
      <c r="P2833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9">
        <f t="shared" si="356"/>
        <v>42201.616550925923</v>
      </c>
      <c r="T2833" s="9">
        <f t="shared" si="357"/>
        <v>42171.616550925923</v>
      </c>
      <c r="U2833" t="str">
        <f t="shared" si="358"/>
        <v>June</v>
      </c>
      <c r="V2833" t="str">
        <f t="shared" si="359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2"/>
        <v>115</v>
      </c>
      <c r="P2834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9">
        <f t="shared" si="356"/>
        <v>41966.708333333336</v>
      </c>
      <c r="T2834" s="9">
        <f t="shared" si="357"/>
        <v>41938.501087962963</v>
      </c>
      <c r="U2834" t="str">
        <f t="shared" si="358"/>
        <v>October</v>
      </c>
      <c r="V2834" t="str">
        <f t="shared" si="359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2"/>
        <v>108</v>
      </c>
      <c r="P2835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9">
        <f t="shared" si="356"/>
        <v>42287.874999999993</v>
      </c>
      <c r="T2835" s="9">
        <f t="shared" si="357"/>
        <v>42267.919363425921</v>
      </c>
      <c r="U2835" t="str">
        <f t="shared" si="358"/>
        <v>September</v>
      </c>
      <c r="V2835" t="str">
        <f t="shared" si="359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52"/>
        <v>170</v>
      </c>
      <c r="P283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9">
        <f t="shared" si="356"/>
        <v>42034.751504629625</v>
      </c>
      <c r="T2836" s="9">
        <f t="shared" si="357"/>
        <v>42019.751504629625</v>
      </c>
      <c r="U2836" t="str">
        <f t="shared" si="358"/>
        <v>January</v>
      </c>
      <c r="V2836" t="str">
        <f t="shared" si="359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52"/>
        <v>187</v>
      </c>
      <c r="P2837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9">
        <f t="shared" si="356"/>
        <v>42342.791666666664</v>
      </c>
      <c r="T2837" s="9">
        <f t="shared" si="357"/>
        <v>42313.495567129627</v>
      </c>
      <c r="U2837" t="str">
        <f t="shared" si="358"/>
        <v>November</v>
      </c>
      <c r="V2837" t="str">
        <f t="shared" si="359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52"/>
        <v>108</v>
      </c>
      <c r="P2838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9">
        <f t="shared" si="356"/>
        <v>42783.999305555553</v>
      </c>
      <c r="T2838" s="9">
        <f t="shared" si="357"/>
        <v>42746.053449074076</v>
      </c>
      <c r="U2838" t="str">
        <f t="shared" si="358"/>
        <v>January</v>
      </c>
      <c r="V2838" t="str">
        <f t="shared" si="359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52"/>
        <v>100</v>
      </c>
      <c r="P2839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9">
        <f t="shared" si="356"/>
        <v>42347.741712962961</v>
      </c>
      <c r="T2839" s="9">
        <f t="shared" si="357"/>
        <v>42307.700046296297</v>
      </c>
      <c r="U2839" t="str">
        <f t="shared" si="358"/>
        <v>October</v>
      </c>
      <c r="V2839" t="str">
        <f t="shared" si="359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52"/>
        <v>120</v>
      </c>
      <c r="P2840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9">
        <f t="shared" si="356"/>
        <v>41864.708333333328</v>
      </c>
      <c r="T2840" s="9">
        <f t="shared" si="357"/>
        <v>41842.399259259255</v>
      </c>
      <c r="U2840" t="str">
        <f t="shared" si="358"/>
        <v>July</v>
      </c>
      <c r="V2840" t="str">
        <f t="shared" si="359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52"/>
        <v>111</v>
      </c>
      <c r="P2841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9">
        <f t="shared" si="356"/>
        <v>41875.999305555553</v>
      </c>
      <c r="T2841" s="9">
        <f t="shared" si="357"/>
        <v>41853.031874999993</v>
      </c>
      <c r="U2841" t="str">
        <f t="shared" si="358"/>
        <v>August</v>
      </c>
      <c r="V2841" t="str">
        <f t="shared" si="359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52"/>
        <v>104</v>
      </c>
      <c r="P2842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9">
        <f t="shared" si="356"/>
        <v>42081.499999999993</v>
      </c>
      <c r="T2842" s="9">
        <f t="shared" si="357"/>
        <v>42059.827303240738</v>
      </c>
      <c r="U2842" t="str">
        <f t="shared" si="358"/>
        <v>February</v>
      </c>
      <c r="V2842" t="str">
        <f t="shared" si="359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52"/>
        <v>1</v>
      </c>
      <c r="P2843">
        <f t="shared" si="353"/>
        <v>10</v>
      </c>
      <c r="Q2843" t="str">
        <f t="shared" si="354"/>
        <v>theater</v>
      </c>
      <c r="R2843" t="str">
        <f t="shared" si="355"/>
        <v>plays</v>
      </c>
      <c r="S2843" s="9">
        <f t="shared" si="356"/>
        <v>42351.572881944441</v>
      </c>
      <c r="T2843" s="9">
        <f t="shared" si="357"/>
        <v>42291.53121527777</v>
      </c>
      <c r="U2843" t="str">
        <f t="shared" si="358"/>
        <v>October</v>
      </c>
      <c r="V2843" t="str">
        <f t="shared" si="359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52"/>
        <v>0</v>
      </c>
      <c r="P2844">
        <f t="shared" si="353"/>
        <v>0</v>
      </c>
      <c r="Q2844" t="str">
        <f t="shared" si="354"/>
        <v>theater</v>
      </c>
      <c r="R2844" t="str">
        <f t="shared" si="355"/>
        <v>plays</v>
      </c>
      <c r="S2844" s="9">
        <f t="shared" si="356"/>
        <v>41811.25</v>
      </c>
      <c r="T2844" s="9">
        <f t="shared" si="357"/>
        <v>41784.744155092587</v>
      </c>
      <c r="U2844" t="str">
        <f t="shared" si="358"/>
        <v>May</v>
      </c>
      <c r="V2844" t="str">
        <f t="shared" si="359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52"/>
        <v>0</v>
      </c>
      <c r="P2845">
        <f t="shared" si="353"/>
        <v>0</v>
      </c>
      <c r="Q2845" t="str">
        <f t="shared" si="354"/>
        <v>theater</v>
      </c>
      <c r="R2845" t="str">
        <f t="shared" si="355"/>
        <v>plays</v>
      </c>
      <c r="S2845" s="9">
        <f t="shared" si="356"/>
        <v>42533.958333333336</v>
      </c>
      <c r="T2845" s="9">
        <f t="shared" si="357"/>
        <v>42492.529513888883</v>
      </c>
      <c r="U2845" t="str">
        <f t="shared" si="358"/>
        <v>May</v>
      </c>
      <c r="V2845" t="str">
        <f t="shared" si="359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52"/>
        <v>5</v>
      </c>
      <c r="P2846">
        <f t="shared" si="353"/>
        <v>30</v>
      </c>
      <c r="Q2846" t="str">
        <f t="shared" si="354"/>
        <v>theater</v>
      </c>
      <c r="R2846" t="str">
        <f t="shared" si="355"/>
        <v>plays</v>
      </c>
      <c r="S2846" s="9">
        <f t="shared" si="356"/>
        <v>42739.337731481479</v>
      </c>
      <c r="T2846" s="9">
        <f t="shared" si="357"/>
        <v>42709.337731481479</v>
      </c>
      <c r="U2846" t="str">
        <f t="shared" si="358"/>
        <v>December</v>
      </c>
      <c r="V2846" t="str">
        <f t="shared" si="359"/>
        <v>2016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52"/>
        <v>32</v>
      </c>
      <c r="P2847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9">
        <f t="shared" si="356"/>
        <v>42162.808252314811</v>
      </c>
      <c r="T2847" s="9">
        <f t="shared" si="357"/>
        <v>42102.808252314811</v>
      </c>
      <c r="U2847" t="str">
        <f t="shared" si="358"/>
        <v>April</v>
      </c>
      <c r="V2847" t="str">
        <f t="shared" si="359"/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52"/>
        <v>0</v>
      </c>
      <c r="P2848">
        <f t="shared" si="353"/>
        <v>0</v>
      </c>
      <c r="Q2848" t="str">
        <f t="shared" si="354"/>
        <v>theater</v>
      </c>
      <c r="R2848" t="str">
        <f t="shared" si="355"/>
        <v>plays</v>
      </c>
      <c r="S2848" s="9">
        <f t="shared" si="356"/>
        <v>42153.483726851853</v>
      </c>
      <c r="T2848" s="9">
        <f t="shared" si="357"/>
        <v>42108.483726851853</v>
      </c>
      <c r="U2848" t="str">
        <f t="shared" si="358"/>
        <v>April</v>
      </c>
      <c r="V2848" t="str">
        <f t="shared" si="359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52"/>
        <v>0</v>
      </c>
      <c r="P2849">
        <f t="shared" si="353"/>
        <v>0</v>
      </c>
      <c r="Q2849" t="str">
        <f t="shared" si="354"/>
        <v>theater</v>
      </c>
      <c r="R2849" t="str">
        <f t="shared" si="355"/>
        <v>plays</v>
      </c>
      <c r="S2849" s="9">
        <f t="shared" si="356"/>
        <v>42513.597974537035</v>
      </c>
      <c r="T2849" s="9">
        <f t="shared" si="357"/>
        <v>42453.597974537035</v>
      </c>
      <c r="U2849" t="str">
        <f t="shared" si="358"/>
        <v>March</v>
      </c>
      <c r="V2849" t="str">
        <f t="shared" si="359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52"/>
        <v>0</v>
      </c>
      <c r="P2850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9">
        <f t="shared" si="356"/>
        <v>42153.440497685187</v>
      </c>
      <c r="T2850" s="9">
        <f t="shared" si="357"/>
        <v>42123.440497685187</v>
      </c>
      <c r="U2850" t="str">
        <f t="shared" si="358"/>
        <v>April</v>
      </c>
      <c r="V2850" t="str">
        <f t="shared" si="359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52"/>
        <v>1</v>
      </c>
      <c r="P2851">
        <f t="shared" si="353"/>
        <v>5</v>
      </c>
      <c r="Q2851" t="str">
        <f t="shared" si="354"/>
        <v>theater</v>
      </c>
      <c r="R2851" t="str">
        <f t="shared" si="355"/>
        <v>plays</v>
      </c>
      <c r="S2851" s="9">
        <f t="shared" si="356"/>
        <v>42483.219907407409</v>
      </c>
      <c r="T2851" s="9">
        <f t="shared" si="357"/>
        <v>42453.219907407409</v>
      </c>
      <c r="U2851" t="str">
        <f t="shared" si="358"/>
        <v>March</v>
      </c>
      <c r="V2851" t="str">
        <f t="shared" si="359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52"/>
        <v>4</v>
      </c>
      <c r="P2852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9">
        <f t="shared" si="356"/>
        <v>41887.798738425925</v>
      </c>
      <c r="T2852" s="9">
        <f t="shared" si="357"/>
        <v>41857.798738425925</v>
      </c>
      <c r="U2852" t="str">
        <f t="shared" si="358"/>
        <v>August</v>
      </c>
      <c r="V2852" t="str">
        <f t="shared" si="359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52"/>
        <v>0</v>
      </c>
      <c r="P2853">
        <f t="shared" si="353"/>
        <v>0</v>
      </c>
      <c r="Q2853" t="str">
        <f t="shared" si="354"/>
        <v>theater</v>
      </c>
      <c r="R2853" t="str">
        <f t="shared" si="355"/>
        <v>plays</v>
      </c>
      <c r="S2853" s="9">
        <f t="shared" si="356"/>
        <v>42398.761805555558</v>
      </c>
      <c r="T2853" s="9">
        <f t="shared" si="357"/>
        <v>42389.794317129628</v>
      </c>
      <c r="U2853" t="str">
        <f t="shared" si="358"/>
        <v>January</v>
      </c>
      <c r="V2853" t="str">
        <f t="shared" si="359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52"/>
        <v>2</v>
      </c>
      <c r="P2854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9">
        <f t="shared" si="356"/>
        <v>41810.836840277778</v>
      </c>
      <c r="T2854" s="9">
        <f t="shared" si="357"/>
        <v>41780.836840277778</v>
      </c>
      <c r="U2854" t="str">
        <f t="shared" si="358"/>
        <v>May</v>
      </c>
      <c r="V2854" t="str">
        <f t="shared" si="359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52"/>
        <v>0</v>
      </c>
      <c r="P2855">
        <f t="shared" si="353"/>
        <v>0</v>
      </c>
      <c r="Q2855" t="str">
        <f t="shared" si="354"/>
        <v>theater</v>
      </c>
      <c r="R2855" t="str">
        <f t="shared" si="355"/>
        <v>plays</v>
      </c>
      <c r="S2855" s="9">
        <f t="shared" si="356"/>
        <v>41895.98260416666</v>
      </c>
      <c r="T2855" s="9">
        <f t="shared" si="357"/>
        <v>41835.98260416666</v>
      </c>
      <c r="U2855" t="str">
        <f t="shared" si="358"/>
        <v>July</v>
      </c>
      <c r="V2855" t="str">
        <f t="shared" si="359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52"/>
        <v>42</v>
      </c>
      <c r="P285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9">
        <f t="shared" si="356"/>
        <v>42131.508321759255</v>
      </c>
      <c r="T2856" s="9">
        <f t="shared" si="357"/>
        <v>42111.508321759255</v>
      </c>
      <c r="U2856" t="str">
        <f t="shared" si="358"/>
        <v>April</v>
      </c>
      <c r="V2856" t="str">
        <f t="shared" si="359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52"/>
        <v>50</v>
      </c>
      <c r="P2857">
        <f t="shared" si="353"/>
        <v>60</v>
      </c>
      <c r="Q2857" t="str">
        <f t="shared" si="354"/>
        <v>theater</v>
      </c>
      <c r="R2857" t="str">
        <f t="shared" si="355"/>
        <v>plays</v>
      </c>
      <c r="S2857" s="9">
        <f t="shared" si="356"/>
        <v>42398.773611111108</v>
      </c>
      <c r="T2857" s="9">
        <f t="shared" si="357"/>
        <v>42369.799432870372</v>
      </c>
      <c r="U2857" t="str">
        <f t="shared" si="358"/>
        <v>December</v>
      </c>
      <c r="V2857" t="str">
        <f t="shared" si="359"/>
        <v>2015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52"/>
        <v>5</v>
      </c>
      <c r="P2858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9">
        <f t="shared" si="356"/>
        <v>42224.69027777778</v>
      </c>
      <c r="T2858" s="9">
        <f t="shared" si="357"/>
        <v>42164.829247685186</v>
      </c>
      <c r="U2858" t="str">
        <f t="shared" si="358"/>
        <v>June</v>
      </c>
      <c r="V2858" t="str">
        <f t="shared" si="359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52"/>
        <v>20</v>
      </c>
      <c r="P2859">
        <f t="shared" si="353"/>
        <v>500</v>
      </c>
      <c r="Q2859" t="str">
        <f t="shared" si="354"/>
        <v>theater</v>
      </c>
      <c r="R2859" t="str">
        <f t="shared" si="355"/>
        <v>plays</v>
      </c>
      <c r="S2859" s="9">
        <f t="shared" si="356"/>
        <v>42786.541666666664</v>
      </c>
      <c r="T2859" s="9">
        <f t="shared" si="357"/>
        <v>42726.711747685178</v>
      </c>
      <c r="U2859" t="str">
        <f t="shared" si="358"/>
        <v>December</v>
      </c>
      <c r="V2859" t="str">
        <f t="shared" si="359"/>
        <v>2016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52"/>
        <v>0</v>
      </c>
      <c r="P2860">
        <f t="shared" si="353"/>
        <v>0</v>
      </c>
      <c r="Q2860" t="str">
        <f t="shared" si="354"/>
        <v>theater</v>
      </c>
      <c r="R2860" t="str">
        <f t="shared" si="355"/>
        <v>plays</v>
      </c>
      <c r="S2860" s="9">
        <f t="shared" si="356"/>
        <v>41978.269444444442</v>
      </c>
      <c r="T2860" s="9">
        <f t="shared" si="357"/>
        <v>41954.336747685178</v>
      </c>
      <c r="U2860" t="str">
        <f t="shared" si="358"/>
        <v>November</v>
      </c>
      <c r="V2860" t="str">
        <f t="shared" si="359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52"/>
        <v>2</v>
      </c>
      <c r="P2861">
        <f t="shared" si="353"/>
        <v>35</v>
      </c>
      <c r="Q2861" t="str">
        <f t="shared" si="354"/>
        <v>theater</v>
      </c>
      <c r="R2861" t="str">
        <f t="shared" si="355"/>
        <v>plays</v>
      </c>
      <c r="S2861" s="9">
        <f t="shared" si="356"/>
        <v>42293.153981481482</v>
      </c>
      <c r="T2861" s="9">
        <f t="shared" si="357"/>
        <v>42233.153981481482</v>
      </c>
      <c r="U2861" t="str">
        <f t="shared" si="358"/>
        <v>August</v>
      </c>
      <c r="V2861" t="str">
        <f t="shared" si="359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52"/>
        <v>7</v>
      </c>
      <c r="P2862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9">
        <f t="shared" si="356"/>
        <v>42540.592314814807</v>
      </c>
      <c r="T2862" s="9">
        <f t="shared" si="357"/>
        <v>42480.592314814807</v>
      </c>
      <c r="U2862" t="str">
        <f t="shared" si="358"/>
        <v>April</v>
      </c>
      <c r="V2862" t="str">
        <f t="shared" si="359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52"/>
        <v>32</v>
      </c>
      <c r="P2863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9">
        <f t="shared" si="356"/>
        <v>42271.3825</v>
      </c>
      <c r="T2863" s="9">
        <f t="shared" si="357"/>
        <v>42257.3825</v>
      </c>
      <c r="U2863" t="str">
        <f t="shared" si="358"/>
        <v>September</v>
      </c>
      <c r="V2863" t="str">
        <f t="shared" si="359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52"/>
        <v>0</v>
      </c>
      <c r="P2864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9">
        <f t="shared" si="356"/>
        <v>41814.581354166665</v>
      </c>
      <c r="T2864" s="9">
        <f t="shared" si="357"/>
        <v>41784.581354166665</v>
      </c>
      <c r="U2864" t="str">
        <f t="shared" si="358"/>
        <v>May</v>
      </c>
      <c r="V2864" t="str">
        <f t="shared" si="359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52"/>
        <v>0</v>
      </c>
      <c r="P2865">
        <f t="shared" si="353"/>
        <v>20</v>
      </c>
      <c r="Q2865" t="str">
        <f t="shared" si="354"/>
        <v>theater</v>
      </c>
      <c r="R2865" t="str">
        <f t="shared" si="355"/>
        <v>plays</v>
      </c>
      <c r="S2865" s="9">
        <f t="shared" si="356"/>
        <v>41891.46670138889</v>
      </c>
      <c r="T2865" s="9">
        <f t="shared" si="357"/>
        <v>41831.46670138889</v>
      </c>
      <c r="U2865" t="str">
        <f t="shared" si="358"/>
        <v>July</v>
      </c>
      <c r="V2865" t="str">
        <f t="shared" si="359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52"/>
        <v>2</v>
      </c>
      <c r="P286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9">
        <f t="shared" si="356"/>
        <v>42202.345833333333</v>
      </c>
      <c r="T2866" s="9">
        <f t="shared" si="357"/>
        <v>42172.405173611107</v>
      </c>
      <c r="U2866" t="str">
        <f t="shared" si="358"/>
        <v>June</v>
      </c>
      <c r="V2866" t="str">
        <f t="shared" si="359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52"/>
        <v>0</v>
      </c>
      <c r="P2867">
        <f t="shared" si="353"/>
        <v>0</v>
      </c>
      <c r="Q2867" t="str">
        <f t="shared" si="354"/>
        <v>theater</v>
      </c>
      <c r="R2867" t="str">
        <f t="shared" si="355"/>
        <v>plays</v>
      </c>
      <c r="S2867" s="9">
        <f t="shared" si="356"/>
        <v>42009.905775462961</v>
      </c>
      <c r="T2867" s="9">
        <f t="shared" si="357"/>
        <v>41949.905775462961</v>
      </c>
      <c r="U2867" t="str">
        <f t="shared" si="358"/>
        <v>November</v>
      </c>
      <c r="V2867" t="str">
        <f t="shared" si="359"/>
        <v>2014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52"/>
        <v>1</v>
      </c>
      <c r="P2868">
        <f t="shared" si="353"/>
        <v>22.5</v>
      </c>
      <c r="Q2868" t="str">
        <f t="shared" si="354"/>
        <v>theater</v>
      </c>
      <c r="R2868" t="str">
        <f t="shared" si="355"/>
        <v>plays</v>
      </c>
      <c r="S2868" s="9">
        <f t="shared" si="356"/>
        <v>42657.708333333336</v>
      </c>
      <c r="T2868" s="9">
        <f t="shared" si="357"/>
        <v>42627.746770833335</v>
      </c>
      <c r="U2868" t="str">
        <f t="shared" si="358"/>
        <v>September</v>
      </c>
      <c r="V2868" t="str">
        <f t="shared" si="359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52"/>
        <v>20</v>
      </c>
      <c r="P2869">
        <f t="shared" si="353"/>
        <v>50.4</v>
      </c>
      <c r="Q2869" t="str">
        <f t="shared" si="354"/>
        <v>theater</v>
      </c>
      <c r="R2869" t="str">
        <f t="shared" si="355"/>
        <v>plays</v>
      </c>
      <c r="S2869" s="9">
        <f t="shared" si="356"/>
        <v>42554.958333333336</v>
      </c>
      <c r="T2869" s="9">
        <f t="shared" si="357"/>
        <v>42530.986944444441</v>
      </c>
      <c r="U2869" t="str">
        <f t="shared" si="358"/>
        <v>June</v>
      </c>
      <c r="V2869" t="str">
        <f t="shared" si="359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52"/>
        <v>42</v>
      </c>
      <c r="P2870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9">
        <f t="shared" si="356"/>
        <v>42648.618680555555</v>
      </c>
      <c r="T2870" s="9">
        <f t="shared" si="357"/>
        <v>42618.618680555555</v>
      </c>
      <c r="U2870" t="str">
        <f t="shared" si="358"/>
        <v>September</v>
      </c>
      <c r="V2870" t="str">
        <f t="shared" si="359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52"/>
        <v>1</v>
      </c>
      <c r="P2871">
        <f t="shared" si="353"/>
        <v>35.4</v>
      </c>
      <c r="Q2871" t="str">
        <f t="shared" si="354"/>
        <v>theater</v>
      </c>
      <c r="R2871" t="str">
        <f t="shared" si="355"/>
        <v>plays</v>
      </c>
      <c r="S2871" s="9">
        <f t="shared" si="356"/>
        <v>42570.385196759256</v>
      </c>
      <c r="T2871" s="9">
        <f t="shared" si="357"/>
        <v>42540.385196759256</v>
      </c>
      <c r="U2871" t="str">
        <f t="shared" si="358"/>
        <v>June</v>
      </c>
      <c r="V2871" t="str">
        <f t="shared" si="359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52"/>
        <v>15</v>
      </c>
      <c r="P2872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9">
        <f t="shared" si="356"/>
        <v>41775.981076388889</v>
      </c>
      <c r="T2872" s="9">
        <f t="shared" si="357"/>
        <v>41745.981076388889</v>
      </c>
      <c r="U2872" t="str">
        <f t="shared" si="358"/>
        <v>April</v>
      </c>
      <c r="V2872" t="str">
        <f t="shared" si="359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52"/>
        <v>5</v>
      </c>
      <c r="P2873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9">
        <f t="shared" si="356"/>
        <v>41994.530243055553</v>
      </c>
      <c r="T2873" s="9">
        <f t="shared" si="357"/>
        <v>41974.530243055553</v>
      </c>
      <c r="U2873" t="str">
        <f t="shared" si="358"/>
        <v>December</v>
      </c>
      <c r="V2873" t="str">
        <f t="shared" si="359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52"/>
        <v>0</v>
      </c>
      <c r="P2874">
        <f t="shared" si="353"/>
        <v>0</v>
      </c>
      <c r="Q2874" t="str">
        <f t="shared" si="354"/>
        <v>theater</v>
      </c>
      <c r="R2874" t="str">
        <f t="shared" si="355"/>
        <v>plays</v>
      </c>
      <c r="S2874" s="9">
        <f t="shared" si="356"/>
        <v>42174.907847222225</v>
      </c>
      <c r="T2874" s="9">
        <f t="shared" si="357"/>
        <v>42114.907847222225</v>
      </c>
      <c r="U2874" t="str">
        <f t="shared" si="358"/>
        <v>April</v>
      </c>
      <c r="V2874" t="str">
        <f t="shared" si="359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52"/>
        <v>38</v>
      </c>
      <c r="P2875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9">
        <f t="shared" si="356"/>
        <v>42032.609155092585</v>
      </c>
      <c r="T2875" s="9">
        <f t="shared" si="357"/>
        <v>42002.609155092585</v>
      </c>
      <c r="U2875" t="str">
        <f t="shared" si="358"/>
        <v>December</v>
      </c>
      <c r="V2875" t="str">
        <f t="shared" si="359"/>
        <v>2014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52"/>
        <v>5</v>
      </c>
      <c r="P287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9">
        <f t="shared" si="356"/>
        <v>42752.636412037034</v>
      </c>
      <c r="T2876" s="9">
        <f t="shared" si="357"/>
        <v>42722.636412037034</v>
      </c>
      <c r="U2876" t="str">
        <f t="shared" si="358"/>
        <v>December</v>
      </c>
      <c r="V2876" t="str">
        <f t="shared" si="359"/>
        <v>2016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52"/>
        <v>0</v>
      </c>
      <c r="P2877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9">
        <f t="shared" si="356"/>
        <v>42494.920057870368</v>
      </c>
      <c r="T2877" s="9">
        <f t="shared" si="357"/>
        <v>42464.920057870368</v>
      </c>
      <c r="U2877" t="str">
        <f t="shared" si="358"/>
        <v>April</v>
      </c>
      <c r="V2877" t="str">
        <f t="shared" si="359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52"/>
        <v>0</v>
      </c>
      <c r="P2878">
        <f t="shared" si="353"/>
        <v>0</v>
      </c>
      <c r="Q2878" t="str">
        <f t="shared" si="354"/>
        <v>theater</v>
      </c>
      <c r="R2878" t="str">
        <f t="shared" si="355"/>
        <v>plays</v>
      </c>
      <c r="S2878" s="9">
        <f t="shared" si="356"/>
        <v>42201.535636574066</v>
      </c>
      <c r="T2878" s="9">
        <f t="shared" si="357"/>
        <v>42171.535636574066</v>
      </c>
      <c r="U2878" t="str">
        <f t="shared" si="358"/>
        <v>June</v>
      </c>
      <c r="V2878" t="str">
        <f t="shared" si="359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52"/>
        <v>11</v>
      </c>
      <c r="P2879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9">
        <f t="shared" si="356"/>
        <v>42704.499999999993</v>
      </c>
      <c r="T2879" s="9">
        <f t="shared" si="357"/>
        <v>42672.746805555551</v>
      </c>
      <c r="U2879" t="str">
        <f t="shared" si="358"/>
        <v>October</v>
      </c>
      <c r="V2879" t="str">
        <f t="shared" si="359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52"/>
        <v>2</v>
      </c>
      <c r="P2880">
        <f t="shared" si="353"/>
        <v>15.75</v>
      </c>
      <c r="Q2880" t="str">
        <f t="shared" si="354"/>
        <v>theater</v>
      </c>
      <c r="R2880" t="str">
        <f t="shared" si="355"/>
        <v>plays</v>
      </c>
      <c r="S2880" s="9">
        <f t="shared" si="356"/>
        <v>42188.407349537032</v>
      </c>
      <c r="T2880" s="9">
        <f t="shared" si="357"/>
        <v>42128.407349537032</v>
      </c>
      <c r="U2880" t="str">
        <f t="shared" si="358"/>
        <v>May</v>
      </c>
      <c r="V2880" t="str">
        <f t="shared" si="359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52"/>
        <v>0</v>
      </c>
      <c r="P2881">
        <f t="shared" si="353"/>
        <v>29</v>
      </c>
      <c r="Q2881" t="str">
        <f t="shared" si="354"/>
        <v>theater</v>
      </c>
      <c r="R2881" t="str">
        <f t="shared" si="355"/>
        <v>plays</v>
      </c>
      <c r="S2881" s="9">
        <f t="shared" si="356"/>
        <v>42389.516909722217</v>
      </c>
      <c r="T2881" s="9">
        <f t="shared" si="357"/>
        <v>42359.516909722217</v>
      </c>
      <c r="U2881" t="str">
        <f t="shared" si="358"/>
        <v>December</v>
      </c>
      <c r="V2881" t="str">
        <f t="shared" si="359"/>
        <v>2015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52"/>
        <v>23</v>
      </c>
      <c r="P2882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9">
        <f t="shared" si="356"/>
        <v>42236.503472222219</v>
      </c>
      <c r="T2882" s="9">
        <f t="shared" si="357"/>
        <v>42192.69736111111</v>
      </c>
      <c r="U2882" t="str">
        <f t="shared" si="358"/>
        <v>July</v>
      </c>
      <c r="V2882" t="str">
        <f t="shared" si="359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60">ROUND(E2883/D2883*100,0)</f>
        <v>0</v>
      </c>
      <c r="P2883">
        <f t="shared" ref="P2883:P2946" si="361">IFERROR(E2883/L2883,0)</f>
        <v>0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9">
        <f t="shared" ref="S2883:S2946" si="364">(((I2883/60)/60)/24)+DATE(1970,1,1)+(-5/24)</f>
        <v>41976.430972222217</v>
      </c>
      <c r="T2883" s="9">
        <f t="shared" ref="T2883:T2946" si="365">(((J2883/60)/60)/24)+DATE(1970,1,1)+(-5/24)</f>
        <v>41916.389305555553</v>
      </c>
      <c r="U2883" t="str">
        <f t="shared" ref="U2883:U2946" si="366">TEXT(T2883,"mmmm")</f>
        <v>October</v>
      </c>
      <c r="V2883" t="str">
        <f t="shared" ref="V2883:V2946" si="367">TEXT(T2883,"yyyy")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0"/>
        <v>34</v>
      </c>
      <c r="P2884">
        <f t="shared" si="361"/>
        <v>63</v>
      </c>
      <c r="Q2884" t="str">
        <f t="shared" si="362"/>
        <v>theater</v>
      </c>
      <c r="R2884" t="str">
        <f t="shared" si="363"/>
        <v>plays</v>
      </c>
      <c r="S2884" s="9">
        <f t="shared" si="364"/>
        <v>42491.387939814813</v>
      </c>
      <c r="T2884" s="9">
        <f t="shared" si="365"/>
        <v>42461.387939814813</v>
      </c>
      <c r="U2884" t="str">
        <f t="shared" si="366"/>
        <v>April</v>
      </c>
      <c r="V2884" t="str">
        <f t="shared" si="367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0"/>
        <v>19</v>
      </c>
      <c r="P2885">
        <f t="shared" si="361"/>
        <v>381.6</v>
      </c>
      <c r="Q2885" t="str">
        <f t="shared" si="362"/>
        <v>theater</v>
      </c>
      <c r="R2885" t="str">
        <f t="shared" si="363"/>
        <v>plays</v>
      </c>
      <c r="S2885" s="9">
        <f t="shared" si="364"/>
        <v>42405.999305555553</v>
      </c>
      <c r="T2885" s="9">
        <f t="shared" si="365"/>
        <v>42370.694872685184</v>
      </c>
      <c r="U2885" t="str">
        <f t="shared" si="366"/>
        <v>January</v>
      </c>
      <c r="V2885" t="str">
        <f t="shared" si="367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0"/>
        <v>0</v>
      </c>
      <c r="P2886">
        <f t="shared" si="361"/>
        <v>46.25</v>
      </c>
      <c r="Q2886" t="str">
        <f t="shared" si="362"/>
        <v>theater</v>
      </c>
      <c r="R2886" t="str">
        <f t="shared" si="363"/>
        <v>plays</v>
      </c>
      <c r="S2886" s="9">
        <f t="shared" si="364"/>
        <v>41978.518923611111</v>
      </c>
      <c r="T2886" s="9">
        <f t="shared" si="365"/>
        <v>41948.518923611111</v>
      </c>
      <c r="U2886" t="str">
        <f t="shared" si="366"/>
        <v>November</v>
      </c>
      <c r="V2886" t="str">
        <f t="shared" si="367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0"/>
        <v>33</v>
      </c>
      <c r="P2887">
        <f t="shared" si="361"/>
        <v>26</v>
      </c>
      <c r="Q2887" t="str">
        <f t="shared" si="362"/>
        <v>theater</v>
      </c>
      <c r="R2887" t="str">
        <f t="shared" si="363"/>
        <v>plays</v>
      </c>
      <c r="S2887" s="9">
        <f t="shared" si="364"/>
        <v>42076.82640046296</v>
      </c>
      <c r="T2887" s="9">
        <f t="shared" si="365"/>
        <v>42046.868067129624</v>
      </c>
      <c r="U2887" t="str">
        <f t="shared" si="366"/>
        <v>February</v>
      </c>
      <c r="V2887" t="str">
        <f t="shared" si="367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0"/>
        <v>5</v>
      </c>
      <c r="P2888">
        <f t="shared" si="361"/>
        <v>10</v>
      </c>
      <c r="Q2888" t="str">
        <f t="shared" si="362"/>
        <v>theater</v>
      </c>
      <c r="R2888" t="str">
        <f t="shared" si="363"/>
        <v>plays</v>
      </c>
      <c r="S2888" s="9">
        <f t="shared" si="364"/>
        <v>42265.957638888889</v>
      </c>
      <c r="T2888" s="9">
        <f t="shared" si="365"/>
        <v>42261.424583333333</v>
      </c>
      <c r="U2888" t="str">
        <f t="shared" si="366"/>
        <v>September</v>
      </c>
      <c r="V2888" t="str">
        <f t="shared" si="367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0"/>
        <v>0</v>
      </c>
      <c r="P2889">
        <f t="shared" si="361"/>
        <v>5</v>
      </c>
      <c r="Q2889" t="str">
        <f t="shared" si="362"/>
        <v>theater</v>
      </c>
      <c r="R2889" t="str">
        <f t="shared" si="363"/>
        <v>plays</v>
      </c>
      <c r="S2889" s="9">
        <f t="shared" si="364"/>
        <v>42015.219027777777</v>
      </c>
      <c r="T2889" s="9">
        <f t="shared" si="365"/>
        <v>41985.219027777777</v>
      </c>
      <c r="U2889" t="str">
        <f t="shared" si="366"/>
        <v>December</v>
      </c>
      <c r="V2889" t="str">
        <f t="shared" si="367"/>
        <v>2014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0"/>
        <v>0</v>
      </c>
      <c r="P2890">
        <f t="shared" si="361"/>
        <v>0</v>
      </c>
      <c r="Q2890" t="str">
        <f t="shared" si="362"/>
        <v>theater</v>
      </c>
      <c r="R2890" t="str">
        <f t="shared" si="363"/>
        <v>plays</v>
      </c>
      <c r="S2890" s="9">
        <f t="shared" si="364"/>
        <v>41929.999305555553</v>
      </c>
      <c r="T2890" s="9">
        <f t="shared" si="365"/>
        <v>41922.326851851853</v>
      </c>
      <c r="U2890" t="str">
        <f t="shared" si="366"/>
        <v>October</v>
      </c>
      <c r="V2890" t="str">
        <f t="shared" si="367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0"/>
        <v>38</v>
      </c>
      <c r="P2891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9">
        <f t="shared" si="364"/>
        <v>41880.654918981476</v>
      </c>
      <c r="T2891" s="9">
        <f t="shared" si="365"/>
        <v>41850.654918981476</v>
      </c>
      <c r="U2891" t="str">
        <f t="shared" si="366"/>
        <v>July</v>
      </c>
      <c r="V2891" t="str">
        <f t="shared" si="367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0"/>
        <v>1</v>
      </c>
      <c r="P2892">
        <f t="shared" si="361"/>
        <v>7</v>
      </c>
      <c r="Q2892" t="str">
        <f t="shared" si="362"/>
        <v>theater</v>
      </c>
      <c r="R2892" t="str">
        <f t="shared" si="363"/>
        <v>plays</v>
      </c>
      <c r="S2892" s="9">
        <f t="shared" si="364"/>
        <v>41859.916666666664</v>
      </c>
      <c r="T2892" s="9">
        <f t="shared" si="365"/>
        <v>41831.534629629627</v>
      </c>
      <c r="U2892" t="str">
        <f t="shared" si="366"/>
        <v>July</v>
      </c>
      <c r="V2892" t="str">
        <f t="shared" si="367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0"/>
        <v>3</v>
      </c>
      <c r="P2893">
        <f t="shared" si="361"/>
        <v>27.3</v>
      </c>
      <c r="Q2893" t="str">
        <f t="shared" si="362"/>
        <v>theater</v>
      </c>
      <c r="R2893" t="str">
        <f t="shared" si="363"/>
        <v>plays</v>
      </c>
      <c r="S2893" s="9">
        <f t="shared" si="364"/>
        <v>42475.633425925924</v>
      </c>
      <c r="T2893" s="9">
        <f t="shared" si="365"/>
        <v>42415.675092592595</v>
      </c>
      <c r="U2893" t="str">
        <f t="shared" si="366"/>
        <v>February</v>
      </c>
      <c r="V2893" t="str">
        <f t="shared" si="367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0"/>
        <v>9</v>
      </c>
      <c r="P2894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9">
        <f t="shared" si="364"/>
        <v>41876.666666666664</v>
      </c>
      <c r="T2894" s="9">
        <f t="shared" si="365"/>
        <v>41869.505833333329</v>
      </c>
      <c r="U2894" t="str">
        <f t="shared" si="366"/>
        <v>August</v>
      </c>
      <c r="V2894" t="str">
        <f t="shared" si="367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0"/>
        <v>1</v>
      </c>
      <c r="P2895">
        <f t="shared" si="361"/>
        <v>12.5</v>
      </c>
      <c r="Q2895" t="str">
        <f t="shared" si="362"/>
        <v>theater</v>
      </c>
      <c r="R2895" t="str">
        <f t="shared" si="363"/>
        <v>plays</v>
      </c>
      <c r="S2895" s="9">
        <f t="shared" si="364"/>
        <v>42012.874999999993</v>
      </c>
      <c r="T2895" s="9">
        <f t="shared" si="365"/>
        <v>41953.564756944441</v>
      </c>
      <c r="U2895" t="str">
        <f t="shared" si="366"/>
        <v>November</v>
      </c>
      <c r="V2895" t="str">
        <f t="shared" si="367"/>
        <v>2014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0"/>
        <v>0</v>
      </c>
      <c r="P2896">
        <f t="shared" si="361"/>
        <v>0</v>
      </c>
      <c r="Q2896" t="str">
        <f t="shared" si="362"/>
        <v>theater</v>
      </c>
      <c r="R2896" t="str">
        <f t="shared" si="363"/>
        <v>plays</v>
      </c>
      <c r="S2896" s="9">
        <f t="shared" si="364"/>
        <v>42097.736284722218</v>
      </c>
      <c r="T2896" s="9">
        <f t="shared" si="365"/>
        <v>42037.777951388889</v>
      </c>
      <c r="U2896" t="str">
        <f t="shared" si="366"/>
        <v>February</v>
      </c>
      <c r="V2896" t="str">
        <f t="shared" si="367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0"/>
        <v>5</v>
      </c>
      <c r="P2897">
        <f t="shared" si="361"/>
        <v>5.75</v>
      </c>
      <c r="Q2897" t="str">
        <f t="shared" si="362"/>
        <v>theater</v>
      </c>
      <c r="R2897" t="str">
        <f t="shared" si="363"/>
        <v>plays</v>
      </c>
      <c r="S2897" s="9">
        <f t="shared" si="364"/>
        <v>41812.666666666664</v>
      </c>
      <c r="T2897" s="9">
        <f t="shared" si="365"/>
        <v>41811.347129629627</v>
      </c>
      <c r="U2897" t="str">
        <f t="shared" si="366"/>
        <v>June</v>
      </c>
      <c r="V2897" t="str">
        <f t="shared" si="367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0"/>
        <v>21</v>
      </c>
      <c r="P2898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9">
        <f t="shared" si="364"/>
        <v>42716.041666666664</v>
      </c>
      <c r="T2898" s="9">
        <f t="shared" si="365"/>
        <v>42701.700474537036</v>
      </c>
      <c r="U2898" t="str">
        <f t="shared" si="366"/>
        <v>November</v>
      </c>
      <c r="V2898" t="str">
        <f t="shared" si="367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0"/>
        <v>5</v>
      </c>
      <c r="P2899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9">
        <f t="shared" si="364"/>
        <v>42288.436863425923</v>
      </c>
      <c r="T2899" s="9">
        <f t="shared" si="365"/>
        <v>42258.438171296293</v>
      </c>
      <c r="U2899" t="str">
        <f t="shared" si="366"/>
        <v>September</v>
      </c>
      <c r="V2899" t="str">
        <f t="shared" si="367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60"/>
        <v>4</v>
      </c>
      <c r="P2900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9">
        <f t="shared" si="364"/>
        <v>42308.456631944442</v>
      </c>
      <c r="T2900" s="9">
        <f t="shared" si="365"/>
        <v>42278.456631944442</v>
      </c>
      <c r="U2900" t="str">
        <f t="shared" si="366"/>
        <v>October</v>
      </c>
      <c r="V2900" t="str">
        <f t="shared" si="367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60"/>
        <v>0</v>
      </c>
      <c r="P2901">
        <f t="shared" si="361"/>
        <v>0</v>
      </c>
      <c r="Q2901" t="str">
        <f t="shared" si="362"/>
        <v>theater</v>
      </c>
      <c r="R2901" t="str">
        <f t="shared" si="363"/>
        <v>plays</v>
      </c>
      <c r="S2901" s="9">
        <f t="shared" si="364"/>
        <v>42574.869884259257</v>
      </c>
      <c r="T2901" s="9">
        <f t="shared" si="365"/>
        <v>42514.869884259257</v>
      </c>
      <c r="U2901" t="str">
        <f t="shared" si="366"/>
        <v>May</v>
      </c>
      <c r="V2901" t="str">
        <f t="shared" si="367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60"/>
        <v>62</v>
      </c>
      <c r="P2902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9">
        <f t="shared" si="364"/>
        <v>41860.025833333333</v>
      </c>
      <c r="T2902" s="9">
        <f t="shared" si="365"/>
        <v>41830.025833333333</v>
      </c>
      <c r="U2902" t="str">
        <f t="shared" si="366"/>
        <v>July</v>
      </c>
      <c r="V2902" t="str">
        <f t="shared" si="367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60"/>
        <v>1</v>
      </c>
      <c r="P2903">
        <f t="shared" si="361"/>
        <v>3</v>
      </c>
      <c r="Q2903" t="str">
        <f t="shared" si="362"/>
        <v>theater</v>
      </c>
      <c r="R2903" t="str">
        <f t="shared" si="363"/>
        <v>plays</v>
      </c>
      <c r="S2903" s="9">
        <f t="shared" si="364"/>
        <v>42042.696053240739</v>
      </c>
      <c r="T2903" s="9">
        <f t="shared" si="365"/>
        <v>41982.696053240739</v>
      </c>
      <c r="U2903" t="str">
        <f t="shared" si="366"/>
        <v>December</v>
      </c>
      <c r="V2903" t="str">
        <f t="shared" si="367"/>
        <v>2014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60"/>
        <v>0</v>
      </c>
      <c r="P2904">
        <f t="shared" si="361"/>
        <v>25</v>
      </c>
      <c r="Q2904" t="str">
        <f t="shared" si="362"/>
        <v>theater</v>
      </c>
      <c r="R2904" t="str">
        <f t="shared" si="363"/>
        <v>plays</v>
      </c>
      <c r="S2904" s="9">
        <f t="shared" si="364"/>
        <v>42240.231435185182</v>
      </c>
      <c r="T2904" s="9">
        <f t="shared" si="365"/>
        <v>42210.231435185182</v>
      </c>
      <c r="U2904" t="str">
        <f t="shared" si="366"/>
        <v>July</v>
      </c>
      <c r="V2904" t="str">
        <f t="shared" si="367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60"/>
        <v>1</v>
      </c>
      <c r="P2905">
        <f t="shared" si="361"/>
        <v>9.75</v>
      </c>
      <c r="Q2905" t="str">
        <f t="shared" si="362"/>
        <v>theater</v>
      </c>
      <c r="R2905" t="str">
        <f t="shared" si="363"/>
        <v>plays</v>
      </c>
      <c r="S2905" s="9">
        <f t="shared" si="364"/>
        <v>42255.95854166666</v>
      </c>
      <c r="T2905" s="9">
        <f t="shared" si="365"/>
        <v>42195.95854166666</v>
      </c>
      <c r="U2905" t="str">
        <f t="shared" si="366"/>
        <v>July</v>
      </c>
      <c r="V2905" t="str">
        <f t="shared" si="367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60"/>
        <v>5</v>
      </c>
      <c r="P2906">
        <f t="shared" si="361"/>
        <v>18.75</v>
      </c>
      <c r="Q2906" t="str">
        <f t="shared" si="362"/>
        <v>theater</v>
      </c>
      <c r="R2906" t="str">
        <f t="shared" si="363"/>
        <v>plays</v>
      </c>
      <c r="S2906" s="9">
        <f t="shared" si="364"/>
        <v>41952.291666666664</v>
      </c>
      <c r="T2906" s="9">
        <f t="shared" si="365"/>
        <v>41940.759618055556</v>
      </c>
      <c r="U2906" t="str">
        <f t="shared" si="366"/>
        <v>October</v>
      </c>
      <c r="V2906" t="str">
        <f t="shared" si="367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60"/>
        <v>18</v>
      </c>
      <c r="P2907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9">
        <f t="shared" si="364"/>
        <v>42619.848530092589</v>
      </c>
      <c r="T2907" s="9">
        <f t="shared" si="365"/>
        <v>42605.848530092589</v>
      </c>
      <c r="U2907" t="str">
        <f t="shared" si="366"/>
        <v>August</v>
      </c>
      <c r="V2907" t="str">
        <f t="shared" si="367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60"/>
        <v>9</v>
      </c>
      <c r="P2908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9">
        <f t="shared" si="364"/>
        <v>42216.833333333336</v>
      </c>
      <c r="T2908" s="9">
        <f t="shared" si="365"/>
        <v>42199.440578703703</v>
      </c>
      <c r="U2908" t="str">
        <f t="shared" si="366"/>
        <v>July</v>
      </c>
      <c r="V2908" t="str">
        <f t="shared" si="367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60"/>
        <v>0</v>
      </c>
      <c r="P2909">
        <f t="shared" si="361"/>
        <v>1</v>
      </c>
      <c r="Q2909" t="str">
        <f t="shared" si="362"/>
        <v>theater</v>
      </c>
      <c r="R2909" t="str">
        <f t="shared" si="363"/>
        <v>plays</v>
      </c>
      <c r="S2909" s="9">
        <f t="shared" si="364"/>
        <v>42504.669409722213</v>
      </c>
      <c r="T2909" s="9">
        <f t="shared" si="365"/>
        <v>42444.669409722213</v>
      </c>
      <c r="U2909" t="str">
        <f t="shared" si="366"/>
        <v>March</v>
      </c>
      <c r="V2909" t="str">
        <f t="shared" si="367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60"/>
        <v>3</v>
      </c>
      <c r="P2910">
        <f t="shared" si="361"/>
        <v>52.8</v>
      </c>
      <c r="Q2910" t="str">
        <f t="shared" si="362"/>
        <v>theater</v>
      </c>
      <c r="R2910" t="str">
        <f t="shared" si="363"/>
        <v>plays</v>
      </c>
      <c r="S2910" s="9">
        <f t="shared" si="364"/>
        <v>42529.523368055547</v>
      </c>
      <c r="T2910" s="9">
        <f t="shared" si="365"/>
        <v>42499.523368055547</v>
      </c>
      <c r="U2910" t="str">
        <f t="shared" si="366"/>
        <v>May</v>
      </c>
      <c r="V2910" t="str">
        <f t="shared" si="367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60"/>
        <v>0</v>
      </c>
      <c r="P2911">
        <f t="shared" si="361"/>
        <v>20</v>
      </c>
      <c r="Q2911" t="str">
        <f t="shared" si="362"/>
        <v>theater</v>
      </c>
      <c r="R2911" t="str">
        <f t="shared" si="363"/>
        <v>plays</v>
      </c>
      <c r="S2911" s="9">
        <f t="shared" si="364"/>
        <v>41968.615277777775</v>
      </c>
      <c r="T2911" s="9">
        <f t="shared" si="365"/>
        <v>41929.057881944442</v>
      </c>
      <c r="U2911" t="str">
        <f t="shared" si="366"/>
        <v>October</v>
      </c>
      <c r="V2911" t="str">
        <f t="shared" si="367"/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60"/>
        <v>0</v>
      </c>
      <c r="P2912">
        <f t="shared" si="361"/>
        <v>1</v>
      </c>
      <c r="Q2912" t="str">
        <f t="shared" si="362"/>
        <v>theater</v>
      </c>
      <c r="R2912" t="str">
        <f t="shared" si="363"/>
        <v>plays</v>
      </c>
      <c r="S2912" s="9">
        <f t="shared" si="364"/>
        <v>42167.632951388885</v>
      </c>
      <c r="T2912" s="9">
        <f t="shared" si="365"/>
        <v>42107.632951388885</v>
      </c>
      <c r="U2912" t="str">
        <f t="shared" si="366"/>
        <v>April</v>
      </c>
      <c r="V2912" t="str">
        <f t="shared" si="367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60"/>
        <v>37</v>
      </c>
      <c r="P2913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9">
        <f t="shared" si="364"/>
        <v>42182.560486111113</v>
      </c>
      <c r="T2913" s="9">
        <f t="shared" si="365"/>
        <v>42142.560486111113</v>
      </c>
      <c r="U2913" t="str">
        <f t="shared" si="366"/>
        <v>May</v>
      </c>
      <c r="V2913" t="str">
        <f t="shared" si="367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60"/>
        <v>14</v>
      </c>
      <c r="P2914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9">
        <f t="shared" si="364"/>
        <v>42383.923310185179</v>
      </c>
      <c r="T2914" s="9">
        <f t="shared" si="365"/>
        <v>42353.923310185179</v>
      </c>
      <c r="U2914" t="str">
        <f t="shared" si="366"/>
        <v>December</v>
      </c>
      <c r="V2914" t="str">
        <f t="shared" si="367"/>
        <v>2015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60"/>
        <v>0</v>
      </c>
      <c r="P2915">
        <f t="shared" si="361"/>
        <v>1</v>
      </c>
      <c r="Q2915" t="str">
        <f t="shared" si="362"/>
        <v>theater</v>
      </c>
      <c r="R2915" t="str">
        <f t="shared" si="363"/>
        <v>plays</v>
      </c>
      <c r="S2915" s="9">
        <f t="shared" si="364"/>
        <v>41888.714571759258</v>
      </c>
      <c r="T2915" s="9">
        <f t="shared" si="365"/>
        <v>41828.714571759258</v>
      </c>
      <c r="U2915" t="str">
        <f t="shared" si="366"/>
        <v>July</v>
      </c>
      <c r="V2915" t="str">
        <f t="shared" si="367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60"/>
        <v>0</v>
      </c>
      <c r="P2916">
        <f t="shared" si="361"/>
        <v>1</v>
      </c>
      <c r="Q2916" t="str">
        <f t="shared" si="362"/>
        <v>theater</v>
      </c>
      <c r="R2916" t="str">
        <f t="shared" si="363"/>
        <v>plays</v>
      </c>
      <c r="S2916" s="9">
        <f t="shared" si="364"/>
        <v>42077.657337962963</v>
      </c>
      <c r="T2916" s="9">
        <f t="shared" si="365"/>
        <v>42017.699004629627</v>
      </c>
      <c r="U2916" t="str">
        <f t="shared" si="366"/>
        <v>January</v>
      </c>
      <c r="V2916" t="str">
        <f t="shared" si="367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60"/>
        <v>61</v>
      </c>
      <c r="P2917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9">
        <f t="shared" si="364"/>
        <v>42445.1480324074</v>
      </c>
      <c r="T2917" s="9">
        <f t="shared" si="365"/>
        <v>42415.189699074072</v>
      </c>
      <c r="U2917" t="str">
        <f t="shared" si="366"/>
        <v>February</v>
      </c>
      <c r="V2917" t="str">
        <f t="shared" si="367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60"/>
        <v>8</v>
      </c>
      <c r="P2918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9">
        <f t="shared" si="364"/>
        <v>41778.268391203703</v>
      </c>
      <c r="T2918" s="9">
        <f t="shared" si="365"/>
        <v>41755.268391203703</v>
      </c>
      <c r="U2918" t="str">
        <f t="shared" si="366"/>
        <v>April</v>
      </c>
      <c r="V2918" t="str">
        <f t="shared" si="367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60"/>
        <v>22</v>
      </c>
      <c r="P2919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9">
        <f t="shared" si="364"/>
        <v>42263.026006944441</v>
      </c>
      <c r="T2919" s="9">
        <f t="shared" si="365"/>
        <v>42245.026006944441</v>
      </c>
      <c r="U2919" t="str">
        <f t="shared" si="366"/>
        <v>August</v>
      </c>
      <c r="V2919" t="str">
        <f t="shared" si="367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60"/>
        <v>27</v>
      </c>
      <c r="P2920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9">
        <f t="shared" si="364"/>
        <v>42306.421377314815</v>
      </c>
      <c r="T2920" s="9">
        <f t="shared" si="365"/>
        <v>42278.421377314815</v>
      </c>
      <c r="U2920" t="str">
        <f t="shared" si="366"/>
        <v>October</v>
      </c>
      <c r="V2920" t="str">
        <f t="shared" si="367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60"/>
        <v>9</v>
      </c>
      <c r="P2921">
        <f t="shared" si="361"/>
        <v>8.5</v>
      </c>
      <c r="Q2921" t="str">
        <f t="shared" si="362"/>
        <v>theater</v>
      </c>
      <c r="R2921" t="str">
        <f t="shared" si="363"/>
        <v>plays</v>
      </c>
      <c r="S2921" s="9">
        <f t="shared" si="364"/>
        <v>41856.411215277774</v>
      </c>
      <c r="T2921" s="9">
        <f t="shared" si="365"/>
        <v>41826.411215277774</v>
      </c>
      <c r="U2921" t="str">
        <f t="shared" si="366"/>
        <v>July</v>
      </c>
      <c r="V2921" t="str">
        <f t="shared" si="367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60"/>
        <v>27</v>
      </c>
      <c r="P2922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9">
        <f t="shared" si="364"/>
        <v>42088.54247685185</v>
      </c>
      <c r="T2922" s="9">
        <f t="shared" si="365"/>
        <v>42058.584143518521</v>
      </c>
      <c r="U2922" t="str">
        <f t="shared" si="366"/>
        <v>February</v>
      </c>
      <c r="V2922" t="str">
        <f t="shared" si="367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60"/>
        <v>129</v>
      </c>
      <c r="P2923">
        <f t="shared" si="361"/>
        <v>43</v>
      </c>
      <c r="Q2923" t="str">
        <f t="shared" si="362"/>
        <v>theater</v>
      </c>
      <c r="R2923" t="str">
        <f t="shared" si="363"/>
        <v>musical</v>
      </c>
      <c r="S2923" s="9">
        <f t="shared" si="364"/>
        <v>41907.678287037037</v>
      </c>
      <c r="T2923" s="9">
        <f t="shared" si="365"/>
        <v>41877.678287037037</v>
      </c>
      <c r="U2923" t="str">
        <f t="shared" si="366"/>
        <v>August</v>
      </c>
      <c r="V2923" t="str">
        <f t="shared" si="367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60"/>
        <v>100</v>
      </c>
      <c r="P2924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9">
        <f t="shared" si="364"/>
        <v>42142.665821759256</v>
      </c>
      <c r="T2924" s="9">
        <f t="shared" si="365"/>
        <v>42097.665821759256</v>
      </c>
      <c r="U2924" t="str">
        <f t="shared" si="366"/>
        <v>April</v>
      </c>
      <c r="V2924" t="str">
        <f t="shared" si="367"/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60"/>
        <v>100</v>
      </c>
      <c r="P2925">
        <f t="shared" si="361"/>
        <v>30</v>
      </c>
      <c r="Q2925" t="str">
        <f t="shared" si="362"/>
        <v>theater</v>
      </c>
      <c r="R2925" t="str">
        <f t="shared" si="363"/>
        <v>musical</v>
      </c>
      <c r="S2925" s="9">
        <f t="shared" si="364"/>
        <v>42027.916666666664</v>
      </c>
      <c r="T2925" s="9">
        <f t="shared" si="365"/>
        <v>42012.944201388884</v>
      </c>
      <c r="U2925" t="str">
        <f t="shared" si="366"/>
        <v>January</v>
      </c>
      <c r="V2925" t="str">
        <f t="shared" si="367"/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60"/>
        <v>103</v>
      </c>
      <c r="P292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9">
        <f t="shared" si="364"/>
        <v>42132.957638888889</v>
      </c>
      <c r="T2926" s="9">
        <f t="shared" si="365"/>
        <v>42103.348495370366</v>
      </c>
      <c r="U2926" t="str">
        <f t="shared" si="366"/>
        <v>April</v>
      </c>
      <c r="V2926" t="str">
        <f t="shared" si="367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60"/>
        <v>102</v>
      </c>
      <c r="P2927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9">
        <f t="shared" si="364"/>
        <v>41893.375787037032</v>
      </c>
      <c r="T2927" s="9">
        <f t="shared" si="365"/>
        <v>41863.375787037032</v>
      </c>
      <c r="U2927" t="str">
        <f t="shared" si="366"/>
        <v>August</v>
      </c>
      <c r="V2927" t="str">
        <f t="shared" si="367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60"/>
        <v>125</v>
      </c>
      <c r="P2928">
        <f t="shared" si="361"/>
        <v>75</v>
      </c>
      <c r="Q2928" t="str">
        <f t="shared" si="362"/>
        <v>theater</v>
      </c>
      <c r="R2928" t="str">
        <f t="shared" si="363"/>
        <v>musical</v>
      </c>
      <c r="S2928" s="9">
        <f t="shared" si="364"/>
        <v>42058.557627314811</v>
      </c>
      <c r="T2928" s="9">
        <f t="shared" si="365"/>
        <v>42044.557627314811</v>
      </c>
      <c r="U2928" t="str">
        <f t="shared" si="366"/>
        <v>February</v>
      </c>
      <c r="V2928" t="str">
        <f t="shared" si="367"/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60"/>
        <v>131</v>
      </c>
      <c r="P2929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9">
        <f t="shared" si="364"/>
        <v>41835</v>
      </c>
      <c r="T2929" s="9">
        <f t="shared" si="365"/>
        <v>41806.460983796293</v>
      </c>
      <c r="U2929" t="str">
        <f t="shared" si="366"/>
        <v>June</v>
      </c>
      <c r="V2929" t="str">
        <f t="shared" si="367"/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60"/>
        <v>100</v>
      </c>
      <c r="P2930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9">
        <f t="shared" si="364"/>
        <v>42433.789884259262</v>
      </c>
      <c r="T2930" s="9">
        <f t="shared" si="365"/>
        <v>42403.789884259262</v>
      </c>
      <c r="U2930" t="str">
        <f t="shared" si="366"/>
        <v>February</v>
      </c>
      <c r="V2930" t="str">
        <f t="shared" si="367"/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60"/>
        <v>102</v>
      </c>
      <c r="P2931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9">
        <f t="shared" si="364"/>
        <v>41784.355995370366</v>
      </c>
      <c r="T2931" s="9">
        <f t="shared" si="365"/>
        <v>41754.355995370366</v>
      </c>
      <c r="U2931" t="str">
        <f t="shared" si="366"/>
        <v>April</v>
      </c>
      <c r="V2931" t="str">
        <f t="shared" si="367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60"/>
        <v>101</v>
      </c>
      <c r="P2932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9">
        <f t="shared" si="364"/>
        <v>42131.375740740739</v>
      </c>
      <c r="T2932" s="9">
        <f t="shared" si="365"/>
        <v>42101.375740740739</v>
      </c>
      <c r="U2932" t="str">
        <f t="shared" si="366"/>
        <v>April</v>
      </c>
      <c r="V2932" t="str">
        <f t="shared" si="367"/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60"/>
        <v>106</v>
      </c>
      <c r="P2933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9">
        <f t="shared" si="364"/>
        <v>41897.047222222223</v>
      </c>
      <c r="T2933" s="9">
        <f t="shared" si="365"/>
        <v>41872.082905092589</v>
      </c>
      <c r="U2933" t="str">
        <f t="shared" si="366"/>
        <v>August</v>
      </c>
      <c r="V2933" t="str">
        <f t="shared" si="367"/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60"/>
        <v>105</v>
      </c>
      <c r="P2934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9">
        <f t="shared" si="364"/>
        <v>42056.249999999993</v>
      </c>
      <c r="T2934" s="9">
        <f t="shared" si="365"/>
        <v>42024.956446759257</v>
      </c>
      <c r="U2934" t="str">
        <f t="shared" si="366"/>
        <v>January</v>
      </c>
      <c r="V2934" t="str">
        <f t="shared" si="367"/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60"/>
        <v>103</v>
      </c>
      <c r="P2935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9">
        <f t="shared" si="364"/>
        <v>42525.748298611106</v>
      </c>
      <c r="T2935" s="9">
        <f t="shared" si="365"/>
        <v>42495.748298611106</v>
      </c>
      <c r="U2935" t="str">
        <f t="shared" si="366"/>
        <v>May</v>
      </c>
      <c r="V2935" t="str">
        <f t="shared" si="367"/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60"/>
        <v>108</v>
      </c>
      <c r="P293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9">
        <f t="shared" si="364"/>
        <v>41805.427824074075</v>
      </c>
      <c r="T2936" s="9">
        <f t="shared" si="365"/>
        <v>41775.427824074075</v>
      </c>
      <c r="U2936" t="str">
        <f t="shared" si="366"/>
        <v>May</v>
      </c>
      <c r="V2936" t="str">
        <f t="shared" si="367"/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60"/>
        <v>101</v>
      </c>
      <c r="P2937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9">
        <f t="shared" si="364"/>
        <v>42611.499999999993</v>
      </c>
      <c r="T2937" s="9">
        <f t="shared" si="365"/>
        <v>42553.375092592592</v>
      </c>
      <c r="U2937" t="str">
        <f t="shared" si="366"/>
        <v>July</v>
      </c>
      <c r="V2937" t="str">
        <f t="shared" si="367"/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60"/>
        <v>128</v>
      </c>
      <c r="P2938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9">
        <f t="shared" si="364"/>
        <v>41924.999305555553</v>
      </c>
      <c r="T2938" s="9">
        <f t="shared" si="365"/>
        <v>41912.442395833328</v>
      </c>
      <c r="U2938" t="str">
        <f t="shared" si="366"/>
        <v>September</v>
      </c>
      <c r="V2938" t="str">
        <f t="shared" si="367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60"/>
        <v>133</v>
      </c>
      <c r="P2939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9">
        <f t="shared" si="364"/>
        <v>41833.248993055553</v>
      </c>
      <c r="T2939" s="9">
        <f t="shared" si="365"/>
        <v>41803.248993055553</v>
      </c>
      <c r="U2939" t="str">
        <f t="shared" si="366"/>
        <v>June</v>
      </c>
      <c r="V2939" t="str">
        <f t="shared" si="367"/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60"/>
        <v>101</v>
      </c>
      <c r="P2940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9">
        <f t="shared" si="364"/>
        <v>42034.495532407404</v>
      </c>
      <c r="T2940" s="9">
        <f t="shared" si="365"/>
        <v>42004.495532407404</v>
      </c>
      <c r="U2940" t="str">
        <f t="shared" si="366"/>
        <v>December</v>
      </c>
      <c r="V2940" t="str">
        <f t="shared" si="367"/>
        <v>2014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60"/>
        <v>103</v>
      </c>
      <c r="P2941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9">
        <f t="shared" si="364"/>
        <v>41878.833333333328</v>
      </c>
      <c r="T2941" s="9">
        <f t="shared" si="365"/>
        <v>41845.60083333333</v>
      </c>
      <c r="U2941" t="str">
        <f t="shared" si="366"/>
        <v>July</v>
      </c>
      <c r="V2941" t="str">
        <f t="shared" si="367"/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60"/>
        <v>107</v>
      </c>
      <c r="P2942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9">
        <f t="shared" si="364"/>
        <v>42022.565023148149</v>
      </c>
      <c r="T2942" s="9">
        <f t="shared" si="365"/>
        <v>41982.565023148149</v>
      </c>
      <c r="U2942" t="str">
        <f t="shared" si="366"/>
        <v>December</v>
      </c>
      <c r="V2942" t="str">
        <f t="shared" si="367"/>
        <v>2014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60"/>
        <v>0</v>
      </c>
      <c r="P2943">
        <f t="shared" si="361"/>
        <v>1</v>
      </c>
      <c r="Q2943" t="str">
        <f t="shared" si="362"/>
        <v>theater</v>
      </c>
      <c r="R2943" t="str">
        <f t="shared" si="363"/>
        <v>spaces</v>
      </c>
      <c r="S2943" s="9">
        <f t="shared" si="364"/>
        <v>42064.751793981479</v>
      </c>
      <c r="T2943" s="9">
        <f t="shared" si="365"/>
        <v>42034.751793981479</v>
      </c>
      <c r="U2943" t="str">
        <f t="shared" si="366"/>
        <v>January</v>
      </c>
      <c r="V2943" t="str">
        <f t="shared" si="367"/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60"/>
        <v>20</v>
      </c>
      <c r="P2944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9">
        <f t="shared" si="364"/>
        <v>42354.637499999997</v>
      </c>
      <c r="T2944" s="9">
        <f t="shared" si="365"/>
        <v>42334.595590277771</v>
      </c>
      <c r="U2944" t="str">
        <f t="shared" si="366"/>
        <v>November</v>
      </c>
      <c r="V2944" t="str">
        <f t="shared" si="367"/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60"/>
        <v>0</v>
      </c>
      <c r="P2945">
        <f t="shared" si="361"/>
        <v>0</v>
      </c>
      <c r="Q2945" t="str">
        <f t="shared" si="362"/>
        <v>theater</v>
      </c>
      <c r="R2945" t="str">
        <f t="shared" si="363"/>
        <v>spaces</v>
      </c>
      <c r="S2945" s="9">
        <f t="shared" si="364"/>
        <v>42106.921064814807</v>
      </c>
      <c r="T2945" s="9">
        <f t="shared" si="365"/>
        <v>42076.921064814807</v>
      </c>
      <c r="U2945" t="str">
        <f t="shared" si="366"/>
        <v>March</v>
      </c>
      <c r="V2945" t="str">
        <f t="shared" si="367"/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60"/>
        <v>1</v>
      </c>
      <c r="P2946">
        <f t="shared" si="361"/>
        <v>100</v>
      </c>
      <c r="Q2946" t="str">
        <f t="shared" si="362"/>
        <v>theater</v>
      </c>
      <c r="R2946" t="str">
        <f t="shared" si="363"/>
        <v>spaces</v>
      </c>
      <c r="S2946" s="9">
        <f t="shared" si="364"/>
        <v>42162.705995370365</v>
      </c>
      <c r="T2946" s="9">
        <f t="shared" si="365"/>
        <v>42132.705995370365</v>
      </c>
      <c r="U2946" t="str">
        <f t="shared" si="366"/>
        <v>May</v>
      </c>
      <c r="V2946" t="str">
        <f t="shared" si="367"/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68">ROUND(E2947/D2947*100,0)</f>
        <v>0</v>
      </c>
      <c r="P2947">
        <f t="shared" ref="P2947:P3010" si="369">IFERROR(E2947/L2947,0)</f>
        <v>0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9">
        <f t="shared" ref="S2947:S3010" si="372">(((I2947/60)/60)/24)+DATE(1970,1,1)+(-5/24)</f>
        <v>42147.931250000001</v>
      </c>
      <c r="T2947" s="9">
        <f t="shared" ref="T2947:T3010" si="373">(((J2947/60)/60)/24)+DATE(1970,1,1)+(-5/24)</f>
        <v>42117.931250000001</v>
      </c>
      <c r="U2947" t="str">
        <f t="shared" ref="U2947:U3010" si="374">TEXT(T2947,"mmmm")</f>
        <v>April</v>
      </c>
      <c r="V2947" t="str">
        <f t="shared" ref="V2947:V3010" si="375">TEXT(T2947,"yyyy")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68"/>
        <v>0</v>
      </c>
      <c r="P2948">
        <f t="shared" si="369"/>
        <v>1</v>
      </c>
      <c r="Q2948" t="str">
        <f t="shared" si="370"/>
        <v>theater</v>
      </c>
      <c r="R2948" t="str">
        <f t="shared" si="371"/>
        <v>spaces</v>
      </c>
      <c r="S2948" s="9">
        <f t="shared" si="372"/>
        <v>42597.322824074072</v>
      </c>
      <c r="T2948" s="9">
        <f t="shared" si="373"/>
        <v>42567.322824074072</v>
      </c>
      <c r="U2948" t="str">
        <f t="shared" si="374"/>
        <v>July</v>
      </c>
      <c r="V2948" t="str">
        <f t="shared" si="375"/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68"/>
        <v>4</v>
      </c>
      <c r="P2949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9">
        <f t="shared" si="372"/>
        <v>42698.507638888892</v>
      </c>
      <c r="T2949" s="9">
        <f t="shared" si="373"/>
        <v>42649.353784722225</v>
      </c>
      <c r="U2949" t="str">
        <f t="shared" si="374"/>
        <v>October</v>
      </c>
      <c r="V2949" t="str">
        <f t="shared" si="375"/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68"/>
        <v>0</v>
      </c>
      <c r="P2950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9">
        <f t="shared" si="372"/>
        <v>42157.440891203696</v>
      </c>
      <c r="T2950" s="9">
        <f t="shared" si="373"/>
        <v>42097.440891203696</v>
      </c>
      <c r="U2950" t="str">
        <f t="shared" si="374"/>
        <v>April</v>
      </c>
      <c r="V2950" t="str">
        <f t="shared" si="375"/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68"/>
        <v>3</v>
      </c>
      <c r="P2951">
        <f t="shared" si="369"/>
        <v>12.5</v>
      </c>
      <c r="Q2951" t="str">
        <f t="shared" si="370"/>
        <v>theater</v>
      </c>
      <c r="R2951" t="str">
        <f t="shared" si="371"/>
        <v>spaces</v>
      </c>
      <c r="S2951" s="9">
        <f t="shared" si="372"/>
        <v>42327.656446759262</v>
      </c>
      <c r="T2951" s="9">
        <f t="shared" si="373"/>
        <v>42297.61478009259</v>
      </c>
      <c r="U2951" t="str">
        <f t="shared" si="374"/>
        <v>October</v>
      </c>
      <c r="V2951" t="str">
        <f t="shared" si="375"/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68"/>
        <v>0</v>
      </c>
      <c r="P2952">
        <f t="shared" si="369"/>
        <v>0</v>
      </c>
      <c r="Q2952" t="str">
        <f t="shared" si="370"/>
        <v>theater</v>
      </c>
      <c r="R2952" t="str">
        <f t="shared" si="371"/>
        <v>spaces</v>
      </c>
      <c r="S2952" s="9">
        <f t="shared" si="372"/>
        <v>42392.156851851854</v>
      </c>
      <c r="T2952" s="9">
        <f t="shared" si="373"/>
        <v>42362.156851851854</v>
      </c>
      <c r="U2952" t="str">
        <f t="shared" si="374"/>
        <v>December</v>
      </c>
      <c r="V2952" t="str">
        <f t="shared" si="375"/>
        <v>2015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68"/>
        <v>2</v>
      </c>
      <c r="P2953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9">
        <f t="shared" si="372"/>
        <v>41917.594594907401</v>
      </c>
      <c r="T2953" s="9">
        <f t="shared" si="373"/>
        <v>41872.594594907401</v>
      </c>
      <c r="U2953" t="str">
        <f t="shared" si="374"/>
        <v>August</v>
      </c>
      <c r="V2953" t="str">
        <f t="shared" si="375"/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68"/>
        <v>8</v>
      </c>
      <c r="P2954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9">
        <f t="shared" si="372"/>
        <v>42659.958333333336</v>
      </c>
      <c r="T2954" s="9">
        <f t="shared" si="373"/>
        <v>42628.481932870367</v>
      </c>
      <c r="U2954" t="str">
        <f t="shared" si="374"/>
        <v>September</v>
      </c>
      <c r="V2954" t="str">
        <f t="shared" si="375"/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68"/>
        <v>0</v>
      </c>
      <c r="P2955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9">
        <f t="shared" si="372"/>
        <v>42285.583576388883</v>
      </c>
      <c r="T2955" s="9">
        <f t="shared" si="373"/>
        <v>42255.583576388883</v>
      </c>
      <c r="U2955" t="str">
        <f t="shared" si="374"/>
        <v>September</v>
      </c>
      <c r="V2955" t="str">
        <f t="shared" si="375"/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68"/>
        <v>0</v>
      </c>
      <c r="P2956">
        <f t="shared" si="369"/>
        <v>0</v>
      </c>
      <c r="Q2956" t="str">
        <f t="shared" si="370"/>
        <v>theater</v>
      </c>
      <c r="R2956" t="str">
        <f t="shared" si="371"/>
        <v>spaces</v>
      </c>
      <c r="S2956" s="9">
        <f t="shared" si="372"/>
        <v>42810.333368055559</v>
      </c>
      <c r="T2956" s="9">
        <f t="shared" si="373"/>
        <v>42790.375034722216</v>
      </c>
      <c r="U2956" t="str">
        <f t="shared" si="374"/>
        <v>February</v>
      </c>
      <c r="V2956" t="str">
        <f t="shared" si="375"/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68"/>
        <v>60</v>
      </c>
      <c r="P2957">
        <f t="shared" si="369"/>
        <v>65</v>
      </c>
      <c r="Q2957" t="str">
        <f t="shared" si="370"/>
        <v>theater</v>
      </c>
      <c r="R2957" t="str">
        <f t="shared" si="371"/>
        <v>spaces</v>
      </c>
      <c r="S2957" s="9">
        <f t="shared" si="372"/>
        <v>42171.532974537033</v>
      </c>
      <c r="T2957" s="9">
        <f t="shared" si="373"/>
        <v>42141.532974537033</v>
      </c>
      <c r="U2957" t="str">
        <f t="shared" si="374"/>
        <v>May</v>
      </c>
      <c r="V2957" t="str">
        <f t="shared" si="375"/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68"/>
        <v>17</v>
      </c>
      <c r="P295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9">
        <f t="shared" si="372"/>
        <v>42494.750578703701</v>
      </c>
      <c r="T2958" s="9">
        <f t="shared" si="373"/>
        <v>42464.750578703701</v>
      </c>
      <c r="U2958" t="str">
        <f t="shared" si="374"/>
        <v>April</v>
      </c>
      <c r="V2958" t="str">
        <f t="shared" si="375"/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68"/>
        <v>2</v>
      </c>
      <c r="P2959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9">
        <f t="shared" si="372"/>
        <v>42090.761249999996</v>
      </c>
      <c r="T2959" s="9">
        <f t="shared" si="373"/>
        <v>42030.80291666666</v>
      </c>
      <c r="U2959" t="str">
        <f t="shared" si="374"/>
        <v>January</v>
      </c>
      <c r="V2959" t="str">
        <f t="shared" si="375"/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68"/>
        <v>0</v>
      </c>
      <c r="P2960">
        <f t="shared" si="369"/>
        <v>0</v>
      </c>
      <c r="Q2960" t="str">
        <f t="shared" si="370"/>
        <v>theater</v>
      </c>
      <c r="R2960" t="str">
        <f t="shared" si="371"/>
        <v>spaces</v>
      </c>
      <c r="S2960" s="9">
        <f t="shared" si="372"/>
        <v>42498.529131944444</v>
      </c>
      <c r="T2960" s="9">
        <f t="shared" si="373"/>
        <v>42438.570798611108</v>
      </c>
      <c r="U2960" t="str">
        <f t="shared" si="374"/>
        <v>March</v>
      </c>
      <c r="V2960" t="str">
        <f t="shared" si="375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68"/>
        <v>0</v>
      </c>
      <c r="P2961">
        <f t="shared" si="369"/>
        <v>0</v>
      </c>
      <c r="Q2961" t="str">
        <f t="shared" si="370"/>
        <v>theater</v>
      </c>
      <c r="R2961" t="str">
        <f t="shared" si="371"/>
        <v>spaces</v>
      </c>
      <c r="S2961" s="9">
        <f t="shared" si="372"/>
        <v>42527.800057870372</v>
      </c>
      <c r="T2961" s="9">
        <f t="shared" si="373"/>
        <v>42497.800057870372</v>
      </c>
      <c r="U2961" t="str">
        <f t="shared" si="374"/>
        <v>May</v>
      </c>
      <c r="V2961" t="str">
        <f t="shared" si="375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68"/>
        <v>0</v>
      </c>
      <c r="P2962">
        <f t="shared" si="369"/>
        <v>0</v>
      </c>
      <c r="Q2962" t="str">
        <f t="shared" si="370"/>
        <v>theater</v>
      </c>
      <c r="R2962" t="str">
        <f t="shared" si="371"/>
        <v>spaces</v>
      </c>
      <c r="S2962" s="9">
        <f t="shared" si="372"/>
        <v>41893.54887731481</v>
      </c>
      <c r="T2962" s="9">
        <f t="shared" si="373"/>
        <v>41863.54887731481</v>
      </c>
      <c r="U2962" t="str">
        <f t="shared" si="374"/>
        <v>August</v>
      </c>
      <c r="V2962" t="str">
        <f t="shared" si="375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68"/>
        <v>110</v>
      </c>
      <c r="P2963">
        <f t="shared" si="369"/>
        <v>50.75</v>
      </c>
      <c r="Q2963" t="str">
        <f t="shared" si="370"/>
        <v>theater</v>
      </c>
      <c r="R2963" t="str">
        <f t="shared" si="371"/>
        <v>plays</v>
      </c>
      <c r="S2963" s="9">
        <f t="shared" si="372"/>
        <v>42088.958333333336</v>
      </c>
      <c r="T2963" s="9">
        <f t="shared" si="373"/>
        <v>42061.004155092589</v>
      </c>
      <c r="U2963" t="str">
        <f t="shared" si="374"/>
        <v>February</v>
      </c>
      <c r="V2963" t="str">
        <f t="shared" si="375"/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68"/>
        <v>122</v>
      </c>
      <c r="P2964">
        <f t="shared" si="369"/>
        <v>60.9</v>
      </c>
      <c r="Q2964" t="str">
        <f t="shared" si="370"/>
        <v>theater</v>
      </c>
      <c r="R2964" t="str">
        <f t="shared" si="371"/>
        <v>plays</v>
      </c>
      <c r="S2964" s="9">
        <f t="shared" si="372"/>
        <v>42064.082638888889</v>
      </c>
      <c r="T2964" s="9">
        <f t="shared" si="373"/>
        <v>42036.035949074074</v>
      </c>
      <c r="U2964" t="str">
        <f t="shared" si="374"/>
        <v>February</v>
      </c>
      <c r="V2964" t="str">
        <f t="shared" si="375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68"/>
        <v>107</v>
      </c>
      <c r="P2965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9">
        <f t="shared" si="372"/>
        <v>42187.26185185185</v>
      </c>
      <c r="T2965" s="9">
        <f t="shared" si="373"/>
        <v>42157.26185185185</v>
      </c>
      <c r="U2965" t="str">
        <f t="shared" si="374"/>
        <v>June</v>
      </c>
      <c r="V2965" t="str">
        <f t="shared" si="375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68"/>
        <v>101</v>
      </c>
      <c r="P296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9">
        <f t="shared" si="372"/>
        <v>41857.688888888886</v>
      </c>
      <c r="T2966" s="9">
        <f t="shared" si="373"/>
        <v>41827.701608796291</v>
      </c>
      <c r="U2966" t="str">
        <f t="shared" si="374"/>
        <v>July</v>
      </c>
      <c r="V2966" t="str">
        <f t="shared" si="375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68"/>
        <v>109</v>
      </c>
      <c r="P2967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9">
        <f t="shared" si="372"/>
        <v>42192.521215277775</v>
      </c>
      <c r="T2967" s="9">
        <f t="shared" si="373"/>
        <v>42162.521215277775</v>
      </c>
      <c r="U2967" t="str">
        <f t="shared" si="374"/>
        <v>June</v>
      </c>
      <c r="V2967" t="str">
        <f t="shared" si="375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68"/>
        <v>114</v>
      </c>
      <c r="P2968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9">
        <f t="shared" si="372"/>
        <v>42263.530231481483</v>
      </c>
      <c r="T2968" s="9">
        <f t="shared" si="373"/>
        <v>42233.530231481483</v>
      </c>
      <c r="U2968" t="str">
        <f t="shared" si="374"/>
        <v>August</v>
      </c>
      <c r="V2968" t="str">
        <f t="shared" si="375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68"/>
        <v>114</v>
      </c>
      <c r="P2969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9">
        <f t="shared" si="372"/>
        <v>42071.947824074072</v>
      </c>
      <c r="T2969" s="9">
        <f t="shared" si="373"/>
        <v>42041.989490740736</v>
      </c>
      <c r="U2969" t="str">
        <f t="shared" si="374"/>
        <v>February</v>
      </c>
      <c r="V2969" t="str">
        <f t="shared" si="375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68"/>
        <v>106</v>
      </c>
      <c r="P2970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9">
        <f t="shared" si="372"/>
        <v>42598.957638888889</v>
      </c>
      <c r="T2970" s="9">
        <f t="shared" si="373"/>
        <v>42585.315509259257</v>
      </c>
      <c r="U2970" t="str">
        <f t="shared" si="374"/>
        <v>August</v>
      </c>
      <c r="V2970" t="str">
        <f t="shared" si="375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68"/>
        <v>163</v>
      </c>
      <c r="P2971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9">
        <f t="shared" si="372"/>
        <v>42127.743750000001</v>
      </c>
      <c r="T2971" s="9">
        <f t="shared" si="373"/>
        <v>42097.578159722216</v>
      </c>
      <c r="U2971" t="str">
        <f t="shared" si="374"/>
        <v>April</v>
      </c>
      <c r="V2971" t="str">
        <f t="shared" si="375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68"/>
        <v>106</v>
      </c>
      <c r="P2972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9">
        <f t="shared" si="372"/>
        <v>41838.461238425924</v>
      </c>
      <c r="T2972" s="9">
        <f t="shared" si="373"/>
        <v>41808.461238425924</v>
      </c>
      <c r="U2972" t="str">
        <f t="shared" si="374"/>
        <v>June</v>
      </c>
      <c r="V2972" t="str">
        <f t="shared" si="375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68"/>
        <v>100</v>
      </c>
      <c r="P2973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9">
        <f t="shared" si="372"/>
        <v>41882.449976851851</v>
      </c>
      <c r="T2973" s="9">
        <f t="shared" si="373"/>
        <v>41852.449976851851</v>
      </c>
      <c r="U2973" t="str">
        <f t="shared" si="374"/>
        <v>August</v>
      </c>
      <c r="V2973" t="str">
        <f t="shared" si="375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68"/>
        <v>105</v>
      </c>
      <c r="P2974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9">
        <f t="shared" si="372"/>
        <v>42708.833333333336</v>
      </c>
      <c r="T2974" s="9">
        <f t="shared" si="373"/>
        <v>42693.90185185185</v>
      </c>
      <c r="U2974" t="str">
        <f t="shared" si="374"/>
        <v>November</v>
      </c>
      <c r="V2974" t="str">
        <f t="shared" si="375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68"/>
        <v>175</v>
      </c>
      <c r="P2975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9">
        <f t="shared" si="372"/>
        <v>42369.958333333336</v>
      </c>
      <c r="T2975" s="9">
        <f t="shared" si="373"/>
        <v>42341.610046296293</v>
      </c>
      <c r="U2975" t="str">
        <f t="shared" si="374"/>
        <v>December</v>
      </c>
      <c r="V2975" t="str">
        <f t="shared" si="375"/>
        <v>2015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68"/>
        <v>102</v>
      </c>
      <c r="P297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9">
        <f t="shared" si="372"/>
        <v>41907.857638888883</v>
      </c>
      <c r="T2976" s="9">
        <f t="shared" si="373"/>
        <v>41879.852673611109</v>
      </c>
      <c r="U2976" t="str">
        <f t="shared" si="374"/>
        <v>August</v>
      </c>
      <c r="V2976" t="str">
        <f t="shared" si="375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68"/>
        <v>100</v>
      </c>
      <c r="P2977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9">
        <f t="shared" si="372"/>
        <v>41969.916666666664</v>
      </c>
      <c r="T2977" s="9">
        <f t="shared" si="373"/>
        <v>41941.475532407407</v>
      </c>
      <c r="U2977" t="str">
        <f t="shared" si="374"/>
        <v>October</v>
      </c>
      <c r="V2977" t="str">
        <f t="shared" si="375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68"/>
        <v>171</v>
      </c>
      <c r="P2978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9">
        <f t="shared" si="372"/>
        <v>42442.291666666664</v>
      </c>
      <c r="T2978" s="9">
        <f t="shared" si="373"/>
        <v>42425.522337962961</v>
      </c>
      <c r="U2978" t="str">
        <f t="shared" si="374"/>
        <v>February</v>
      </c>
      <c r="V2978" t="str">
        <f t="shared" si="375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68"/>
        <v>114</v>
      </c>
      <c r="P2979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9">
        <f t="shared" si="372"/>
        <v>42085.884722222218</v>
      </c>
      <c r="T2979" s="9">
        <f t="shared" si="373"/>
        <v>42026.672847222224</v>
      </c>
      <c r="U2979" t="str">
        <f t="shared" si="374"/>
        <v>January</v>
      </c>
      <c r="V2979" t="str">
        <f t="shared" si="375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68"/>
        <v>129</v>
      </c>
      <c r="P2980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9">
        <f t="shared" si="372"/>
        <v>41932.040972222218</v>
      </c>
      <c r="T2980" s="9">
        <f t="shared" si="373"/>
        <v>41922.432256944441</v>
      </c>
      <c r="U2980" t="str">
        <f t="shared" si="374"/>
        <v>October</v>
      </c>
      <c r="V2980" t="str">
        <f t="shared" si="375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68"/>
        <v>101</v>
      </c>
      <c r="P2981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9">
        <f t="shared" si="372"/>
        <v>42010.041666666664</v>
      </c>
      <c r="T2981" s="9">
        <f t="shared" si="373"/>
        <v>41993.616006944438</v>
      </c>
      <c r="U2981" t="str">
        <f t="shared" si="374"/>
        <v>December</v>
      </c>
      <c r="V2981" t="str">
        <f t="shared" si="375"/>
        <v>2014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68"/>
        <v>109</v>
      </c>
      <c r="P2982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9">
        <f t="shared" si="372"/>
        <v>42239.874999999993</v>
      </c>
      <c r="T2982" s="9">
        <f t="shared" si="373"/>
        <v>42219.70752314815</v>
      </c>
      <c r="U2982" t="str">
        <f t="shared" si="374"/>
        <v>August</v>
      </c>
      <c r="V2982" t="str">
        <f t="shared" si="375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68"/>
        <v>129</v>
      </c>
      <c r="P2983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9">
        <f t="shared" si="372"/>
        <v>42270.351342592585</v>
      </c>
      <c r="T2983" s="9">
        <f t="shared" si="373"/>
        <v>42225.351342592585</v>
      </c>
      <c r="U2983" t="str">
        <f t="shared" si="374"/>
        <v>August</v>
      </c>
      <c r="V2983" t="str">
        <f t="shared" si="375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68"/>
        <v>102</v>
      </c>
      <c r="P2984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9">
        <f t="shared" si="372"/>
        <v>42411.478506944441</v>
      </c>
      <c r="T2984" s="9">
        <f t="shared" si="373"/>
        <v>42381.478506944441</v>
      </c>
      <c r="U2984" t="str">
        <f t="shared" si="374"/>
        <v>January</v>
      </c>
      <c r="V2984" t="str">
        <f t="shared" si="375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68"/>
        <v>147</v>
      </c>
      <c r="P2985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9">
        <f t="shared" si="372"/>
        <v>41954.465694444443</v>
      </c>
      <c r="T2985" s="9">
        <f t="shared" si="373"/>
        <v>41894.424027777779</v>
      </c>
      <c r="U2985" t="str">
        <f t="shared" si="374"/>
        <v>September</v>
      </c>
      <c r="V2985" t="str">
        <f t="shared" si="375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68"/>
        <v>100</v>
      </c>
      <c r="P298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9">
        <f t="shared" si="372"/>
        <v>42606.070381944439</v>
      </c>
      <c r="T2986" s="9">
        <f t="shared" si="373"/>
        <v>42576.070381944439</v>
      </c>
      <c r="U2986" t="str">
        <f t="shared" si="374"/>
        <v>July</v>
      </c>
      <c r="V2986" t="str">
        <f t="shared" si="375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68"/>
        <v>122</v>
      </c>
      <c r="P2987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9">
        <f t="shared" si="372"/>
        <v>42673.958333333336</v>
      </c>
      <c r="T2987" s="9">
        <f t="shared" si="373"/>
        <v>42654.765370370362</v>
      </c>
      <c r="U2987" t="str">
        <f t="shared" si="374"/>
        <v>October</v>
      </c>
      <c r="V2987" t="str">
        <f t="shared" si="375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68"/>
        <v>106</v>
      </c>
      <c r="P2988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9">
        <f t="shared" si="372"/>
        <v>42491.250069444439</v>
      </c>
      <c r="T2988" s="9">
        <f t="shared" si="373"/>
        <v>42431.29173611111</v>
      </c>
      <c r="U2988" t="str">
        <f t="shared" si="374"/>
        <v>March</v>
      </c>
      <c r="V2988" t="str">
        <f t="shared" si="375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68"/>
        <v>110</v>
      </c>
      <c r="P2989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9">
        <f t="shared" si="372"/>
        <v>42655.791666666664</v>
      </c>
      <c r="T2989" s="9">
        <f t="shared" si="373"/>
        <v>42627.098969907405</v>
      </c>
      <c r="U2989" t="str">
        <f t="shared" si="374"/>
        <v>September</v>
      </c>
      <c r="V2989" t="str">
        <f t="shared" si="375"/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68"/>
        <v>100</v>
      </c>
      <c r="P2990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9">
        <f t="shared" si="372"/>
        <v>42541.153715277782</v>
      </c>
      <c r="T2990" s="9">
        <f t="shared" si="373"/>
        <v>42511.153715277782</v>
      </c>
      <c r="U2990" t="str">
        <f t="shared" si="374"/>
        <v>May</v>
      </c>
      <c r="V2990" t="str">
        <f t="shared" si="375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68"/>
        <v>177</v>
      </c>
      <c r="P2991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9">
        <f t="shared" si="372"/>
        <v>42358.999305555553</v>
      </c>
      <c r="T2991" s="9">
        <f t="shared" si="373"/>
        <v>42336.812060185184</v>
      </c>
      <c r="U2991" t="str">
        <f t="shared" si="374"/>
        <v>November</v>
      </c>
      <c r="V2991" t="str">
        <f t="shared" si="375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68"/>
        <v>100</v>
      </c>
      <c r="P2992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9">
        <f t="shared" si="372"/>
        <v>42376.365972222215</v>
      </c>
      <c r="T2992" s="9">
        <f t="shared" si="373"/>
        <v>42341.365972222215</v>
      </c>
      <c r="U2992" t="str">
        <f t="shared" si="374"/>
        <v>December</v>
      </c>
      <c r="V2992" t="str">
        <f t="shared" si="375"/>
        <v>2015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68"/>
        <v>103</v>
      </c>
      <c r="P2993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9">
        <f t="shared" si="372"/>
        <v>42762.628819444442</v>
      </c>
      <c r="T2993" s="9">
        <f t="shared" si="373"/>
        <v>42740.628819444442</v>
      </c>
      <c r="U2993" t="str">
        <f t="shared" si="374"/>
        <v>January</v>
      </c>
      <c r="V2993" t="str">
        <f t="shared" si="375"/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68"/>
        <v>105</v>
      </c>
      <c r="P2994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9">
        <f t="shared" si="372"/>
        <v>42652.559143518512</v>
      </c>
      <c r="T2994" s="9">
        <f t="shared" si="373"/>
        <v>42622.559143518512</v>
      </c>
      <c r="U2994" t="str">
        <f t="shared" si="374"/>
        <v>September</v>
      </c>
      <c r="V2994" t="str">
        <f t="shared" si="375"/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68"/>
        <v>100</v>
      </c>
      <c r="P2995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9">
        <f t="shared" si="372"/>
        <v>42420.63040509259</v>
      </c>
      <c r="T2995" s="9">
        <f t="shared" si="373"/>
        <v>42390.63040509259</v>
      </c>
      <c r="U2995" t="str">
        <f t="shared" si="374"/>
        <v>January</v>
      </c>
      <c r="V2995" t="str">
        <f t="shared" si="375"/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68"/>
        <v>458</v>
      </c>
      <c r="P299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9">
        <f t="shared" si="372"/>
        <v>41915.270509259259</v>
      </c>
      <c r="T2996" s="9">
        <f t="shared" si="373"/>
        <v>41885.270509259259</v>
      </c>
      <c r="U2996" t="str">
        <f t="shared" si="374"/>
        <v>September</v>
      </c>
      <c r="V2996" t="str">
        <f t="shared" si="375"/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68"/>
        <v>105</v>
      </c>
      <c r="P2997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9">
        <f t="shared" si="372"/>
        <v>42754.456840277773</v>
      </c>
      <c r="T2997" s="9">
        <f t="shared" si="373"/>
        <v>42724.456840277773</v>
      </c>
      <c r="U2997" t="str">
        <f t="shared" si="374"/>
        <v>December</v>
      </c>
      <c r="V2997" t="str">
        <f t="shared" si="375"/>
        <v>2016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68"/>
        <v>172</v>
      </c>
      <c r="P2998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9">
        <f t="shared" si="372"/>
        <v>42150.70416666667</v>
      </c>
      <c r="T2998" s="9">
        <f t="shared" si="373"/>
        <v>42090.70416666667</v>
      </c>
      <c r="U2998" t="str">
        <f t="shared" si="374"/>
        <v>March</v>
      </c>
      <c r="V2998" t="str">
        <f t="shared" si="375"/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68"/>
        <v>104</v>
      </c>
      <c r="P2999">
        <f t="shared" si="369"/>
        <v>90.2</v>
      </c>
      <c r="Q2999" t="str">
        <f t="shared" si="370"/>
        <v>theater</v>
      </c>
      <c r="R2999" t="str">
        <f t="shared" si="371"/>
        <v>spaces</v>
      </c>
      <c r="S2999" s="9">
        <f t="shared" si="372"/>
        <v>42792.999305555553</v>
      </c>
      <c r="T2999" s="9">
        <f t="shared" si="373"/>
        <v>42775.525381944441</v>
      </c>
      <c r="U2999" t="str">
        <f t="shared" si="374"/>
        <v>February</v>
      </c>
      <c r="V2999" t="str">
        <f t="shared" si="375"/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68"/>
        <v>103</v>
      </c>
      <c r="P3000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9">
        <f t="shared" si="372"/>
        <v>41805.975694444445</v>
      </c>
      <c r="T3000" s="9">
        <f t="shared" si="373"/>
        <v>41777.985289351847</v>
      </c>
      <c r="U3000" t="str">
        <f t="shared" si="374"/>
        <v>May</v>
      </c>
      <c r="V3000" t="str">
        <f t="shared" si="375"/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68"/>
        <v>119</v>
      </c>
      <c r="P3001">
        <f t="shared" si="369"/>
        <v>80.25</v>
      </c>
      <c r="Q3001" t="str">
        <f t="shared" si="370"/>
        <v>theater</v>
      </c>
      <c r="R3001" t="str">
        <f t="shared" si="371"/>
        <v>spaces</v>
      </c>
      <c r="S3001" s="9">
        <f t="shared" si="372"/>
        <v>42794.874999999993</v>
      </c>
      <c r="T3001" s="9">
        <f t="shared" si="373"/>
        <v>42780.531944444439</v>
      </c>
      <c r="U3001" t="str">
        <f t="shared" si="374"/>
        <v>February</v>
      </c>
      <c r="V3001" t="str">
        <f t="shared" si="375"/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68"/>
        <v>100</v>
      </c>
      <c r="P3002">
        <f t="shared" si="369"/>
        <v>62.5</v>
      </c>
      <c r="Q3002" t="str">
        <f t="shared" si="370"/>
        <v>theater</v>
      </c>
      <c r="R3002" t="str">
        <f t="shared" si="371"/>
        <v>spaces</v>
      </c>
      <c r="S3002" s="9">
        <f t="shared" si="372"/>
        <v>42766.541666666664</v>
      </c>
      <c r="T3002" s="9">
        <f t="shared" si="373"/>
        <v>42752.61886574074</v>
      </c>
      <c r="U3002" t="str">
        <f t="shared" si="374"/>
        <v>January</v>
      </c>
      <c r="V3002" t="str">
        <f t="shared" si="375"/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68"/>
        <v>319</v>
      </c>
      <c r="P3003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9">
        <f t="shared" si="372"/>
        <v>42564.687291666669</v>
      </c>
      <c r="T3003" s="9">
        <f t="shared" si="373"/>
        <v>42534.687291666669</v>
      </c>
      <c r="U3003" t="str">
        <f t="shared" si="374"/>
        <v>June</v>
      </c>
      <c r="V3003" t="str">
        <f t="shared" si="375"/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68"/>
        <v>109</v>
      </c>
      <c r="P3004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9">
        <f t="shared" si="372"/>
        <v>41269.627916666665</v>
      </c>
      <c r="T3004" s="9">
        <f t="shared" si="373"/>
        <v>41239.627916666665</v>
      </c>
      <c r="U3004" t="str">
        <f t="shared" si="374"/>
        <v>November</v>
      </c>
      <c r="V3004" t="str">
        <f t="shared" si="375"/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68"/>
        <v>101</v>
      </c>
      <c r="P3005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9">
        <f t="shared" si="372"/>
        <v>42430.040972222218</v>
      </c>
      <c r="T3005" s="9">
        <f t="shared" si="373"/>
        <v>42398.640925925924</v>
      </c>
      <c r="U3005" t="str">
        <f t="shared" si="374"/>
        <v>January</v>
      </c>
      <c r="V3005" t="str">
        <f t="shared" si="375"/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68"/>
        <v>113</v>
      </c>
      <c r="P300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9">
        <f t="shared" si="372"/>
        <v>41958.714398148142</v>
      </c>
      <c r="T3006" s="9">
        <f t="shared" si="373"/>
        <v>41928.672731481478</v>
      </c>
      <c r="U3006" t="str">
        <f t="shared" si="374"/>
        <v>October</v>
      </c>
      <c r="V3006" t="str">
        <f t="shared" si="375"/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68"/>
        <v>120</v>
      </c>
      <c r="P3007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9">
        <f t="shared" si="372"/>
        <v>41918.466493055552</v>
      </c>
      <c r="T3007" s="9">
        <f t="shared" si="373"/>
        <v>41888.466493055552</v>
      </c>
      <c r="U3007" t="str">
        <f t="shared" si="374"/>
        <v>September</v>
      </c>
      <c r="V3007" t="str">
        <f t="shared" si="375"/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68"/>
        <v>108</v>
      </c>
      <c r="P3008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9">
        <f t="shared" si="372"/>
        <v>41987.548506944448</v>
      </c>
      <c r="T3008" s="9">
        <f t="shared" si="373"/>
        <v>41957.548506944448</v>
      </c>
      <c r="U3008" t="str">
        <f t="shared" si="374"/>
        <v>November</v>
      </c>
      <c r="V3008" t="str">
        <f t="shared" si="375"/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68"/>
        <v>180</v>
      </c>
      <c r="P3009">
        <f t="shared" si="369"/>
        <v>54</v>
      </c>
      <c r="Q3009" t="str">
        <f t="shared" si="370"/>
        <v>theater</v>
      </c>
      <c r="R3009" t="str">
        <f t="shared" si="371"/>
        <v>spaces</v>
      </c>
      <c r="S3009" s="9">
        <f t="shared" si="372"/>
        <v>42119.007905092592</v>
      </c>
      <c r="T3009" s="9">
        <f t="shared" si="373"/>
        <v>42098.007905092592</v>
      </c>
      <c r="U3009" t="str">
        <f t="shared" si="374"/>
        <v>April</v>
      </c>
      <c r="V3009" t="str">
        <f t="shared" si="375"/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68"/>
        <v>101</v>
      </c>
      <c r="P3010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9">
        <f t="shared" si="372"/>
        <v>42390.003692129627</v>
      </c>
      <c r="T3010" s="9">
        <f t="shared" si="373"/>
        <v>42360.003692129627</v>
      </c>
      <c r="U3010" t="str">
        <f t="shared" si="374"/>
        <v>December</v>
      </c>
      <c r="V3010" t="str">
        <f t="shared" si="375"/>
        <v>2015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76">ROUND(E3011/D3011*100,0)</f>
        <v>120</v>
      </c>
      <c r="P3011">
        <f t="shared" ref="P3011:P3074" si="377">IFERROR(E3011/L3011,0)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9">
        <f t="shared" ref="S3011:S3074" si="380">(((I3011/60)/60)/24)+DATE(1970,1,1)+(-5/24)</f>
        <v>41969.403240740743</v>
      </c>
      <c r="T3011" s="9">
        <f t="shared" ref="T3011:T3074" si="381">(((J3011/60)/60)/24)+DATE(1970,1,1)+(-5/24)</f>
        <v>41939.361574074072</v>
      </c>
      <c r="U3011" t="str">
        <f t="shared" ref="U3011:U3074" si="382">TEXT(T3011,"mmmm")</f>
        <v>October</v>
      </c>
      <c r="V3011" t="str">
        <f t="shared" ref="V3011:V3074" si="383">TEXT(T3011,"yyyy")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76"/>
        <v>158</v>
      </c>
      <c r="P3012">
        <f t="shared" si="377"/>
        <v>158</v>
      </c>
      <c r="Q3012" t="str">
        <f t="shared" si="378"/>
        <v>theater</v>
      </c>
      <c r="R3012" t="str">
        <f t="shared" si="379"/>
        <v>spaces</v>
      </c>
      <c r="S3012" s="9">
        <f t="shared" si="380"/>
        <v>42056.624062499999</v>
      </c>
      <c r="T3012" s="9">
        <f t="shared" si="381"/>
        <v>41996.624062499999</v>
      </c>
      <c r="U3012" t="str">
        <f t="shared" si="382"/>
        <v>December</v>
      </c>
      <c r="V3012" t="str">
        <f t="shared" si="383"/>
        <v>2014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76"/>
        <v>124</v>
      </c>
      <c r="P3013">
        <f t="shared" si="377"/>
        <v>14.84</v>
      </c>
      <c r="Q3013" t="str">
        <f t="shared" si="378"/>
        <v>theater</v>
      </c>
      <c r="R3013" t="str">
        <f t="shared" si="379"/>
        <v>spaces</v>
      </c>
      <c r="S3013" s="9">
        <f t="shared" si="380"/>
        <v>42361.749305555553</v>
      </c>
      <c r="T3013" s="9">
        <f t="shared" si="381"/>
        <v>42334.260601851849</v>
      </c>
      <c r="U3013" t="str">
        <f t="shared" si="382"/>
        <v>November</v>
      </c>
      <c r="V3013" t="str">
        <f t="shared" si="383"/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76"/>
        <v>117</v>
      </c>
      <c r="P3014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9">
        <f t="shared" si="380"/>
        <v>42045.494560185187</v>
      </c>
      <c r="T3014" s="9">
        <f t="shared" si="381"/>
        <v>42024.494560185187</v>
      </c>
      <c r="U3014" t="str">
        <f t="shared" si="382"/>
        <v>January</v>
      </c>
      <c r="V3014" t="str">
        <f t="shared" si="383"/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76"/>
        <v>157</v>
      </c>
      <c r="P3015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9">
        <f t="shared" si="380"/>
        <v>42176.627881944441</v>
      </c>
      <c r="T3015" s="9">
        <f t="shared" si="381"/>
        <v>42146.627881944441</v>
      </c>
      <c r="U3015" t="str">
        <f t="shared" si="382"/>
        <v>May</v>
      </c>
      <c r="V3015" t="str">
        <f t="shared" si="383"/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76"/>
        <v>113</v>
      </c>
      <c r="P301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9">
        <f t="shared" si="380"/>
        <v>41948</v>
      </c>
      <c r="T3016" s="9">
        <f t="shared" si="381"/>
        <v>41919.915277777778</v>
      </c>
      <c r="U3016" t="str">
        <f t="shared" si="382"/>
        <v>October</v>
      </c>
      <c r="V3016" t="str">
        <f t="shared" si="383"/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76"/>
        <v>103</v>
      </c>
      <c r="P3017">
        <f t="shared" si="377"/>
        <v>87.7</v>
      </c>
      <c r="Q3017" t="str">
        <f t="shared" si="378"/>
        <v>theater</v>
      </c>
      <c r="R3017" t="str">
        <f t="shared" si="379"/>
        <v>spaces</v>
      </c>
      <c r="S3017" s="9">
        <f t="shared" si="380"/>
        <v>41800.958333333328</v>
      </c>
      <c r="T3017" s="9">
        <f t="shared" si="381"/>
        <v>41785.518958333334</v>
      </c>
      <c r="U3017" t="str">
        <f t="shared" si="382"/>
        <v>May</v>
      </c>
      <c r="V3017" t="str">
        <f t="shared" si="383"/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76"/>
        <v>103</v>
      </c>
      <c r="P3018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9">
        <f t="shared" si="380"/>
        <v>41838.339722222219</v>
      </c>
      <c r="T3018" s="9">
        <f t="shared" si="381"/>
        <v>41778.339722222219</v>
      </c>
      <c r="U3018" t="str">
        <f t="shared" si="382"/>
        <v>May</v>
      </c>
      <c r="V3018" t="str">
        <f t="shared" si="383"/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76"/>
        <v>106</v>
      </c>
      <c r="P3019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9">
        <f t="shared" si="380"/>
        <v>41871.641701388886</v>
      </c>
      <c r="T3019" s="9">
        <f t="shared" si="381"/>
        <v>41841.641701388886</v>
      </c>
      <c r="U3019" t="str">
        <f t="shared" si="382"/>
        <v>July</v>
      </c>
      <c r="V3019" t="str">
        <f t="shared" si="383"/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76"/>
        <v>101</v>
      </c>
      <c r="P3020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9">
        <f t="shared" si="380"/>
        <v>42205.708333333336</v>
      </c>
      <c r="T3020" s="9">
        <f t="shared" si="381"/>
        <v>42163.090000000004</v>
      </c>
      <c r="U3020" t="str">
        <f t="shared" si="382"/>
        <v>June</v>
      </c>
      <c r="V3020" t="str">
        <f t="shared" si="383"/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76"/>
        <v>121</v>
      </c>
      <c r="P3021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9">
        <f t="shared" si="380"/>
        <v>41785.916666666664</v>
      </c>
      <c r="T3021" s="9">
        <f t="shared" si="381"/>
        <v>41758.625231481477</v>
      </c>
      <c r="U3021" t="str">
        <f t="shared" si="382"/>
        <v>April</v>
      </c>
      <c r="V3021" t="str">
        <f t="shared" si="383"/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76"/>
        <v>101</v>
      </c>
      <c r="P3022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9">
        <f t="shared" si="380"/>
        <v>42230.638113425921</v>
      </c>
      <c r="T3022" s="9">
        <f t="shared" si="381"/>
        <v>42170.638113425921</v>
      </c>
      <c r="U3022" t="str">
        <f t="shared" si="382"/>
        <v>June</v>
      </c>
      <c r="V3022" t="str">
        <f t="shared" si="383"/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76"/>
        <v>116</v>
      </c>
      <c r="P3023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9">
        <f t="shared" si="380"/>
        <v>42696.040972222218</v>
      </c>
      <c r="T3023" s="9">
        <f t="shared" si="381"/>
        <v>42660.410520833328</v>
      </c>
      <c r="U3023" t="str">
        <f t="shared" si="382"/>
        <v>October</v>
      </c>
      <c r="V3023" t="str">
        <f t="shared" si="383"/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76"/>
        <v>101</v>
      </c>
      <c r="P3024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9">
        <f t="shared" si="380"/>
        <v>42609.745474537034</v>
      </c>
      <c r="T3024" s="9">
        <f t="shared" si="381"/>
        <v>42564.745474537034</v>
      </c>
      <c r="U3024" t="str">
        <f t="shared" si="382"/>
        <v>July</v>
      </c>
      <c r="V3024" t="str">
        <f t="shared" si="383"/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76"/>
        <v>103</v>
      </c>
      <c r="P3025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9">
        <f t="shared" si="380"/>
        <v>42166.46743055556</v>
      </c>
      <c r="T3025" s="9">
        <f t="shared" si="381"/>
        <v>42121.46743055556</v>
      </c>
      <c r="U3025" t="str">
        <f t="shared" si="382"/>
        <v>April</v>
      </c>
      <c r="V3025" t="str">
        <f t="shared" si="383"/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76"/>
        <v>246</v>
      </c>
      <c r="P302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9">
        <f t="shared" si="380"/>
        <v>41188.785590277774</v>
      </c>
      <c r="T3026" s="9">
        <f t="shared" si="381"/>
        <v>41158.785590277774</v>
      </c>
      <c r="U3026" t="str">
        <f t="shared" si="382"/>
        <v>September</v>
      </c>
      <c r="V3026" t="str">
        <f t="shared" si="383"/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76"/>
        <v>302</v>
      </c>
      <c r="P3027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9">
        <f t="shared" si="380"/>
        <v>41789.458333333328</v>
      </c>
      <c r="T3027" s="9">
        <f t="shared" si="381"/>
        <v>41761.301076388889</v>
      </c>
      <c r="U3027" t="str">
        <f t="shared" si="382"/>
        <v>May</v>
      </c>
      <c r="V3027" t="str">
        <f t="shared" si="383"/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76"/>
        <v>143</v>
      </c>
      <c r="P3028">
        <f t="shared" si="377"/>
        <v>51.6</v>
      </c>
      <c r="Q3028" t="str">
        <f t="shared" si="378"/>
        <v>theater</v>
      </c>
      <c r="R3028" t="str">
        <f t="shared" si="379"/>
        <v>spaces</v>
      </c>
      <c r="S3028" s="9">
        <f t="shared" si="380"/>
        <v>42797.251064814809</v>
      </c>
      <c r="T3028" s="9">
        <f t="shared" si="381"/>
        <v>42783.251064814809</v>
      </c>
      <c r="U3028" t="str">
        <f t="shared" si="382"/>
        <v>February</v>
      </c>
      <c r="V3028" t="str">
        <f t="shared" si="383"/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76"/>
        <v>131</v>
      </c>
      <c r="P302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9">
        <f t="shared" si="380"/>
        <v>42083.454293981478</v>
      </c>
      <c r="T3029" s="9">
        <f t="shared" si="381"/>
        <v>42053.49596064815</v>
      </c>
      <c r="U3029" t="str">
        <f t="shared" si="382"/>
        <v>February</v>
      </c>
      <c r="V3029" t="str">
        <f t="shared" si="383"/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76"/>
        <v>168</v>
      </c>
      <c r="P3030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9">
        <f t="shared" si="380"/>
        <v>42597.055844907409</v>
      </c>
      <c r="T3030" s="9">
        <f t="shared" si="381"/>
        <v>42567.055844907409</v>
      </c>
      <c r="U3030" t="str">
        <f t="shared" si="382"/>
        <v>July</v>
      </c>
      <c r="V3030" t="str">
        <f t="shared" si="383"/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76"/>
        <v>110</v>
      </c>
      <c r="P3031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9">
        <f t="shared" si="380"/>
        <v>41960.982638888883</v>
      </c>
      <c r="T3031" s="9">
        <f t="shared" si="381"/>
        <v>41932.500543981478</v>
      </c>
      <c r="U3031" t="str">
        <f t="shared" si="382"/>
        <v>October</v>
      </c>
      <c r="V3031" t="str">
        <f t="shared" si="383"/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76"/>
        <v>107</v>
      </c>
      <c r="P3032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9">
        <f t="shared" si="380"/>
        <v>42263.5390162037</v>
      </c>
      <c r="T3032" s="9">
        <f t="shared" si="381"/>
        <v>42233.5390162037</v>
      </c>
      <c r="U3032" t="str">
        <f t="shared" si="382"/>
        <v>August</v>
      </c>
      <c r="V3032" t="str">
        <f t="shared" si="383"/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76"/>
        <v>100</v>
      </c>
      <c r="P3033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9">
        <f t="shared" si="380"/>
        <v>42657.674155092587</v>
      </c>
      <c r="T3033" s="9">
        <f t="shared" si="381"/>
        <v>42597.674155092587</v>
      </c>
      <c r="U3033" t="str">
        <f t="shared" si="382"/>
        <v>August</v>
      </c>
      <c r="V3033" t="str">
        <f t="shared" si="383"/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76"/>
        <v>127</v>
      </c>
      <c r="P303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9">
        <f t="shared" si="380"/>
        <v>42257.836331018516</v>
      </c>
      <c r="T3034" s="9">
        <f t="shared" si="381"/>
        <v>42227.836331018516</v>
      </c>
      <c r="U3034" t="str">
        <f t="shared" si="382"/>
        <v>August</v>
      </c>
      <c r="V3034" t="str">
        <f t="shared" si="383"/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76"/>
        <v>147</v>
      </c>
      <c r="P3035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9">
        <f t="shared" si="380"/>
        <v>42599.901909722219</v>
      </c>
      <c r="T3035" s="9">
        <f t="shared" si="381"/>
        <v>42569.901909722219</v>
      </c>
      <c r="U3035" t="str">
        <f t="shared" si="382"/>
        <v>July</v>
      </c>
      <c r="V3035" t="str">
        <f t="shared" si="383"/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76"/>
        <v>113</v>
      </c>
      <c r="P303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9">
        <f t="shared" si="380"/>
        <v>42674.957638888889</v>
      </c>
      <c r="T3036" s="9">
        <f t="shared" si="381"/>
        <v>42644.327025462961</v>
      </c>
      <c r="U3036" t="str">
        <f t="shared" si="382"/>
        <v>October</v>
      </c>
      <c r="V3036" t="str">
        <f t="shared" si="383"/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76"/>
        <v>109</v>
      </c>
      <c r="P3037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9">
        <f t="shared" si="380"/>
        <v>41398.351956018516</v>
      </c>
      <c r="T3037" s="9">
        <f t="shared" si="381"/>
        <v>41368.351956018516</v>
      </c>
      <c r="U3037" t="str">
        <f t="shared" si="382"/>
        <v>April</v>
      </c>
      <c r="V3037" t="str">
        <f t="shared" si="383"/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76"/>
        <v>127</v>
      </c>
      <c r="P3038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9">
        <f t="shared" si="380"/>
        <v>41502.290972222218</v>
      </c>
      <c r="T3038" s="9">
        <f t="shared" si="381"/>
        <v>41466.576898148145</v>
      </c>
      <c r="U3038" t="str">
        <f t="shared" si="382"/>
        <v>July</v>
      </c>
      <c r="V3038" t="str">
        <f t="shared" si="383"/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76"/>
        <v>213</v>
      </c>
      <c r="P3039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9">
        <f t="shared" si="380"/>
        <v>40452.999305555553</v>
      </c>
      <c r="T3039" s="9">
        <f t="shared" si="381"/>
        <v>40378.684872685182</v>
      </c>
      <c r="U3039" t="str">
        <f t="shared" si="382"/>
        <v>July</v>
      </c>
      <c r="V3039" t="str">
        <f t="shared" si="383"/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76"/>
        <v>101</v>
      </c>
      <c r="P3040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9">
        <f t="shared" si="380"/>
        <v>42433.043946759259</v>
      </c>
      <c r="T3040" s="9">
        <f t="shared" si="381"/>
        <v>42373.043946759259</v>
      </c>
      <c r="U3040" t="str">
        <f t="shared" si="382"/>
        <v>January</v>
      </c>
      <c r="V3040" t="str">
        <f t="shared" si="383"/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76"/>
        <v>109</v>
      </c>
      <c r="P3041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9">
        <f t="shared" si="380"/>
        <v>41637.124305555553</v>
      </c>
      <c r="T3041" s="9">
        <f t="shared" si="381"/>
        <v>41610.586087962962</v>
      </c>
      <c r="U3041" t="str">
        <f t="shared" si="382"/>
        <v>December</v>
      </c>
      <c r="V3041" t="str">
        <f t="shared" si="383"/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76"/>
        <v>108</v>
      </c>
      <c r="P3042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9">
        <f t="shared" si="380"/>
        <v>42181.749999999993</v>
      </c>
      <c r="T3042" s="9">
        <f t="shared" si="381"/>
        <v>42177.583576388883</v>
      </c>
      <c r="U3042" t="str">
        <f t="shared" si="382"/>
        <v>June</v>
      </c>
      <c r="V3042" t="str">
        <f t="shared" si="383"/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76"/>
        <v>110</v>
      </c>
      <c r="P3043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9">
        <f t="shared" si="380"/>
        <v>42389.660277777781</v>
      </c>
      <c r="T3043" s="9">
        <f t="shared" si="381"/>
        <v>42359.660277777781</v>
      </c>
      <c r="U3043" t="str">
        <f t="shared" si="382"/>
        <v>December</v>
      </c>
      <c r="V3043" t="str">
        <f t="shared" si="383"/>
        <v>2015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76"/>
        <v>128</v>
      </c>
      <c r="P3044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9">
        <f t="shared" si="380"/>
        <v>42283.479710648149</v>
      </c>
      <c r="T3044" s="9">
        <f t="shared" si="381"/>
        <v>42253.479710648149</v>
      </c>
      <c r="U3044" t="str">
        <f t="shared" si="382"/>
        <v>September</v>
      </c>
      <c r="V3044" t="str">
        <f t="shared" si="383"/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76"/>
        <v>110</v>
      </c>
      <c r="P3045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9">
        <f t="shared" si="380"/>
        <v>42109.909722222219</v>
      </c>
      <c r="T3045" s="9">
        <f t="shared" si="381"/>
        <v>42082.862256944441</v>
      </c>
      <c r="U3045" t="str">
        <f t="shared" si="382"/>
        <v>March</v>
      </c>
      <c r="V3045" t="str">
        <f t="shared" si="383"/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76"/>
        <v>109</v>
      </c>
      <c r="P304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9">
        <f t="shared" si="380"/>
        <v>42402.518495370365</v>
      </c>
      <c r="T3046" s="9">
        <f t="shared" si="381"/>
        <v>42387.518495370365</v>
      </c>
      <c r="U3046" t="str">
        <f t="shared" si="382"/>
        <v>January</v>
      </c>
      <c r="V3046" t="str">
        <f t="shared" si="383"/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76"/>
        <v>133</v>
      </c>
      <c r="P3047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9">
        <f t="shared" si="380"/>
        <v>41872.947395833333</v>
      </c>
      <c r="T3047" s="9">
        <f t="shared" si="381"/>
        <v>41842.947395833333</v>
      </c>
      <c r="U3047" t="str">
        <f t="shared" si="382"/>
        <v>July</v>
      </c>
      <c r="V3047" t="str">
        <f t="shared" si="383"/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76"/>
        <v>191</v>
      </c>
      <c r="P3048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9">
        <f t="shared" si="380"/>
        <v>41891.994444444441</v>
      </c>
      <c r="T3048" s="9">
        <f t="shared" si="381"/>
        <v>41862.59474537037</v>
      </c>
      <c r="U3048" t="str">
        <f t="shared" si="382"/>
        <v>August</v>
      </c>
      <c r="V3048" t="str">
        <f t="shared" si="383"/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76"/>
        <v>149</v>
      </c>
      <c r="P304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9">
        <f t="shared" si="380"/>
        <v>42487.344444444439</v>
      </c>
      <c r="T3049" s="9">
        <f t="shared" si="381"/>
        <v>42443.780717592592</v>
      </c>
      <c r="U3049" t="str">
        <f t="shared" si="382"/>
        <v>March</v>
      </c>
      <c r="V3049" t="str">
        <f t="shared" si="383"/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76"/>
        <v>166</v>
      </c>
      <c r="P3050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9">
        <f t="shared" si="380"/>
        <v>42004.681944444441</v>
      </c>
      <c r="T3050" s="9">
        <f t="shared" si="381"/>
        <v>41975.692847222213</v>
      </c>
      <c r="U3050" t="str">
        <f t="shared" si="382"/>
        <v>December</v>
      </c>
      <c r="V3050" t="str">
        <f t="shared" si="383"/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76"/>
        <v>107</v>
      </c>
      <c r="P3051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9">
        <f t="shared" si="380"/>
        <v>42168.806192129625</v>
      </c>
      <c r="T3051" s="9">
        <f t="shared" si="381"/>
        <v>42138.806192129625</v>
      </c>
      <c r="U3051" t="str">
        <f t="shared" si="382"/>
        <v>May</v>
      </c>
      <c r="V3051" t="str">
        <f t="shared" si="383"/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76"/>
        <v>106</v>
      </c>
      <c r="P3052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9">
        <f t="shared" si="380"/>
        <v>42494.960185185184</v>
      </c>
      <c r="T3052" s="9">
        <f t="shared" si="381"/>
        <v>42464.960185185184</v>
      </c>
      <c r="U3052" t="str">
        <f t="shared" si="382"/>
        <v>April</v>
      </c>
      <c r="V3052" t="str">
        <f t="shared" si="383"/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76"/>
        <v>24</v>
      </c>
      <c r="P3053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9">
        <f t="shared" si="380"/>
        <v>42774.207696759251</v>
      </c>
      <c r="T3053" s="9">
        <f t="shared" si="381"/>
        <v>42744.207696759251</v>
      </c>
      <c r="U3053" t="str">
        <f t="shared" si="382"/>
        <v>January</v>
      </c>
      <c r="V3053" t="str">
        <f t="shared" si="383"/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76"/>
        <v>0</v>
      </c>
      <c r="P3054">
        <f t="shared" si="377"/>
        <v>37.5</v>
      </c>
      <c r="Q3054" t="str">
        <f t="shared" si="378"/>
        <v>theater</v>
      </c>
      <c r="R3054" t="str">
        <f t="shared" si="379"/>
        <v>spaces</v>
      </c>
      <c r="S3054" s="9">
        <f t="shared" si="380"/>
        <v>42152.457638888889</v>
      </c>
      <c r="T3054" s="9">
        <f t="shared" si="381"/>
        <v>42122.461736111109</v>
      </c>
      <c r="U3054" t="str">
        <f t="shared" si="382"/>
        <v>April</v>
      </c>
      <c r="V3054" t="str">
        <f t="shared" si="383"/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76"/>
        <v>0</v>
      </c>
      <c r="P3055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9">
        <f t="shared" si="380"/>
        <v>41913.957638888889</v>
      </c>
      <c r="T3055" s="9">
        <f t="shared" si="381"/>
        <v>41862.553391203699</v>
      </c>
      <c r="U3055" t="str">
        <f t="shared" si="382"/>
        <v>August</v>
      </c>
      <c r="V3055" t="str">
        <f t="shared" si="383"/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76"/>
        <v>0</v>
      </c>
      <c r="P3056">
        <f t="shared" si="377"/>
        <v>0</v>
      </c>
      <c r="Q3056" t="str">
        <f t="shared" si="378"/>
        <v>theater</v>
      </c>
      <c r="R3056" t="str">
        <f t="shared" si="379"/>
        <v>spaces</v>
      </c>
      <c r="S3056" s="9">
        <f t="shared" si="380"/>
        <v>42064.836111111108</v>
      </c>
      <c r="T3056" s="9">
        <f t="shared" si="381"/>
        <v>42027.624467592592</v>
      </c>
      <c r="U3056" t="str">
        <f t="shared" si="382"/>
        <v>January</v>
      </c>
      <c r="V3056" t="str">
        <f t="shared" si="383"/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76"/>
        <v>0</v>
      </c>
      <c r="P3057">
        <f t="shared" si="377"/>
        <v>1</v>
      </c>
      <c r="Q3057" t="str">
        <f t="shared" si="378"/>
        <v>theater</v>
      </c>
      <c r="R3057" t="str">
        <f t="shared" si="379"/>
        <v>spaces</v>
      </c>
      <c r="S3057" s="9">
        <f t="shared" si="380"/>
        <v>42013.749884259254</v>
      </c>
      <c r="T3057" s="9">
        <f t="shared" si="381"/>
        <v>41953.749884259254</v>
      </c>
      <c r="U3057" t="str">
        <f t="shared" si="382"/>
        <v>November</v>
      </c>
      <c r="V3057" t="str">
        <f t="shared" si="383"/>
        <v>2014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76"/>
        <v>0</v>
      </c>
      <c r="P3058">
        <f t="shared" si="377"/>
        <v>0</v>
      </c>
      <c r="Q3058" t="str">
        <f t="shared" si="378"/>
        <v>theater</v>
      </c>
      <c r="R3058" t="str">
        <f t="shared" si="379"/>
        <v>spaces</v>
      </c>
      <c r="S3058" s="9">
        <f t="shared" si="380"/>
        <v>41911.428055555552</v>
      </c>
      <c r="T3058" s="9">
        <f t="shared" si="381"/>
        <v>41851.428055555552</v>
      </c>
      <c r="U3058" t="str">
        <f t="shared" si="382"/>
        <v>July</v>
      </c>
      <c r="V3058" t="str">
        <f t="shared" si="383"/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76"/>
        <v>0</v>
      </c>
      <c r="P3059">
        <f t="shared" si="377"/>
        <v>0</v>
      </c>
      <c r="Q3059" t="str">
        <f t="shared" si="378"/>
        <v>theater</v>
      </c>
      <c r="R3059" t="str">
        <f t="shared" si="379"/>
        <v>spaces</v>
      </c>
      <c r="S3059" s="9">
        <f t="shared" si="380"/>
        <v>42463.400590277779</v>
      </c>
      <c r="T3059" s="9">
        <f t="shared" si="381"/>
        <v>42433.442256944443</v>
      </c>
      <c r="U3059" t="str">
        <f t="shared" si="382"/>
        <v>March</v>
      </c>
      <c r="V3059" t="str">
        <f t="shared" si="383"/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76"/>
        <v>0</v>
      </c>
      <c r="P3060">
        <f t="shared" si="377"/>
        <v>1</v>
      </c>
      <c r="Q3060" t="str">
        <f t="shared" si="378"/>
        <v>theater</v>
      </c>
      <c r="R3060" t="str">
        <f t="shared" si="379"/>
        <v>spaces</v>
      </c>
      <c r="S3060" s="9">
        <f t="shared" si="380"/>
        <v>42510.165972222218</v>
      </c>
      <c r="T3060" s="9">
        <f t="shared" si="381"/>
        <v>42460.165972222218</v>
      </c>
      <c r="U3060" t="str">
        <f t="shared" si="382"/>
        <v>March</v>
      </c>
      <c r="V3060" t="str">
        <f t="shared" si="383"/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76"/>
        <v>3</v>
      </c>
      <c r="P3061">
        <f t="shared" si="377"/>
        <v>41</v>
      </c>
      <c r="Q3061" t="str">
        <f t="shared" si="378"/>
        <v>theater</v>
      </c>
      <c r="R3061" t="str">
        <f t="shared" si="379"/>
        <v>spaces</v>
      </c>
      <c r="S3061" s="9">
        <f t="shared" si="380"/>
        <v>41859.727384259255</v>
      </c>
      <c r="T3061" s="9">
        <f t="shared" si="381"/>
        <v>41829.727384259255</v>
      </c>
      <c r="U3061" t="str">
        <f t="shared" si="382"/>
        <v>July</v>
      </c>
      <c r="V3061" t="str">
        <f t="shared" si="383"/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76"/>
        <v>0</v>
      </c>
      <c r="P3062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9">
        <f t="shared" si="380"/>
        <v>42275.066365740735</v>
      </c>
      <c r="T3062" s="9">
        <f t="shared" si="381"/>
        <v>42245.066365740735</v>
      </c>
      <c r="U3062" t="str">
        <f t="shared" si="382"/>
        <v>August</v>
      </c>
      <c r="V3062" t="str">
        <f t="shared" si="383"/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76"/>
        <v>0</v>
      </c>
      <c r="P3063">
        <f t="shared" si="377"/>
        <v>0</v>
      </c>
      <c r="Q3063" t="str">
        <f t="shared" si="378"/>
        <v>theater</v>
      </c>
      <c r="R3063" t="str">
        <f t="shared" si="379"/>
        <v>spaces</v>
      </c>
      <c r="S3063" s="9">
        <f t="shared" si="380"/>
        <v>41864.575787037036</v>
      </c>
      <c r="T3063" s="9">
        <f t="shared" si="381"/>
        <v>41834.575787037036</v>
      </c>
      <c r="U3063" t="str">
        <f t="shared" si="382"/>
        <v>July</v>
      </c>
      <c r="V3063" t="str">
        <f t="shared" si="383"/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76"/>
        <v>67</v>
      </c>
      <c r="P3064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9">
        <f t="shared" si="380"/>
        <v>42277.541666666664</v>
      </c>
      <c r="T3064" s="9">
        <f t="shared" si="381"/>
        <v>42248.3274537037</v>
      </c>
      <c r="U3064" t="str">
        <f t="shared" si="382"/>
        <v>September</v>
      </c>
      <c r="V3064" t="str">
        <f t="shared" si="383"/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76"/>
        <v>20</v>
      </c>
      <c r="P3065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9">
        <f t="shared" si="380"/>
        <v>42665.714560185181</v>
      </c>
      <c r="T3065" s="9">
        <f t="shared" si="381"/>
        <v>42630.714560185181</v>
      </c>
      <c r="U3065" t="str">
        <f t="shared" si="382"/>
        <v>September</v>
      </c>
      <c r="V3065" t="str">
        <f t="shared" si="383"/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76"/>
        <v>11</v>
      </c>
      <c r="P306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9">
        <f t="shared" si="380"/>
        <v>42330.082638888889</v>
      </c>
      <c r="T3066" s="9">
        <f t="shared" si="381"/>
        <v>42298.9218287037</v>
      </c>
      <c r="U3066" t="str">
        <f t="shared" si="382"/>
        <v>October</v>
      </c>
      <c r="V3066" t="str">
        <f t="shared" si="383"/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76"/>
        <v>0</v>
      </c>
      <c r="P3067">
        <f t="shared" si="377"/>
        <v>5</v>
      </c>
      <c r="Q3067" t="str">
        <f t="shared" si="378"/>
        <v>theater</v>
      </c>
      <c r="R3067" t="str">
        <f t="shared" si="379"/>
        <v>spaces</v>
      </c>
      <c r="S3067" s="9">
        <f t="shared" si="380"/>
        <v>41849.846898148149</v>
      </c>
      <c r="T3067" s="9">
        <f t="shared" si="381"/>
        <v>41824.846898148149</v>
      </c>
      <c r="U3067" t="str">
        <f t="shared" si="382"/>
        <v>July</v>
      </c>
      <c r="V3067" t="str">
        <f t="shared" si="383"/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76"/>
        <v>12</v>
      </c>
      <c r="P3068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9">
        <f t="shared" si="380"/>
        <v>42561.020104166666</v>
      </c>
      <c r="T3068" s="9">
        <f t="shared" si="381"/>
        <v>42531.020104166666</v>
      </c>
      <c r="U3068" t="str">
        <f t="shared" si="382"/>
        <v>June</v>
      </c>
      <c r="V3068" t="str">
        <f t="shared" si="383"/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76"/>
        <v>3</v>
      </c>
      <c r="P3069">
        <f t="shared" si="377"/>
        <v>200</v>
      </c>
      <c r="Q3069" t="str">
        <f t="shared" si="378"/>
        <v>theater</v>
      </c>
      <c r="R3069" t="str">
        <f t="shared" si="379"/>
        <v>spaces</v>
      </c>
      <c r="S3069" s="9">
        <f t="shared" si="380"/>
        <v>42256.730081018519</v>
      </c>
      <c r="T3069" s="9">
        <f t="shared" si="381"/>
        <v>42226.730081018519</v>
      </c>
      <c r="U3069" t="str">
        <f t="shared" si="382"/>
        <v>August</v>
      </c>
      <c r="V3069" t="str">
        <f t="shared" si="383"/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76"/>
        <v>0</v>
      </c>
      <c r="P3070">
        <f t="shared" si="377"/>
        <v>87.5</v>
      </c>
      <c r="Q3070" t="str">
        <f t="shared" si="378"/>
        <v>theater</v>
      </c>
      <c r="R3070" t="str">
        <f t="shared" si="379"/>
        <v>spaces</v>
      </c>
      <c r="S3070" s="9">
        <f t="shared" si="380"/>
        <v>42293.483240740738</v>
      </c>
      <c r="T3070" s="9">
        <f t="shared" si="381"/>
        <v>42263.483240740738</v>
      </c>
      <c r="U3070" t="str">
        <f t="shared" si="382"/>
        <v>September</v>
      </c>
      <c r="V3070" t="str">
        <f t="shared" si="383"/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76"/>
        <v>14</v>
      </c>
      <c r="P3071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9">
        <f t="shared" si="380"/>
        <v>41987.625393518516</v>
      </c>
      <c r="T3071" s="9">
        <f t="shared" si="381"/>
        <v>41957.625393518516</v>
      </c>
      <c r="U3071" t="str">
        <f t="shared" si="382"/>
        <v>November</v>
      </c>
      <c r="V3071" t="str">
        <f t="shared" si="383"/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76"/>
        <v>3</v>
      </c>
      <c r="P3072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9">
        <f t="shared" si="380"/>
        <v>42711.525104166663</v>
      </c>
      <c r="T3072" s="9">
        <f t="shared" si="381"/>
        <v>42690.525104166663</v>
      </c>
      <c r="U3072" t="str">
        <f t="shared" si="382"/>
        <v>November</v>
      </c>
      <c r="V3072" t="str">
        <f t="shared" si="383"/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76"/>
        <v>60</v>
      </c>
      <c r="P3073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9">
        <f t="shared" si="380"/>
        <v>42115.040972222218</v>
      </c>
      <c r="T3073" s="9">
        <f t="shared" si="381"/>
        <v>42097.524085648147</v>
      </c>
      <c r="U3073" t="str">
        <f t="shared" si="382"/>
        <v>April</v>
      </c>
      <c r="V3073" t="str">
        <f t="shared" si="383"/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76"/>
        <v>0</v>
      </c>
      <c r="P3074">
        <f t="shared" si="377"/>
        <v>1</v>
      </c>
      <c r="Q3074" t="str">
        <f t="shared" si="378"/>
        <v>theater</v>
      </c>
      <c r="R3074" t="str">
        <f t="shared" si="379"/>
        <v>spaces</v>
      </c>
      <c r="S3074" s="9">
        <f t="shared" si="380"/>
        <v>42672.865277777775</v>
      </c>
      <c r="T3074" s="9">
        <f t="shared" si="381"/>
        <v>42658.482199074067</v>
      </c>
      <c r="U3074" t="str">
        <f t="shared" si="382"/>
        <v>October</v>
      </c>
      <c r="V3074" t="str">
        <f t="shared" si="383"/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84">ROUND(E3075/D3075*100,0)</f>
        <v>0</v>
      </c>
      <c r="P3075">
        <f t="shared" ref="P3075:P3138" si="385">IFERROR(E3075/L3075,0)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9">
        <f t="shared" ref="S3075:S3138" si="388">(((I3075/60)/60)/24)+DATE(1970,1,1)+(-5/24)</f>
        <v>42169.59652777778</v>
      </c>
      <c r="T3075" s="9">
        <f t="shared" ref="T3075:T3138" si="389">(((J3075/60)/60)/24)+DATE(1970,1,1)+(-5/24)</f>
        <v>42111.475694444445</v>
      </c>
      <c r="U3075" t="str">
        <f t="shared" ref="U3075:U3138" si="390">TEXT(T3075,"mmmm")</f>
        <v>April</v>
      </c>
      <c r="V3075" t="str">
        <f t="shared" ref="V3075:V3138" si="391">TEXT(T3075,"yyyy")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84"/>
        <v>0</v>
      </c>
      <c r="P307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9">
        <f t="shared" si="388"/>
        <v>42439.362951388881</v>
      </c>
      <c r="T3076" s="9">
        <f t="shared" si="389"/>
        <v>42409.362951388881</v>
      </c>
      <c r="U3076" t="str">
        <f t="shared" si="390"/>
        <v>February</v>
      </c>
      <c r="V3076" t="str">
        <f t="shared" si="391"/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84"/>
        <v>9</v>
      </c>
      <c r="P3077">
        <f t="shared" si="385"/>
        <v>64.8</v>
      </c>
      <c r="Q3077" t="str">
        <f t="shared" si="386"/>
        <v>theater</v>
      </c>
      <c r="R3077" t="str">
        <f t="shared" si="387"/>
        <v>spaces</v>
      </c>
      <c r="S3077" s="9">
        <f t="shared" si="388"/>
        <v>42600.893981481473</v>
      </c>
      <c r="T3077" s="9">
        <f t="shared" si="389"/>
        <v>42550.893981481473</v>
      </c>
      <c r="U3077" t="str">
        <f t="shared" si="390"/>
        <v>June</v>
      </c>
      <c r="V3077" t="str">
        <f t="shared" si="391"/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84"/>
        <v>15</v>
      </c>
      <c r="P307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9">
        <f t="shared" si="388"/>
        <v>42286.443553240737</v>
      </c>
      <c r="T3078" s="9">
        <f t="shared" si="389"/>
        <v>42226.443553240737</v>
      </c>
      <c r="U3078" t="str">
        <f t="shared" si="390"/>
        <v>August</v>
      </c>
      <c r="V3078" t="str">
        <f t="shared" si="391"/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84"/>
        <v>0</v>
      </c>
      <c r="P3079">
        <f t="shared" si="385"/>
        <v>52.5</v>
      </c>
      <c r="Q3079" t="str">
        <f t="shared" si="386"/>
        <v>theater</v>
      </c>
      <c r="R3079" t="str">
        <f t="shared" si="387"/>
        <v>spaces</v>
      </c>
      <c r="S3079" s="9">
        <f t="shared" si="388"/>
        <v>42796.74858796296</v>
      </c>
      <c r="T3079" s="9">
        <f t="shared" si="389"/>
        <v>42766.74858796296</v>
      </c>
      <c r="U3079" t="str">
        <f t="shared" si="390"/>
        <v>January</v>
      </c>
      <c r="V3079" t="str">
        <f t="shared" si="391"/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84"/>
        <v>0</v>
      </c>
      <c r="P3080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9">
        <f t="shared" si="388"/>
        <v>42060.930497685178</v>
      </c>
      <c r="T3080" s="9">
        <f t="shared" si="389"/>
        <v>42030.930497685178</v>
      </c>
      <c r="U3080" t="str">
        <f t="shared" si="390"/>
        <v>January</v>
      </c>
      <c r="V3080" t="str">
        <f t="shared" si="391"/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84"/>
        <v>1</v>
      </c>
      <c r="P3081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9">
        <f t="shared" si="388"/>
        <v>42085.463368055549</v>
      </c>
      <c r="T3081" s="9">
        <f t="shared" si="389"/>
        <v>42055.50503472222</v>
      </c>
      <c r="U3081" t="str">
        <f t="shared" si="390"/>
        <v>February</v>
      </c>
      <c r="V3081" t="str">
        <f t="shared" si="391"/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84"/>
        <v>0</v>
      </c>
      <c r="P3082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9">
        <f t="shared" si="388"/>
        <v>41999.861620370364</v>
      </c>
      <c r="T3082" s="9">
        <f t="shared" si="389"/>
        <v>41939.8199537037</v>
      </c>
      <c r="U3082" t="str">
        <f t="shared" si="390"/>
        <v>October</v>
      </c>
      <c r="V3082" t="str">
        <f t="shared" si="391"/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84"/>
        <v>0</v>
      </c>
      <c r="P3083">
        <f t="shared" si="385"/>
        <v>420.6</v>
      </c>
      <c r="Q3083" t="str">
        <f t="shared" si="386"/>
        <v>theater</v>
      </c>
      <c r="R3083" t="str">
        <f t="shared" si="387"/>
        <v>spaces</v>
      </c>
      <c r="S3083" s="9">
        <f t="shared" si="388"/>
        <v>42266.973275462959</v>
      </c>
      <c r="T3083" s="9">
        <f t="shared" si="389"/>
        <v>42236.973275462959</v>
      </c>
      <c r="U3083" t="str">
        <f t="shared" si="390"/>
        <v>August</v>
      </c>
      <c r="V3083" t="str">
        <f t="shared" si="391"/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84"/>
        <v>0</v>
      </c>
      <c r="P3084">
        <f t="shared" si="385"/>
        <v>0</v>
      </c>
      <c r="Q3084" t="str">
        <f t="shared" si="386"/>
        <v>theater</v>
      </c>
      <c r="R3084" t="str">
        <f t="shared" si="387"/>
        <v>spaces</v>
      </c>
      <c r="S3084" s="9">
        <f t="shared" si="388"/>
        <v>42323.756319444445</v>
      </c>
      <c r="T3084" s="9">
        <f t="shared" si="389"/>
        <v>42293.714652777773</v>
      </c>
      <c r="U3084" t="str">
        <f t="shared" si="390"/>
        <v>October</v>
      </c>
      <c r="V3084" t="str">
        <f t="shared" si="391"/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84"/>
        <v>0</v>
      </c>
      <c r="P3085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9">
        <f t="shared" si="388"/>
        <v>41883</v>
      </c>
      <c r="T3085" s="9">
        <f t="shared" si="389"/>
        <v>41853.355069444442</v>
      </c>
      <c r="U3085" t="str">
        <f t="shared" si="390"/>
        <v>August</v>
      </c>
      <c r="V3085" t="str">
        <f t="shared" si="391"/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84"/>
        <v>12</v>
      </c>
      <c r="P308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9">
        <f t="shared" si="388"/>
        <v>42129.574999999997</v>
      </c>
      <c r="T3086" s="9">
        <f t="shared" si="389"/>
        <v>42100.515405092585</v>
      </c>
      <c r="U3086" t="str">
        <f t="shared" si="390"/>
        <v>April</v>
      </c>
      <c r="V3086" t="str">
        <f t="shared" si="391"/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84"/>
        <v>2</v>
      </c>
      <c r="P3087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9">
        <f t="shared" si="388"/>
        <v>42276.675451388881</v>
      </c>
      <c r="T3087" s="9">
        <f t="shared" si="389"/>
        <v>42246.675451388881</v>
      </c>
      <c r="U3087" t="str">
        <f t="shared" si="390"/>
        <v>August</v>
      </c>
      <c r="V3087" t="str">
        <f t="shared" si="391"/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84"/>
        <v>0</v>
      </c>
      <c r="P3088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9">
        <f t="shared" si="388"/>
        <v>42233.462488425925</v>
      </c>
      <c r="T3088" s="9">
        <f t="shared" si="389"/>
        <v>42173.462488425925</v>
      </c>
      <c r="U3088" t="str">
        <f t="shared" si="390"/>
        <v>June</v>
      </c>
      <c r="V3088" t="str">
        <f t="shared" si="391"/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84"/>
        <v>1</v>
      </c>
      <c r="P3089">
        <f t="shared" si="385"/>
        <v>62.5</v>
      </c>
      <c r="Q3089" t="str">
        <f t="shared" si="386"/>
        <v>theater</v>
      </c>
      <c r="R3089" t="str">
        <f t="shared" si="387"/>
        <v>spaces</v>
      </c>
      <c r="S3089" s="9">
        <f t="shared" si="388"/>
        <v>42724.983680555553</v>
      </c>
      <c r="T3089" s="9">
        <f t="shared" si="389"/>
        <v>42664.942013888889</v>
      </c>
      <c r="U3089" t="str">
        <f t="shared" si="390"/>
        <v>October</v>
      </c>
      <c r="V3089" t="str">
        <f t="shared" si="391"/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84"/>
        <v>0</v>
      </c>
      <c r="P3090">
        <f t="shared" si="385"/>
        <v>42</v>
      </c>
      <c r="Q3090" t="str">
        <f t="shared" si="386"/>
        <v>theater</v>
      </c>
      <c r="R3090" t="str">
        <f t="shared" si="387"/>
        <v>spaces</v>
      </c>
      <c r="S3090" s="9">
        <f t="shared" si="388"/>
        <v>42012.361805555549</v>
      </c>
      <c r="T3090" s="9">
        <f t="shared" si="389"/>
        <v>41981.363969907405</v>
      </c>
      <c r="U3090" t="str">
        <f t="shared" si="390"/>
        <v>December</v>
      </c>
      <c r="V3090" t="str">
        <f t="shared" si="391"/>
        <v>2014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84"/>
        <v>23</v>
      </c>
      <c r="P3091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9">
        <f t="shared" si="388"/>
        <v>42559.874305555553</v>
      </c>
      <c r="T3091" s="9">
        <f t="shared" si="389"/>
        <v>42528.334293981483</v>
      </c>
      <c r="U3091" t="str">
        <f t="shared" si="390"/>
        <v>June</v>
      </c>
      <c r="V3091" t="str">
        <f t="shared" si="391"/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84"/>
        <v>5</v>
      </c>
      <c r="P3092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9">
        <f t="shared" si="388"/>
        <v>42125.568807870368</v>
      </c>
      <c r="T3092" s="9">
        <f t="shared" si="389"/>
        <v>42065.610474537032</v>
      </c>
      <c r="U3092" t="str">
        <f t="shared" si="390"/>
        <v>March</v>
      </c>
      <c r="V3092" t="str">
        <f t="shared" si="391"/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84"/>
        <v>16</v>
      </c>
      <c r="P3093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9">
        <f t="shared" si="388"/>
        <v>42596.740081018514</v>
      </c>
      <c r="T3093" s="9">
        <f t="shared" si="389"/>
        <v>42566.740081018514</v>
      </c>
      <c r="U3093" t="str">
        <f t="shared" si="390"/>
        <v>July</v>
      </c>
      <c r="V3093" t="str">
        <f t="shared" si="391"/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84"/>
        <v>1</v>
      </c>
      <c r="P3094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9">
        <f t="shared" si="388"/>
        <v>42292.708333333336</v>
      </c>
      <c r="T3094" s="9">
        <f t="shared" si="389"/>
        <v>42255.41101851852</v>
      </c>
      <c r="U3094" t="str">
        <f t="shared" si="390"/>
        <v>September</v>
      </c>
      <c r="V3094" t="str">
        <f t="shared" si="391"/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84"/>
        <v>23</v>
      </c>
      <c r="P3095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9">
        <f t="shared" si="388"/>
        <v>41790.957638888889</v>
      </c>
      <c r="T3095" s="9">
        <f t="shared" si="389"/>
        <v>41760.700706018513</v>
      </c>
      <c r="U3095" t="str">
        <f t="shared" si="390"/>
        <v>May</v>
      </c>
      <c r="V3095" t="str">
        <f t="shared" si="391"/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84"/>
        <v>0</v>
      </c>
      <c r="P3096">
        <f t="shared" si="385"/>
        <v>25</v>
      </c>
      <c r="Q3096" t="str">
        <f t="shared" si="386"/>
        <v>theater</v>
      </c>
      <c r="R3096" t="str">
        <f t="shared" si="387"/>
        <v>spaces</v>
      </c>
      <c r="S3096" s="9">
        <f t="shared" si="388"/>
        <v>42267.587453703702</v>
      </c>
      <c r="T3096" s="9">
        <f t="shared" si="389"/>
        <v>42207.587453703702</v>
      </c>
      <c r="U3096" t="str">
        <f t="shared" si="390"/>
        <v>July</v>
      </c>
      <c r="V3096" t="str">
        <f t="shared" si="391"/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84"/>
        <v>0</v>
      </c>
      <c r="P3097">
        <f t="shared" si="385"/>
        <v>50</v>
      </c>
      <c r="Q3097" t="str">
        <f t="shared" si="386"/>
        <v>theater</v>
      </c>
      <c r="R3097" t="str">
        <f t="shared" si="387"/>
        <v>spaces</v>
      </c>
      <c r="S3097" s="9">
        <f t="shared" si="388"/>
        <v>42582.81689814815</v>
      </c>
      <c r="T3097" s="9">
        <f t="shared" si="389"/>
        <v>42522.81689814815</v>
      </c>
      <c r="U3097" t="str">
        <f t="shared" si="390"/>
        <v>June</v>
      </c>
      <c r="V3097" t="str">
        <f t="shared" si="391"/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84"/>
        <v>4</v>
      </c>
      <c r="P3098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9">
        <f t="shared" si="388"/>
        <v>42144.617199074077</v>
      </c>
      <c r="T3098" s="9">
        <f t="shared" si="389"/>
        <v>42114.617199074077</v>
      </c>
      <c r="U3098" t="str">
        <f t="shared" si="390"/>
        <v>April</v>
      </c>
      <c r="V3098" t="str">
        <f t="shared" si="391"/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84"/>
        <v>17</v>
      </c>
      <c r="P3099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9">
        <f t="shared" si="388"/>
        <v>42650.374999999993</v>
      </c>
      <c r="T3099" s="9">
        <f t="shared" si="389"/>
        <v>42629.29515046296</v>
      </c>
      <c r="U3099" t="str">
        <f t="shared" si="390"/>
        <v>September</v>
      </c>
      <c r="V3099" t="str">
        <f t="shared" si="391"/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84"/>
        <v>4</v>
      </c>
      <c r="P3100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9">
        <f t="shared" si="388"/>
        <v>42407.803472222215</v>
      </c>
      <c r="T3100" s="9">
        <f t="shared" si="389"/>
        <v>42359.58390046296</v>
      </c>
      <c r="U3100" t="str">
        <f t="shared" si="390"/>
        <v>December</v>
      </c>
      <c r="V3100" t="str">
        <f t="shared" si="391"/>
        <v>2015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84"/>
        <v>14</v>
      </c>
      <c r="P3101">
        <f t="shared" si="385"/>
        <v>55.6</v>
      </c>
      <c r="Q3101" t="str">
        <f t="shared" si="386"/>
        <v>theater</v>
      </c>
      <c r="R3101" t="str">
        <f t="shared" si="387"/>
        <v>spaces</v>
      </c>
      <c r="S3101" s="9">
        <f t="shared" si="388"/>
        <v>42411.981377314813</v>
      </c>
      <c r="T3101" s="9">
        <f t="shared" si="389"/>
        <v>42381.981377314813</v>
      </c>
      <c r="U3101" t="str">
        <f t="shared" si="390"/>
        <v>January</v>
      </c>
      <c r="V3101" t="str">
        <f t="shared" si="391"/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84"/>
        <v>15</v>
      </c>
      <c r="P3102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9">
        <f t="shared" si="388"/>
        <v>41932.4140625</v>
      </c>
      <c r="T3102" s="9">
        <f t="shared" si="389"/>
        <v>41902.4140625</v>
      </c>
      <c r="U3102" t="str">
        <f t="shared" si="390"/>
        <v>September</v>
      </c>
      <c r="V3102" t="str">
        <f t="shared" si="391"/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84"/>
        <v>12</v>
      </c>
      <c r="P3103">
        <f t="shared" si="385"/>
        <v>25</v>
      </c>
      <c r="Q3103" t="str">
        <f t="shared" si="386"/>
        <v>theater</v>
      </c>
      <c r="R3103" t="str">
        <f t="shared" si="387"/>
        <v>spaces</v>
      </c>
      <c r="S3103" s="9">
        <f t="shared" si="388"/>
        <v>42201.12222222222</v>
      </c>
      <c r="T3103" s="9">
        <f t="shared" si="389"/>
        <v>42171.175196759257</v>
      </c>
      <c r="U3103" t="str">
        <f t="shared" si="390"/>
        <v>June</v>
      </c>
      <c r="V3103" t="str">
        <f t="shared" si="391"/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84"/>
        <v>39</v>
      </c>
      <c r="P3104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9">
        <f t="shared" si="388"/>
        <v>42605.132152777776</v>
      </c>
      <c r="T3104" s="9">
        <f t="shared" si="389"/>
        <v>42555.132152777776</v>
      </c>
      <c r="U3104" t="str">
        <f t="shared" si="390"/>
        <v>July</v>
      </c>
      <c r="V3104" t="str">
        <f t="shared" si="391"/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84"/>
        <v>0</v>
      </c>
      <c r="P3105">
        <f t="shared" si="385"/>
        <v>5.5</v>
      </c>
      <c r="Q3105" t="str">
        <f t="shared" si="386"/>
        <v>theater</v>
      </c>
      <c r="R3105" t="str">
        <f t="shared" si="387"/>
        <v>spaces</v>
      </c>
      <c r="S3105" s="9">
        <f t="shared" si="388"/>
        <v>42166.94798611111</v>
      </c>
      <c r="T3105" s="9">
        <f t="shared" si="389"/>
        <v>42106.94798611111</v>
      </c>
      <c r="U3105" t="str">
        <f t="shared" si="390"/>
        <v>April</v>
      </c>
      <c r="V3105" t="str">
        <f t="shared" si="391"/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84"/>
        <v>30</v>
      </c>
      <c r="P3106">
        <f t="shared" si="385"/>
        <v>237</v>
      </c>
      <c r="Q3106" t="str">
        <f t="shared" si="386"/>
        <v>theater</v>
      </c>
      <c r="R3106" t="str">
        <f t="shared" si="387"/>
        <v>spaces</v>
      </c>
      <c r="S3106" s="9">
        <f t="shared" si="388"/>
        <v>42037.874999999993</v>
      </c>
      <c r="T3106" s="9">
        <f t="shared" si="389"/>
        <v>42006.70035879629</v>
      </c>
      <c r="U3106" t="str">
        <f t="shared" si="390"/>
        <v>January</v>
      </c>
      <c r="V3106" t="str">
        <f t="shared" si="391"/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84"/>
        <v>42</v>
      </c>
      <c r="P3107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9">
        <f t="shared" si="388"/>
        <v>41931</v>
      </c>
      <c r="T3107" s="9">
        <f t="shared" si="389"/>
        <v>41876.510601851849</v>
      </c>
      <c r="U3107" t="str">
        <f t="shared" si="390"/>
        <v>August</v>
      </c>
      <c r="V3107" t="str">
        <f t="shared" si="391"/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84"/>
        <v>4</v>
      </c>
      <c r="P310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9">
        <f t="shared" si="388"/>
        <v>42263.708333333336</v>
      </c>
      <c r="T3108" s="9">
        <f t="shared" si="389"/>
        <v>42241.22078703704</v>
      </c>
      <c r="U3108" t="str">
        <f t="shared" si="390"/>
        <v>August</v>
      </c>
      <c r="V3108" t="str">
        <f t="shared" si="391"/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84"/>
        <v>20</v>
      </c>
      <c r="P3109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9">
        <f t="shared" si="388"/>
        <v>42135.605914351843</v>
      </c>
      <c r="T3109" s="9">
        <f t="shared" si="389"/>
        <v>42128.605914351843</v>
      </c>
      <c r="U3109" t="str">
        <f t="shared" si="390"/>
        <v>May</v>
      </c>
      <c r="V3109" t="str">
        <f t="shared" si="391"/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84"/>
        <v>0</v>
      </c>
      <c r="P3110">
        <f t="shared" si="385"/>
        <v>13</v>
      </c>
      <c r="Q3110" t="str">
        <f t="shared" si="386"/>
        <v>theater</v>
      </c>
      <c r="R3110" t="str">
        <f t="shared" si="387"/>
        <v>spaces</v>
      </c>
      <c r="S3110" s="9">
        <f t="shared" si="388"/>
        <v>42122.430486111109</v>
      </c>
      <c r="T3110" s="9">
        <f t="shared" si="389"/>
        <v>42062.47215277778</v>
      </c>
      <c r="U3110" t="str">
        <f t="shared" si="390"/>
        <v>February</v>
      </c>
      <c r="V3110" t="str">
        <f t="shared" si="391"/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84"/>
        <v>25</v>
      </c>
      <c r="P3111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9">
        <f t="shared" si="388"/>
        <v>41878.916782407403</v>
      </c>
      <c r="T3111" s="9">
        <f t="shared" si="389"/>
        <v>41843.916782407403</v>
      </c>
      <c r="U3111" t="str">
        <f t="shared" si="390"/>
        <v>July</v>
      </c>
      <c r="V3111" t="str">
        <f t="shared" si="391"/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84"/>
        <v>0</v>
      </c>
      <c r="P3112">
        <f t="shared" si="385"/>
        <v>10</v>
      </c>
      <c r="Q3112" t="str">
        <f t="shared" si="386"/>
        <v>theater</v>
      </c>
      <c r="R3112" t="str">
        <f t="shared" si="387"/>
        <v>spaces</v>
      </c>
      <c r="S3112" s="9">
        <f t="shared" si="388"/>
        <v>42784.823136574072</v>
      </c>
      <c r="T3112" s="9">
        <f t="shared" si="389"/>
        <v>42744.823136574072</v>
      </c>
      <c r="U3112" t="str">
        <f t="shared" si="390"/>
        <v>January</v>
      </c>
      <c r="V3112" t="str">
        <f t="shared" si="391"/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84"/>
        <v>27</v>
      </c>
      <c r="P3113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9">
        <f t="shared" si="388"/>
        <v>41916.38680555555</v>
      </c>
      <c r="T3113" s="9">
        <f t="shared" si="389"/>
        <v>41885.38680555555</v>
      </c>
      <c r="U3113" t="str">
        <f t="shared" si="390"/>
        <v>September</v>
      </c>
      <c r="V3113" t="str">
        <f t="shared" si="391"/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84"/>
        <v>5</v>
      </c>
      <c r="P3114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9">
        <f t="shared" si="388"/>
        <v>42674.913587962961</v>
      </c>
      <c r="T3114" s="9">
        <f t="shared" si="389"/>
        <v>42614.913587962961</v>
      </c>
      <c r="U3114" t="str">
        <f t="shared" si="390"/>
        <v>September</v>
      </c>
      <c r="V3114" t="str">
        <f t="shared" si="391"/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84"/>
        <v>4</v>
      </c>
      <c r="P3115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9">
        <f t="shared" si="388"/>
        <v>42111.522939814815</v>
      </c>
      <c r="T3115" s="9">
        <f t="shared" si="389"/>
        <v>42081.522939814815</v>
      </c>
      <c r="U3115" t="str">
        <f t="shared" si="390"/>
        <v>March</v>
      </c>
      <c r="V3115" t="str">
        <f t="shared" si="391"/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84"/>
        <v>0</v>
      </c>
      <c r="P3116">
        <f t="shared" si="385"/>
        <v>0</v>
      </c>
      <c r="Q3116" t="str">
        <f t="shared" si="386"/>
        <v>theater</v>
      </c>
      <c r="R3116" t="str">
        <f t="shared" si="387"/>
        <v>spaces</v>
      </c>
      <c r="S3116" s="9">
        <f t="shared" si="388"/>
        <v>41903.42418981481</v>
      </c>
      <c r="T3116" s="9">
        <f t="shared" si="389"/>
        <v>41843.42418981481</v>
      </c>
      <c r="U3116" t="str">
        <f t="shared" si="390"/>
        <v>July</v>
      </c>
      <c r="V3116" t="str">
        <f t="shared" si="391"/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84"/>
        <v>3</v>
      </c>
      <c r="P3117">
        <f t="shared" si="385"/>
        <v>300</v>
      </c>
      <c r="Q3117" t="str">
        <f t="shared" si="386"/>
        <v>theater</v>
      </c>
      <c r="R3117" t="str">
        <f t="shared" si="387"/>
        <v>spaces</v>
      </c>
      <c r="S3117" s="9">
        <f t="shared" si="388"/>
        <v>42526.238738425927</v>
      </c>
      <c r="T3117" s="9">
        <f t="shared" si="389"/>
        <v>42496.238738425927</v>
      </c>
      <c r="U3117" t="str">
        <f t="shared" si="390"/>
        <v>May</v>
      </c>
      <c r="V3117" t="str">
        <f t="shared" si="391"/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84"/>
        <v>57</v>
      </c>
      <c r="P3118">
        <f t="shared" si="385"/>
        <v>43</v>
      </c>
      <c r="Q3118" t="str">
        <f t="shared" si="386"/>
        <v>theater</v>
      </c>
      <c r="R3118" t="str">
        <f t="shared" si="387"/>
        <v>spaces</v>
      </c>
      <c r="S3118" s="9">
        <f t="shared" si="388"/>
        <v>42095.30700231481</v>
      </c>
      <c r="T3118" s="9">
        <f t="shared" si="389"/>
        <v>42081.30700231481</v>
      </c>
      <c r="U3118" t="str">
        <f t="shared" si="390"/>
        <v>March</v>
      </c>
      <c r="V3118" t="str">
        <f t="shared" si="391"/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84"/>
        <v>0</v>
      </c>
      <c r="P3119">
        <f t="shared" si="385"/>
        <v>1</v>
      </c>
      <c r="Q3119" t="str">
        <f t="shared" si="386"/>
        <v>theater</v>
      </c>
      <c r="R3119" t="str">
        <f t="shared" si="387"/>
        <v>spaces</v>
      </c>
      <c r="S3119" s="9">
        <f t="shared" si="388"/>
        <v>42517.341666666667</v>
      </c>
      <c r="T3119" s="9">
        <f t="shared" si="389"/>
        <v>42509.166203703695</v>
      </c>
      <c r="U3119" t="str">
        <f t="shared" si="390"/>
        <v>May</v>
      </c>
      <c r="V3119" t="str">
        <f t="shared" si="391"/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84"/>
        <v>0</v>
      </c>
      <c r="P3120">
        <f t="shared" si="385"/>
        <v>775</v>
      </c>
      <c r="Q3120" t="str">
        <f t="shared" si="386"/>
        <v>theater</v>
      </c>
      <c r="R3120" t="str">
        <f t="shared" si="387"/>
        <v>spaces</v>
      </c>
      <c r="S3120" s="9">
        <f t="shared" si="388"/>
        <v>42553.441238425927</v>
      </c>
      <c r="T3120" s="9">
        <f t="shared" si="389"/>
        <v>42534.441238425927</v>
      </c>
      <c r="U3120" t="str">
        <f t="shared" si="390"/>
        <v>June</v>
      </c>
      <c r="V3120" t="str">
        <f t="shared" si="391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84"/>
        <v>0</v>
      </c>
      <c r="P3121">
        <f t="shared" si="385"/>
        <v>5</v>
      </c>
      <c r="Q3121" t="str">
        <f t="shared" si="386"/>
        <v>theater</v>
      </c>
      <c r="R3121" t="str">
        <f t="shared" si="387"/>
        <v>spaces</v>
      </c>
      <c r="S3121" s="9">
        <f t="shared" si="388"/>
        <v>42089.795509259253</v>
      </c>
      <c r="T3121" s="9">
        <f t="shared" si="389"/>
        <v>42059.837175925924</v>
      </c>
      <c r="U3121" t="str">
        <f t="shared" si="390"/>
        <v>February</v>
      </c>
      <c r="V3121" t="str">
        <f t="shared" si="391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84"/>
        <v>0</v>
      </c>
      <c r="P3122">
        <f t="shared" si="385"/>
        <v>12.8</v>
      </c>
      <c r="Q3122" t="str">
        <f t="shared" si="386"/>
        <v>theater</v>
      </c>
      <c r="R3122" t="str">
        <f t="shared" si="387"/>
        <v>spaces</v>
      </c>
      <c r="S3122" s="9">
        <f t="shared" si="388"/>
        <v>42495.692083333335</v>
      </c>
      <c r="T3122" s="9">
        <f t="shared" si="389"/>
        <v>42435.733749999999</v>
      </c>
      <c r="U3122" t="str">
        <f t="shared" si="390"/>
        <v>March</v>
      </c>
      <c r="V3122" t="str">
        <f t="shared" si="391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84"/>
        <v>1</v>
      </c>
      <c r="P3123">
        <f t="shared" si="385"/>
        <v>10</v>
      </c>
      <c r="Q3123" t="str">
        <f t="shared" si="386"/>
        <v>theater</v>
      </c>
      <c r="R3123" t="str">
        <f t="shared" si="387"/>
        <v>spaces</v>
      </c>
      <c r="S3123" s="9">
        <f t="shared" si="388"/>
        <v>41908.471469907403</v>
      </c>
      <c r="T3123" s="9">
        <f t="shared" si="389"/>
        <v>41848.471469907403</v>
      </c>
      <c r="U3123" t="str">
        <f t="shared" si="390"/>
        <v>July</v>
      </c>
      <c r="V3123" t="str">
        <f t="shared" si="391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84"/>
        <v>58</v>
      </c>
      <c r="P3124">
        <f t="shared" si="385"/>
        <v>58</v>
      </c>
      <c r="Q3124" t="str">
        <f t="shared" si="386"/>
        <v>theater</v>
      </c>
      <c r="R3124" t="str">
        <f t="shared" si="387"/>
        <v>spaces</v>
      </c>
      <c r="S3124" s="9">
        <f t="shared" si="388"/>
        <v>42683.765416666669</v>
      </c>
      <c r="T3124" s="9">
        <f t="shared" si="389"/>
        <v>42678.723749999997</v>
      </c>
      <c r="U3124" t="str">
        <f t="shared" si="390"/>
        <v>November</v>
      </c>
      <c r="V3124" t="str">
        <f t="shared" si="391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84"/>
        <v>68</v>
      </c>
      <c r="P3125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9">
        <f t="shared" si="388"/>
        <v>42560.784699074073</v>
      </c>
      <c r="T3125" s="9">
        <f t="shared" si="389"/>
        <v>42530.784699074073</v>
      </c>
      <c r="U3125" t="str">
        <f t="shared" si="390"/>
        <v>June</v>
      </c>
      <c r="V3125" t="str">
        <f t="shared" si="391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84"/>
        <v>0</v>
      </c>
      <c r="P3126">
        <f t="shared" si="385"/>
        <v>6.5</v>
      </c>
      <c r="Q3126" t="str">
        <f t="shared" si="386"/>
        <v>theater</v>
      </c>
      <c r="R3126" t="str">
        <f t="shared" si="387"/>
        <v>spaces</v>
      </c>
      <c r="S3126" s="9">
        <f t="shared" si="388"/>
        <v>42037.571770833332</v>
      </c>
      <c r="T3126" s="9">
        <f t="shared" si="389"/>
        <v>41977.571770833332</v>
      </c>
      <c r="U3126" t="str">
        <f t="shared" si="390"/>
        <v>December</v>
      </c>
      <c r="V3126" t="str">
        <f t="shared" si="391"/>
        <v>2014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84"/>
        <v>0</v>
      </c>
      <c r="P3127">
        <f t="shared" si="385"/>
        <v>0</v>
      </c>
      <c r="Q3127" t="str">
        <f t="shared" si="386"/>
        <v>theater</v>
      </c>
      <c r="R3127" t="str">
        <f t="shared" si="387"/>
        <v>spaces</v>
      </c>
      <c r="S3127" s="9">
        <f t="shared" si="388"/>
        <v>42375.998518518514</v>
      </c>
      <c r="T3127" s="9">
        <f t="shared" si="389"/>
        <v>42345.998518518514</v>
      </c>
      <c r="U3127" t="str">
        <f t="shared" si="390"/>
        <v>December</v>
      </c>
      <c r="V3127" t="str">
        <f t="shared" si="391"/>
        <v>2015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84"/>
        <v>4</v>
      </c>
      <c r="P3128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9">
        <f t="shared" si="388"/>
        <v>42456.768078703702</v>
      </c>
      <c r="T3128" s="9">
        <f t="shared" si="389"/>
        <v>42426.809745370374</v>
      </c>
      <c r="U3128" t="str">
        <f t="shared" si="390"/>
        <v>February</v>
      </c>
      <c r="V3128" t="str">
        <f t="shared" si="391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84"/>
        <v>0</v>
      </c>
      <c r="P3129">
        <f t="shared" si="385"/>
        <v>0</v>
      </c>
      <c r="Q3129" t="str">
        <f t="shared" si="386"/>
        <v>theater</v>
      </c>
      <c r="R3129" t="str">
        <f t="shared" si="387"/>
        <v>spaces</v>
      </c>
      <c r="S3129" s="9">
        <f t="shared" si="388"/>
        <v>42064.648483796293</v>
      </c>
      <c r="T3129" s="9">
        <f t="shared" si="389"/>
        <v>42034.648483796293</v>
      </c>
      <c r="U3129" t="str">
        <f t="shared" si="390"/>
        <v>January</v>
      </c>
      <c r="V3129" t="str">
        <f t="shared" si="391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84"/>
        <v>109</v>
      </c>
      <c r="P3130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9">
        <f t="shared" si="388"/>
        <v>42810.575706018521</v>
      </c>
      <c r="T3130" s="9">
        <f t="shared" si="389"/>
        <v>42780.617372685178</v>
      </c>
      <c r="U3130" t="str">
        <f t="shared" si="390"/>
        <v>February</v>
      </c>
      <c r="V3130" t="str">
        <f t="shared" si="391"/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84"/>
        <v>1</v>
      </c>
      <c r="P3131">
        <f t="shared" si="385"/>
        <v>10</v>
      </c>
      <c r="Q3131" t="str">
        <f t="shared" si="386"/>
        <v>theater</v>
      </c>
      <c r="R3131" t="str">
        <f t="shared" si="387"/>
        <v>plays</v>
      </c>
      <c r="S3131" s="9">
        <f t="shared" si="388"/>
        <v>42843.592812499999</v>
      </c>
      <c r="T3131" s="9">
        <f t="shared" si="389"/>
        <v>42803.634479166663</v>
      </c>
      <c r="U3131" t="str">
        <f t="shared" si="390"/>
        <v>March</v>
      </c>
      <c r="V3131" t="str">
        <f t="shared" si="391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84"/>
        <v>4</v>
      </c>
      <c r="P3132">
        <f t="shared" si="385"/>
        <v>93.75</v>
      </c>
      <c r="Q3132" t="str">
        <f t="shared" si="386"/>
        <v>theater</v>
      </c>
      <c r="R3132" t="str">
        <f t="shared" si="387"/>
        <v>plays</v>
      </c>
      <c r="S3132" s="9">
        <f t="shared" si="388"/>
        <v>42838.999305555553</v>
      </c>
      <c r="T3132" s="9">
        <f t="shared" si="389"/>
        <v>42808.431898148141</v>
      </c>
      <c r="U3132" t="str">
        <f t="shared" si="390"/>
        <v>March</v>
      </c>
      <c r="V3132" t="str">
        <f t="shared" si="391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84"/>
        <v>16</v>
      </c>
      <c r="P3133">
        <f t="shared" si="385"/>
        <v>53.75</v>
      </c>
      <c r="Q3133" t="str">
        <f t="shared" si="386"/>
        <v>theater</v>
      </c>
      <c r="R3133" t="str">
        <f t="shared" si="387"/>
        <v>plays</v>
      </c>
      <c r="S3133" s="9">
        <f t="shared" si="388"/>
        <v>42833.329224537032</v>
      </c>
      <c r="T3133" s="9">
        <f t="shared" si="389"/>
        <v>42803.370891203704</v>
      </c>
      <c r="U3133" t="str">
        <f t="shared" si="390"/>
        <v>March</v>
      </c>
      <c r="V3133" t="str">
        <f t="shared" si="391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84"/>
        <v>0</v>
      </c>
      <c r="P3134">
        <f t="shared" si="385"/>
        <v>10</v>
      </c>
      <c r="Q3134" t="str">
        <f t="shared" si="386"/>
        <v>theater</v>
      </c>
      <c r="R3134" t="str">
        <f t="shared" si="387"/>
        <v>plays</v>
      </c>
      <c r="S3134" s="9">
        <f t="shared" si="388"/>
        <v>42846.100231481476</v>
      </c>
      <c r="T3134" s="9">
        <f t="shared" si="389"/>
        <v>42786.141898148147</v>
      </c>
      <c r="U3134" t="str">
        <f t="shared" si="390"/>
        <v>February</v>
      </c>
      <c r="V3134" t="str">
        <f t="shared" si="391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84"/>
        <v>108</v>
      </c>
      <c r="P3135">
        <f t="shared" si="385"/>
        <v>33.75</v>
      </c>
      <c r="Q3135" t="str">
        <f t="shared" si="386"/>
        <v>theater</v>
      </c>
      <c r="R3135" t="str">
        <f t="shared" si="387"/>
        <v>plays</v>
      </c>
      <c r="S3135" s="9">
        <f t="shared" si="388"/>
        <v>42818.315208333333</v>
      </c>
      <c r="T3135" s="9">
        <f t="shared" si="389"/>
        <v>42788.356874999998</v>
      </c>
      <c r="U3135" t="str">
        <f t="shared" si="390"/>
        <v>February</v>
      </c>
      <c r="V3135" t="str">
        <f t="shared" si="391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84"/>
        <v>23</v>
      </c>
      <c r="P3136">
        <f t="shared" si="385"/>
        <v>18.75</v>
      </c>
      <c r="Q3136" t="str">
        <f t="shared" si="386"/>
        <v>theater</v>
      </c>
      <c r="R3136" t="str">
        <f t="shared" si="387"/>
        <v>plays</v>
      </c>
      <c r="S3136" s="9">
        <f t="shared" si="388"/>
        <v>42821.470127314817</v>
      </c>
      <c r="T3136" s="9">
        <f t="shared" si="389"/>
        <v>42800.511793981481</v>
      </c>
      <c r="U3136" t="str">
        <f t="shared" si="390"/>
        <v>March</v>
      </c>
      <c r="V3136" t="str">
        <f t="shared" si="391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84"/>
        <v>21</v>
      </c>
      <c r="P3137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9">
        <f t="shared" si="388"/>
        <v>42828.943530092591</v>
      </c>
      <c r="T3137" s="9">
        <f t="shared" si="389"/>
        <v>42806.943530092591</v>
      </c>
      <c r="U3137" t="str">
        <f t="shared" si="390"/>
        <v>March</v>
      </c>
      <c r="V3137" t="str">
        <f t="shared" si="391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84"/>
        <v>128</v>
      </c>
      <c r="P3138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9">
        <f t="shared" si="388"/>
        <v>42825.749305555553</v>
      </c>
      <c r="T3138" s="9">
        <f t="shared" si="389"/>
        <v>42789.25409722222</v>
      </c>
      <c r="U3138" t="str">
        <f t="shared" si="390"/>
        <v>February</v>
      </c>
      <c r="V3138" t="str">
        <f t="shared" si="391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92">ROUND(E3139/D3139*100,0)</f>
        <v>3</v>
      </c>
      <c r="P3139">
        <f t="shared" ref="P3139:P3202" si="393">IFERROR(E3139/L3139,0)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9">
        <f t="shared" ref="S3139:S3202" si="396">(((I3139/60)/60)/24)+DATE(1970,1,1)+(-5/24)</f>
        <v>42858.591666666667</v>
      </c>
      <c r="T3139" s="9">
        <f t="shared" ref="T3139:T3202" si="397">(((J3139/60)/60)/24)+DATE(1970,1,1)+(-5/24)</f>
        <v>42807.676724537036</v>
      </c>
      <c r="U3139" t="str">
        <f t="shared" ref="U3139:U3202" si="398">TEXT(T3139,"mmmm")</f>
        <v>March</v>
      </c>
      <c r="V3139" t="str">
        <f t="shared" ref="V3139:V3202" si="399">TEXT(T3139,"yyyy")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92"/>
        <v>0</v>
      </c>
      <c r="P3140">
        <f t="shared" si="393"/>
        <v>0</v>
      </c>
      <c r="Q3140" t="str">
        <f t="shared" si="394"/>
        <v>theater</v>
      </c>
      <c r="R3140" t="str">
        <f t="shared" si="395"/>
        <v>plays</v>
      </c>
      <c r="S3140" s="9">
        <f t="shared" si="396"/>
        <v>42828.437581018516</v>
      </c>
      <c r="T3140" s="9">
        <f t="shared" si="397"/>
        <v>42809.437581018516</v>
      </c>
      <c r="U3140" t="str">
        <f t="shared" si="398"/>
        <v>March</v>
      </c>
      <c r="V3140" t="str">
        <f t="shared" si="399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92"/>
        <v>5</v>
      </c>
      <c r="P3141">
        <f t="shared" si="393"/>
        <v>450</v>
      </c>
      <c r="Q3141" t="str">
        <f t="shared" si="394"/>
        <v>theater</v>
      </c>
      <c r="R3141" t="str">
        <f t="shared" si="395"/>
        <v>plays</v>
      </c>
      <c r="S3141" s="9">
        <f t="shared" si="396"/>
        <v>42818.981249999997</v>
      </c>
      <c r="T3141" s="9">
        <f t="shared" si="397"/>
        <v>42785.062037037038</v>
      </c>
      <c r="U3141" t="str">
        <f t="shared" si="398"/>
        <v>February</v>
      </c>
      <c r="V3141" t="str">
        <f t="shared" si="399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92"/>
        <v>1</v>
      </c>
      <c r="P3142">
        <f t="shared" si="393"/>
        <v>24</v>
      </c>
      <c r="Q3142" t="str">
        <f t="shared" si="394"/>
        <v>theater</v>
      </c>
      <c r="R3142" t="str">
        <f t="shared" si="395"/>
        <v>plays</v>
      </c>
      <c r="S3142" s="9">
        <f t="shared" si="396"/>
        <v>42832.468784722216</v>
      </c>
      <c r="T3142" s="9">
        <f t="shared" si="397"/>
        <v>42802.510451388887</v>
      </c>
      <c r="U3142" t="str">
        <f t="shared" si="398"/>
        <v>March</v>
      </c>
      <c r="V3142" t="str">
        <f t="shared" si="399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92"/>
        <v>52</v>
      </c>
      <c r="P3143">
        <f t="shared" si="393"/>
        <v>32.25</v>
      </c>
      <c r="Q3143" t="str">
        <f t="shared" si="394"/>
        <v>theater</v>
      </c>
      <c r="R3143" t="str">
        <f t="shared" si="395"/>
        <v>plays</v>
      </c>
      <c r="S3143" s="9">
        <f t="shared" si="396"/>
        <v>42841.624999999993</v>
      </c>
      <c r="T3143" s="9">
        <f t="shared" si="397"/>
        <v>42800.544999999998</v>
      </c>
      <c r="U3143" t="str">
        <f t="shared" si="398"/>
        <v>March</v>
      </c>
      <c r="V3143" t="str">
        <f t="shared" si="399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92"/>
        <v>2</v>
      </c>
      <c r="P3144">
        <f t="shared" si="393"/>
        <v>15</v>
      </c>
      <c r="Q3144" t="str">
        <f t="shared" si="394"/>
        <v>theater</v>
      </c>
      <c r="R3144" t="str">
        <f t="shared" si="395"/>
        <v>plays</v>
      </c>
      <c r="S3144" s="9">
        <f t="shared" si="396"/>
        <v>42813.263182870367</v>
      </c>
      <c r="T3144" s="9">
        <f t="shared" si="397"/>
        <v>42783.304849537039</v>
      </c>
      <c r="U3144" t="str">
        <f t="shared" si="398"/>
        <v>February</v>
      </c>
      <c r="V3144" t="str">
        <f t="shared" si="399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92"/>
        <v>0</v>
      </c>
      <c r="P3145">
        <f t="shared" si="393"/>
        <v>0</v>
      </c>
      <c r="Q3145" t="str">
        <f t="shared" si="394"/>
        <v>theater</v>
      </c>
      <c r="R3145" t="str">
        <f t="shared" si="395"/>
        <v>plays</v>
      </c>
      <c r="S3145" s="9">
        <f t="shared" si="396"/>
        <v>42834.149953703702</v>
      </c>
      <c r="T3145" s="9">
        <f t="shared" si="397"/>
        <v>42808.149953703702</v>
      </c>
      <c r="U3145" t="str">
        <f t="shared" si="398"/>
        <v>March</v>
      </c>
      <c r="V3145" t="str">
        <f t="shared" si="399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92"/>
        <v>75</v>
      </c>
      <c r="P314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9">
        <f t="shared" si="396"/>
        <v>42813.041666666664</v>
      </c>
      <c r="T3146" s="9">
        <f t="shared" si="397"/>
        <v>42796.329942129632</v>
      </c>
      <c r="U3146" t="str">
        <f t="shared" si="398"/>
        <v>March</v>
      </c>
      <c r="V3146" t="str">
        <f t="shared" si="399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92"/>
        <v>0</v>
      </c>
      <c r="P3147">
        <f t="shared" si="393"/>
        <v>0</v>
      </c>
      <c r="Q3147" t="str">
        <f t="shared" si="394"/>
        <v>theater</v>
      </c>
      <c r="R3147" t="str">
        <f t="shared" si="395"/>
        <v>plays</v>
      </c>
      <c r="S3147" s="9">
        <f t="shared" si="396"/>
        <v>42821.790902777771</v>
      </c>
      <c r="T3147" s="9">
        <f t="shared" si="397"/>
        <v>42761.832569444443</v>
      </c>
      <c r="U3147" t="str">
        <f t="shared" si="398"/>
        <v>January</v>
      </c>
      <c r="V3147" t="str">
        <f t="shared" si="399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92"/>
        <v>11</v>
      </c>
      <c r="P3148">
        <f t="shared" si="393"/>
        <v>437.5</v>
      </c>
      <c r="Q3148" t="str">
        <f t="shared" si="394"/>
        <v>theater</v>
      </c>
      <c r="R3148" t="str">
        <f t="shared" si="395"/>
        <v>plays</v>
      </c>
      <c r="S3148" s="9">
        <f t="shared" si="396"/>
        <v>42841.432476851849</v>
      </c>
      <c r="T3148" s="9">
        <f t="shared" si="397"/>
        <v>42796.474143518521</v>
      </c>
      <c r="U3148" t="str">
        <f t="shared" si="398"/>
        <v>March</v>
      </c>
      <c r="V3148" t="str">
        <f t="shared" si="399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92"/>
        <v>118</v>
      </c>
      <c r="P3149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9">
        <f t="shared" si="396"/>
        <v>41949.802719907406</v>
      </c>
      <c r="T3149" s="9">
        <f t="shared" si="397"/>
        <v>41909.761053240742</v>
      </c>
      <c r="U3149" t="str">
        <f t="shared" si="398"/>
        <v>September</v>
      </c>
      <c r="V3149" t="str">
        <f t="shared" si="399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92"/>
        <v>131</v>
      </c>
      <c r="P3150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9">
        <f t="shared" si="396"/>
        <v>41912.958333333328</v>
      </c>
      <c r="T3150" s="9">
        <f t="shared" si="397"/>
        <v>41891.456990740735</v>
      </c>
      <c r="U3150" t="str">
        <f t="shared" si="398"/>
        <v>September</v>
      </c>
      <c r="V3150" t="str">
        <f t="shared" si="399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92"/>
        <v>104</v>
      </c>
      <c r="P3151">
        <f t="shared" si="393"/>
        <v>52</v>
      </c>
      <c r="Q3151" t="str">
        <f t="shared" si="394"/>
        <v>theater</v>
      </c>
      <c r="R3151" t="str">
        <f t="shared" si="395"/>
        <v>plays</v>
      </c>
      <c r="S3151" s="9">
        <f t="shared" si="396"/>
        <v>41249.875</v>
      </c>
      <c r="T3151" s="9">
        <f t="shared" si="397"/>
        <v>41225.809027777774</v>
      </c>
      <c r="U3151" t="str">
        <f t="shared" si="398"/>
        <v>November</v>
      </c>
      <c r="V3151" t="str">
        <f t="shared" si="399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92"/>
        <v>101</v>
      </c>
      <c r="P3152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9">
        <f t="shared" si="396"/>
        <v>40567.958333333328</v>
      </c>
      <c r="T3152" s="9">
        <f t="shared" si="397"/>
        <v>40478.055590277778</v>
      </c>
      <c r="U3152" t="str">
        <f t="shared" si="398"/>
        <v>October</v>
      </c>
      <c r="V3152" t="str">
        <f t="shared" si="399"/>
        <v>2010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92"/>
        <v>100</v>
      </c>
      <c r="P3153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9">
        <f t="shared" si="396"/>
        <v>41892.631643518514</v>
      </c>
      <c r="T3153" s="9">
        <f t="shared" si="397"/>
        <v>41862.631643518514</v>
      </c>
      <c r="U3153" t="str">
        <f t="shared" si="398"/>
        <v>August</v>
      </c>
      <c r="V3153" t="str">
        <f t="shared" si="399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92"/>
        <v>106</v>
      </c>
      <c r="P3154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9">
        <f t="shared" si="396"/>
        <v>41580.659340277773</v>
      </c>
      <c r="T3154" s="9">
        <f t="shared" si="397"/>
        <v>41550.659340277773</v>
      </c>
      <c r="U3154" t="str">
        <f t="shared" si="398"/>
        <v>October</v>
      </c>
      <c r="V3154" t="str">
        <f t="shared" si="399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92"/>
        <v>336</v>
      </c>
      <c r="P3155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9">
        <f t="shared" si="396"/>
        <v>40663.999305555553</v>
      </c>
      <c r="T3155" s="9">
        <f t="shared" si="397"/>
        <v>40632.946030092593</v>
      </c>
      <c r="U3155" t="str">
        <f t="shared" si="398"/>
        <v>March</v>
      </c>
      <c r="V3155" t="str">
        <f t="shared" si="399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92"/>
        <v>113</v>
      </c>
      <c r="P315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9">
        <f t="shared" si="396"/>
        <v>41000.625671296293</v>
      </c>
      <c r="T3156" s="9">
        <f t="shared" si="397"/>
        <v>40970.667337962957</v>
      </c>
      <c r="U3156" t="str">
        <f t="shared" si="398"/>
        <v>March</v>
      </c>
      <c r="V3156" t="str">
        <f t="shared" si="399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92"/>
        <v>189</v>
      </c>
      <c r="P3157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9">
        <f t="shared" si="396"/>
        <v>41263.290798611109</v>
      </c>
      <c r="T3157" s="9">
        <f t="shared" si="397"/>
        <v>41233.290798611109</v>
      </c>
      <c r="U3157" t="str">
        <f t="shared" si="398"/>
        <v>November</v>
      </c>
      <c r="V3157" t="str">
        <f t="shared" si="399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92"/>
        <v>102</v>
      </c>
      <c r="P3158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9">
        <f t="shared" si="396"/>
        <v>41061.744722222218</v>
      </c>
      <c r="T3158" s="9">
        <f t="shared" si="397"/>
        <v>41026.744722222218</v>
      </c>
      <c r="U3158" t="str">
        <f t="shared" si="398"/>
        <v>April</v>
      </c>
      <c r="V3158" t="str">
        <f t="shared" si="399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92"/>
        <v>101</v>
      </c>
      <c r="P3159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9">
        <f t="shared" si="396"/>
        <v>41839</v>
      </c>
      <c r="T3159" s="9">
        <f t="shared" si="397"/>
        <v>41829.579918981479</v>
      </c>
      <c r="U3159" t="str">
        <f t="shared" si="398"/>
        <v>July</v>
      </c>
      <c r="V3159" t="str">
        <f t="shared" si="399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92"/>
        <v>114</v>
      </c>
      <c r="P3160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9">
        <f t="shared" si="396"/>
        <v>41477.631388888884</v>
      </c>
      <c r="T3160" s="9">
        <f t="shared" si="397"/>
        <v>41447.631388888884</v>
      </c>
      <c r="U3160" t="str">
        <f t="shared" si="398"/>
        <v>June</v>
      </c>
      <c r="V3160" t="str">
        <f t="shared" si="399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92"/>
        <v>133</v>
      </c>
      <c r="P3161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9">
        <f t="shared" si="396"/>
        <v>40926.75</v>
      </c>
      <c r="T3161" s="9">
        <f t="shared" si="397"/>
        <v>40883.858344907407</v>
      </c>
      <c r="U3161" t="str">
        <f t="shared" si="398"/>
        <v>December</v>
      </c>
      <c r="V3161" t="str">
        <f t="shared" si="399"/>
        <v>2011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92"/>
        <v>102</v>
      </c>
      <c r="P3162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9">
        <f t="shared" si="396"/>
        <v>41863.999305555553</v>
      </c>
      <c r="T3162" s="9">
        <f t="shared" si="397"/>
        <v>41841.056562499994</v>
      </c>
      <c r="U3162" t="str">
        <f t="shared" si="398"/>
        <v>July</v>
      </c>
      <c r="V3162" t="str">
        <f t="shared" si="399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92"/>
        <v>105</v>
      </c>
      <c r="P3163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9">
        <f t="shared" si="396"/>
        <v>41927.327800925923</v>
      </c>
      <c r="T3163" s="9">
        <f t="shared" si="397"/>
        <v>41897.327800925923</v>
      </c>
      <c r="U3163" t="str">
        <f t="shared" si="398"/>
        <v>September</v>
      </c>
      <c r="V3163" t="str">
        <f t="shared" si="399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92"/>
        <v>127</v>
      </c>
      <c r="P3164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9">
        <f t="shared" si="396"/>
        <v>41826.875</v>
      </c>
      <c r="T3164" s="9">
        <f t="shared" si="397"/>
        <v>41799.47756944444</v>
      </c>
      <c r="U3164" t="str">
        <f t="shared" si="398"/>
        <v>June</v>
      </c>
      <c r="V3164" t="str">
        <f t="shared" si="399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92"/>
        <v>111</v>
      </c>
      <c r="P3165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9">
        <f t="shared" si="396"/>
        <v>41805.545428240737</v>
      </c>
      <c r="T3165" s="9">
        <f t="shared" si="397"/>
        <v>41775.545428240737</v>
      </c>
      <c r="U3165" t="str">
        <f t="shared" si="398"/>
        <v>May</v>
      </c>
      <c r="V3165" t="str">
        <f t="shared" si="399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92"/>
        <v>107</v>
      </c>
      <c r="P316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9">
        <f t="shared" si="396"/>
        <v>41799.597395833334</v>
      </c>
      <c r="T3166" s="9">
        <f t="shared" si="397"/>
        <v>41766.597395833334</v>
      </c>
      <c r="U3166" t="str">
        <f t="shared" si="398"/>
        <v>May</v>
      </c>
      <c r="V3166" t="str">
        <f t="shared" si="399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92"/>
        <v>163</v>
      </c>
      <c r="P3167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9">
        <f t="shared" si="396"/>
        <v>40665.957638888889</v>
      </c>
      <c r="T3167" s="9">
        <f t="shared" si="397"/>
        <v>40643.950925925921</v>
      </c>
      <c r="U3167" t="str">
        <f t="shared" si="398"/>
        <v>April</v>
      </c>
      <c r="V3167" t="str">
        <f t="shared" si="399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92"/>
        <v>160</v>
      </c>
      <c r="P3168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9">
        <f t="shared" si="396"/>
        <v>41969.124305555553</v>
      </c>
      <c r="T3168" s="9">
        <f t="shared" si="397"/>
        <v>41940.483252314814</v>
      </c>
      <c r="U3168" t="str">
        <f t="shared" si="398"/>
        <v>October</v>
      </c>
      <c r="V3168" t="str">
        <f t="shared" si="399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92"/>
        <v>116</v>
      </c>
      <c r="P3169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9">
        <f t="shared" si="396"/>
        <v>41852.967372685183</v>
      </c>
      <c r="T3169" s="9">
        <f t="shared" si="397"/>
        <v>41838.967372685183</v>
      </c>
      <c r="U3169" t="str">
        <f t="shared" si="398"/>
        <v>July</v>
      </c>
      <c r="V3169" t="str">
        <f t="shared" si="399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92"/>
        <v>124</v>
      </c>
      <c r="P3170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9">
        <f t="shared" si="396"/>
        <v>41803.708333333328</v>
      </c>
      <c r="T3170" s="9">
        <f t="shared" si="397"/>
        <v>41771.897604166668</v>
      </c>
      <c r="U3170" t="str">
        <f t="shared" si="398"/>
        <v>May</v>
      </c>
      <c r="V3170" t="str">
        <f t="shared" si="399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92"/>
        <v>103</v>
      </c>
      <c r="P3171">
        <f t="shared" si="393"/>
        <v>100.5</v>
      </c>
      <c r="Q3171" t="str">
        <f t="shared" si="394"/>
        <v>theater</v>
      </c>
      <c r="R3171" t="str">
        <f t="shared" si="395"/>
        <v>plays</v>
      </c>
      <c r="S3171" s="9">
        <f t="shared" si="396"/>
        <v>41620.999305555553</v>
      </c>
      <c r="T3171" s="9">
        <f t="shared" si="397"/>
        <v>41591.529641203699</v>
      </c>
      <c r="U3171" t="str">
        <f t="shared" si="398"/>
        <v>November</v>
      </c>
      <c r="V3171" t="str">
        <f t="shared" si="399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92"/>
        <v>112</v>
      </c>
      <c r="P3172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9">
        <f t="shared" si="396"/>
        <v>41821.958333333328</v>
      </c>
      <c r="T3172" s="9">
        <f t="shared" si="397"/>
        <v>41788.872037037036</v>
      </c>
      <c r="U3172" t="str">
        <f t="shared" si="398"/>
        <v>May</v>
      </c>
      <c r="V3172" t="str">
        <f t="shared" si="399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92"/>
        <v>109</v>
      </c>
      <c r="P3173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9">
        <f t="shared" si="396"/>
        <v>42496.399976851848</v>
      </c>
      <c r="T3173" s="9">
        <f t="shared" si="397"/>
        <v>42466.399976851848</v>
      </c>
      <c r="U3173" t="str">
        <f t="shared" si="398"/>
        <v>April</v>
      </c>
      <c r="V3173" t="str">
        <f t="shared" si="399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92"/>
        <v>115</v>
      </c>
      <c r="P3174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9">
        <f t="shared" si="396"/>
        <v>40953.521620370368</v>
      </c>
      <c r="T3174" s="9">
        <f t="shared" si="397"/>
        <v>40923.521620370368</v>
      </c>
      <c r="U3174" t="str">
        <f t="shared" si="398"/>
        <v>January</v>
      </c>
      <c r="V3174" t="str">
        <f t="shared" si="399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92"/>
        <v>103</v>
      </c>
      <c r="P3175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9">
        <f t="shared" si="396"/>
        <v>41908.670046296291</v>
      </c>
      <c r="T3175" s="9">
        <f t="shared" si="397"/>
        <v>41878.670046296291</v>
      </c>
      <c r="U3175" t="str">
        <f t="shared" si="398"/>
        <v>August</v>
      </c>
      <c r="V3175" t="str">
        <f t="shared" si="399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92"/>
        <v>101</v>
      </c>
      <c r="P317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9">
        <f t="shared" si="396"/>
        <v>41876.656342592592</v>
      </c>
      <c r="T3176" s="9">
        <f t="shared" si="397"/>
        <v>41862.656342592592</v>
      </c>
      <c r="U3176" t="str">
        <f t="shared" si="398"/>
        <v>August</v>
      </c>
      <c r="V3176" t="str">
        <f t="shared" si="399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92"/>
        <v>110</v>
      </c>
      <c r="P3177">
        <f t="shared" si="393"/>
        <v>91.3</v>
      </c>
      <c r="Q3177" t="str">
        <f t="shared" si="394"/>
        <v>theater</v>
      </c>
      <c r="R3177" t="str">
        <f t="shared" si="395"/>
        <v>plays</v>
      </c>
      <c r="S3177" s="9">
        <f t="shared" si="396"/>
        <v>40591.678553240738</v>
      </c>
      <c r="T3177" s="9">
        <f t="shared" si="397"/>
        <v>40531.678553240738</v>
      </c>
      <c r="U3177" t="str">
        <f t="shared" si="398"/>
        <v>December</v>
      </c>
      <c r="V3177" t="str">
        <f t="shared" si="399"/>
        <v>2010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92"/>
        <v>115</v>
      </c>
      <c r="P3178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9">
        <f t="shared" si="396"/>
        <v>41504.416666666664</v>
      </c>
      <c r="T3178" s="9">
        <f t="shared" si="397"/>
        <v>41477.722581018512</v>
      </c>
      <c r="U3178" t="str">
        <f t="shared" si="398"/>
        <v>July</v>
      </c>
      <c r="V3178" t="str">
        <f t="shared" si="399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92"/>
        <v>117</v>
      </c>
      <c r="P3179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9">
        <f t="shared" si="396"/>
        <v>41811.458437499998</v>
      </c>
      <c r="T3179" s="9">
        <f t="shared" si="397"/>
        <v>41781.458437499998</v>
      </c>
      <c r="U3179" t="str">
        <f t="shared" si="398"/>
        <v>May</v>
      </c>
      <c r="V3179" t="str">
        <f t="shared" si="399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92"/>
        <v>172</v>
      </c>
      <c r="P3180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9">
        <f t="shared" si="396"/>
        <v>41836.396701388883</v>
      </c>
      <c r="T3180" s="9">
        <f t="shared" si="397"/>
        <v>41806.396701388883</v>
      </c>
      <c r="U3180" t="str">
        <f t="shared" si="398"/>
        <v>June</v>
      </c>
      <c r="V3180" t="str">
        <f t="shared" si="399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92"/>
        <v>114</v>
      </c>
      <c r="P3181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9">
        <f t="shared" si="396"/>
        <v>41400.49387731481</v>
      </c>
      <c r="T3181" s="9">
        <f t="shared" si="397"/>
        <v>41375.49387731481</v>
      </c>
      <c r="U3181" t="str">
        <f t="shared" si="398"/>
        <v>April</v>
      </c>
      <c r="V3181" t="str">
        <f t="shared" si="399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92"/>
        <v>120</v>
      </c>
      <c r="P3182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9">
        <f t="shared" si="396"/>
        <v>41810.204270833332</v>
      </c>
      <c r="T3182" s="9">
        <f t="shared" si="397"/>
        <v>41780.204270833332</v>
      </c>
      <c r="U3182" t="str">
        <f t="shared" si="398"/>
        <v>May</v>
      </c>
      <c r="V3182" t="str">
        <f t="shared" si="399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92"/>
        <v>109</v>
      </c>
      <c r="P3183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9">
        <f t="shared" si="396"/>
        <v>41805.458333333328</v>
      </c>
      <c r="T3183" s="9">
        <f t="shared" si="397"/>
        <v>41779.101701388885</v>
      </c>
      <c r="U3183" t="str">
        <f t="shared" si="398"/>
        <v>May</v>
      </c>
      <c r="V3183" t="str">
        <f t="shared" si="399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92"/>
        <v>101</v>
      </c>
      <c r="P3184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9">
        <f t="shared" si="396"/>
        <v>40939.5</v>
      </c>
      <c r="T3184" s="9">
        <f t="shared" si="397"/>
        <v>40883.740983796291</v>
      </c>
      <c r="U3184" t="str">
        <f t="shared" si="398"/>
        <v>December</v>
      </c>
      <c r="V3184" t="str">
        <f t="shared" si="399"/>
        <v>2011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92"/>
        <v>109</v>
      </c>
      <c r="P3185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9">
        <f t="shared" si="396"/>
        <v>41509.586446759255</v>
      </c>
      <c r="T3185" s="9">
        <f t="shared" si="397"/>
        <v>41491.586446759255</v>
      </c>
      <c r="U3185" t="str">
        <f t="shared" si="398"/>
        <v>August</v>
      </c>
      <c r="V3185" t="str">
        <f t="shared" si="399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92"/>
        <v>107</v>
      </c>
      <c r="P318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9">
        <f t="shared" si="396"/>
        <v>41821.785081018512</v>
      </c>
      <c r="T3186" s="9">
        <f t="shared" si="397"/>
        <v>41791.785081018512</v>
      </c>
      <c r="U3186" t="str">
        <f t="shared" si="398"/>
        <v>June</v>
      </c>
      <c r="V3186" t="str">
        <f t="shared" si="399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92"/>
        <v>100</v>
      </c>
      <c r="P3187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9">
        <f t="shared" si="396"/>
        <v>41836.768993055557</v>
      </c>
      <c r="T3187" s="9">
        <f t="shared" si="397"/>
        <v>41829.768993055557</v>
      </c>
      <c r="U3187" t="str">
        <f t="shared" si="398"/>
        <v>July</v>
      </c>
      <c r="V3187" t="str">
        <f t="shared" si="399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92"/>
        <v>102</v>
      </c>
      <c r="P3188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9">
        <f t="shared" si="396"/>
        <v>41898.666666666664</v>
      </c>
      <c r="T3188" s="9">
        <f t="shared" si="397"/>
        <v>41868.715717592589</v>
      </c>
      <c r="U3188" t="str">
        <f t="shared" si="398"/>
        <v>August</v>
      </c>
      <c r="V3188" t="str">
        <f t="shared" si="399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92"/>
        <v>116</v>
      </c>
      <c r="P3189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9">
        <f t="shared" si="396"/>
        <v>41855.458020833328</v>
      </c>
      <c r="T3189" s="9">
        <f t="shared" si="397"/>
        <v>41835.458020833328</v>
      </c>
      <c r="U3189" t="str">
        <f t="shared" si="398"/>
        <v>July</v>
      </c>
      <c r="V3189" t="str">
        <f t="shared" si="399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92"/>
        <v>65</v>
      </c>
      <c r="P3190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9">
        <f t="shared" si="396"/>
        <v>42165.207199074073</v>
      </c>
      <c r="T3190" s="9">
        <f t="shared" si="397"/>
        <v>42144.207199074073</v>
      </c>
      <c r="U3190" t="str">
        <f t="shared" si="398"/>
        <v>May</v>
      </c>
      <c r="V3190" t="str">
        <f t="shared" si="399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92"/>
        <v>12</v>
      </c>
      <c r="P3191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9">
        <f t="shared" si="396"/>
        <v>42148.138101851851</v>
      </c>
      <c r="T3191" s="9">
        <f t="shared" si="397"/>
        <v>42118.138101851851</v>
      </c>
      <c r="U3191" t="str">
        <f t="shared" si="398"/>
        <v>April</v>
      </c>
      <c r="V3191" t="str">
        <f t="shared" si="399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92"/>
        <v>0</v>
      </c>
      <c r="P3192">
        <f t="shared" si="393"/>
        <v>0</v>
      </c>
      <c r="Q3192" t="str">
        <f t="shared" si="394"/>
        <v>theater</v>
      </c>
      <c r="R3192" t="str">
        <f t="shared" si="395"/>
        <v>musical</v>
      </c>
      <c r="S3192" s="9">
        <f t="shared" si="396"/>
        <v>42712.984664351847</v>
      </c>
      <c r="T3192" s="9">
        <f t="shared" si="397"/>
        <v>42682.942997685182</v>
      </c>
      <c r="U3192" t="str">
        <f t="shared" si="398"/>
        <v>November</v>
      </c>
      <c r="V3192" t="str">
        <f t="shared" si="399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92"/>
        <v>4</v>
      </c>
      <c r="P3193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9">
        <f t="shared" si="396"/>
        <v>42598.547094907401</v>
      </c>
      <c r="T3193" s="9">
        <f t="shared" si="397"/>
        <v>42538.547094907401</v>
      </c>
      <c r="U3193" t="str">
        <f t="shared" si="398"/>
        <v>June</v>
      </c>
      <c r="V3193" t="str">
        <f t="shared" si="399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92"/>
        <v>1</v>
      </c>
      <c r="P319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9">
        <f t="shared" si="396"/>
        <v>42063.708333333336</v>
      </c>
      <c r="T3194" s="9">
        <f t="shared" si="397"/>
        <v>42018.732164351844</v>
      </c>
      <c r="U3194" t="str">
        <f t="shared" si="398"/>
        <v>January</v>
      </c>
      <c r="V3194" t="str">
        <f t="shared" si="399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92"/>
        <v>12</v>
      </c>
      <c r="P3195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9">
        <f t="shared" si="396"/>
        <v>42055.759907407402</v>
      </c>
      <c r="T3195" s="9">
        <f t="shared" si="397"/>
        <v>42010.759907407402</v>
      </c>
      <c r="U3195" t="str">
        <f t="shared" si="398"/>
        <v>January</v>
      </c>
      <c r="V3195" t="str">
        <f t="shared" si="399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92"/>
        <v>0</v>
      </c>
      <c r="P3196">
        <f t="shared" si="393"/>
        <v>0</v>
      </c>
      <c r="Q3196" t="str">
        <f t="shared" si="394"/>
        <v>theater</v>
      </c>
      <c r="R3196" t="str">
        <f t="shared" si="395"/>
        <v>musical</v>
      </c>
      <c r="S3196" s="9">
        <f t="shared" si="396"/>
        <v>42211.854143518511</v>
      </c>
      <c r="T3196" s="9">
        <f t="shared" si="397"/>
        <v>42181.854143518511</v>
      </c>
      <c r="U3196" t="str">
        <f t="shared" si="398"/>
        <v>June</v>
      </c>
      <c r="V3196" t="str">
        <f t="shared" si="399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92"/>
        <v>59</v>
      </c>
      <c r="P3197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9">
        <f t="shared" si="396"/>
        <v>42047.385902777773</v>
      </c>
      <c r="T3197" s="9">
        <f t="shared" si="397"/>
        <v>42017.385902777773</v>
      </c>
      <c r="U3197" t="str">
        <f t="shared" si="398"/>
        <v>January</v>
      </c>
      <c r="V3197" t="str">
        <f t="shared" si="399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92"/>
        <v>0</v>
      </c>
      <c r="P3198">
        <f t="shared" si="393"/>
        <v>300</v>
      </c>
      <c r="Q3198" t="str">
        <f t="shared" si="394"/>
        <v>theater</v>
      </c>
      <c r="R3198" t="str">
        <f t="shared" si="395"/>
        <v>musical</v>
      </c>
      <c r="S3198" s="9">
        <f t="shared" si="396"/>
        <v>42217.374999999993</v>
      </c>
      <c r="T3198" s="9">
        <f t="shared" si="397"/>
        <v>42157.389756944445</v>
      </c>
      <c r="U3198" t="str">
        <f t="shared" si="398"/>
        <v>June</v>
      </c>
      <c r="V3198" t="str">
        <f t="shared" si="399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92"/>
        <v>11</v>
      </c>
      <c r="P319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9">
        <f t="shared" si="396"/>
        <v>42039.28493055555</v>
      </c>
      <c r="T3199" s="9">
        <f t="shared" si="397"/>
        <v>42009.28493055555</v>
      </c>
      <c r="U3199" t="str">
        <f t="shared" si="398"/>
        <v>January</v>
      </c>
      <c r="V3199" t="str">
        <f t="shared" si="399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92"/>
        <v>0</v>
      </c>
      <c r="P3200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9">
        <f t="shared" si="396"/>
        <v>42051.216168981475</v>
      </c>
      <c r="T3200" s="9">
        <f t="shared" si="397"/>
        <v>42013.216168981475</v>
      </c>
      <c r="U3200" t="str">
        <f t="shared" si="398"/>
        <v>January</v>
      </c>
      <c r="V3200" t="str">
        <f t="shared" si="399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92"/>
        <v>52</v>
      </c>
      <c r="P3201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9">
        <f t="shared" si="396"/>
        <v>41888.666666666664</v>
      </c>
      <c r="T3201" s="9">
        <f t="shared" si="397"/>
        <v>41858.553449074068</v>
      </c>
      <c r="U3201" t="str">
        <f t="shared" si="398"/>
        <v>August</v>
      </c>
      <c r="V3201" t="str">
        <f t="shared" si="399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92"/>
        <v>0</v>
      </c>
      <c r="P3202">
        <f t="shared" si="393"/>
        <v>1</v>
      </c>
      <c r="Q3202" t="str">
        <f t="shared" si="394"/>
        <v>theater</v>
      </c>
      <c r="R3202" t="str">
        <f t="shared" si="395"/>
        <v>musical</v>
      </c>
      <c r="S3202" s="9">
        <f t="shared" si="396"/>
        <v>42490.023611111108</v>
      </c>
      <c r="T3202" s="9">
        <f t="shared" si="397"/>
        <v>42460.112280092588</v>
      </c>
      <c r="U3202" t="str">
        <f t="shared" si="398"/>
        <v>March</v>
      </c>
      <c r="V3202" t="str">
        <f t="shared" si="399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400">ROUND(E3203/D3203*100,0)</f>
        <v>1</v>
      </c>
      <c r="P3203">
        <f t="shared" ref="P3203:P3266" si="401">IFERROR(E3203/L3203,0)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9">
        <f t="shared" ref="S3203:S3266" si="404">(((I3203/60)/60)/24)+DATE(1970,1,1)+(-5/24)</f>
        <v>41882.558761574073</v>
      </c>
      <c r="T3203" s="9">
        <f t="shared" ref="T3203:T3266" si="405">(((J3203/60)/60)/24)+DATE(1970,1,1)+(-5/24)</f>
        <v>41861.558761574073</v>
      </c>
      <c r="U3203" t="str">
        <f t="shared" ref="U3203:U3266" si="406">TEXT(T3203,"mmmm")</f>
        <v>August</v>
      </c>
      <c r="V3203" t="str">
        <f t="shared" ref="V3203:V3266" si="407">TEXT(T3203,"yyyy")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00"/>
        <v>55</v>
      </c>
      <c r="P320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9">
        <f t="shared" si="404"/>
        <v>42352.040972222218</v>
      </c>
      <c r="T3204" s="9">
        <f t="shared" si="405"/>
        <v>42293.645208333335</v>
      </c>
      <c r="U3204" t="str">
        <f t="shared" si="406"/>
        <v>October</v>
      </c>
      <c r="V3204" t="str">
        <f t="shared" si="407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00"/>
        <v>25</v>
      </c>
      <c r="P3205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9">
        <f t="shared" si="404"/>
        <v>42272.780347222222</v>
      </c>
      <c r="T3205" s="9">
        <f t="shared" si="405"/>
        <v>42242.780347222222</v>
      </c>
      <c r="U3205" t="str">
        <f t="shared" si="406"/>
        <v>August</v>
      </c>
      <c r="V3205" t="str">
        <f t="shared" si="407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00"/>
        <v>0</v>
      </c>
      <c r="P3206">
        <f t="shared" si="401"/>
        <v>0</v>
      </c>
      <c r="Q3206" t="str">
        <f t="shared" si="402"/>
        <v>theater</v>
      </c>
      <c r="R3206" t="str">
        <f t="shared" si="403"/>
        <v>musical</v>
      </c>
      <c r="S3206" s="9">
        <f t="shared" si="404"/>
        <v>42202.468055555553</v>
      </c>
      <c r="T3206" s="9">
        <f t="shared" si="405"/>
        <v>42172.477766203701</v>
      </c>
      <c r="U3206" t="str">
        <f t="shared" si="406"/>
        <v>June</v>
      </c>
      <c r="V3206" t="str">
        <f t="shared" si="407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00"/>
        <v>3</v>
      </c>
      <c r="P320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9">
        <f t="shared" si="404"/>
        <v>42125.166342592587</v>
      </c>
      <c r="T3207" s="9">
        <f t="shared" si="405"/>
        <v>42095.166342592587</v>
      </c>
      <c r="U3207" t="str">
        <f t="shared" si="406"/>
        <v>April</v>
      </c>
      <c r="V3207" t="str">
        <f t="shared" si="407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00"/>
        <v>0</v>
      </c>
      <c r="P3208">
        <f t="shared" si="401"/>
        <v>0</v>
      </c>
      <c r="Q3208" t="str">
        <f t="shared" si="402"/>
        <v>theater</v>
      </c>
      <c r="R3208" t="str">
        <f t="shared" si="403"/>
        <v>musical</v>
      </c>
      <c r="S3208" s="9">
        <f t="shared" si="404"/>
        <v>42266.067719907405</v>
      </c>
      <c r="T3208" s="9">
        <f t="shared" si="405"/>
        <v>42236.067719907405</v>
      </c>
      <c r="U3208" t="str">
        <f t="shared" si="406"/>
        <v>August</v>
      </c>
      <c r="V3208" t="str">
        <f t="shared" si="407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00"/>
        <v>46</v>
      </c>
      <c r="P3209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9">
        <f t="shared" si="404"/>
        <v>42117.027858796289</v>
      </c>
      <c r="T3209" s="9">
        <f t="shared" si="405"/>
        <v>42057.069525462961</v>
      </c>
      <c r="U3209" t="str">
        <f t="shared" si="406"/>
        <v>February</v>
      </c>
      <c r="V3209" t="str">
        <f t="shared" si="407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00"/>
        <v>104</v>
      </c>
      <c r="P3210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9">
        <f t="shared" si="404"/>
        <v>41848.396724537037</v>
      </c>
      <c r="T3210" s="9">
        <f t="shared" si="405"/>
        <v>41827.396724537037</v>
      </c>
      <c r="U3210" t="str">
        <f t="shared" si="406"/>
        <v>July</v>
      </c>
      <c r="V3210" t="str">
        <f t="shared" si="407"/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00"/>
        <v>119</v>
      </c>
      <c r="P3211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9">
        <f t="shared" si="404"/>
        <v>41810.75</v>
      </c>
      <c r="T3211" s="9">
        <f t="shared" si="405"/>
        <v>41778.428912037038</v>
      </c>
      <c r="U3211" t="str">
        <f t="shared" si="406"/>
        <v>May</v>
      </c>
      <c r="V3211" t="str">
        <f t="shared" si="407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00"/>
        <v>126</v>
      </c>
      <c r="P3212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9">
        <f t="shared" si="404"/>
        <v>41060.957638888889</v>
      </c>
      <c r="T3212" s="9">
        <f t="shared" si="405"/>
        <v>41013.728229166663</v>
      </c>
      <c r="U3212" t="str">
        <f t="shared" si="406"/>
        <v>April</v>
      </c>
      <c r="V3212" t="str">
        <f t="shared" si="407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00"/>
        <v>120</v>
      </c>
      <c r="P3213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9">
        <f t="shared" si="404"/>
        <v>41865.875</v>
      </c>
      <c r="T3213" s="9">
        <f t="shared" si="405"/>
        <v>41834.378240740742</v>
      </c>
      <c r="U3213" t="str">
        <f t="shared" si="406"/>
        <v>July</v>
      </c>
      <c r="V3213" t="str">
        <f t="shared" si="407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00"/>
        <v>126</v>
      </c>
      <c r="P3214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9">
        <f t="shared" si="404"/>
        <v>41859.587395833332</v>
      </c>
      <c r="T3214" s="9">
        <f t="shared" si="405"/>
        <v>41829.587395833332</v>
      </c>
      <c r="U3214" t="str">
        <f t="shared" si="406"/>
        <v>July</v>
      </c>
      <c r="V3214" t="str">
        <f t="shared" si="407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00"/>
        <v>100</v>
      </c>
      <c r="P3215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9">
        <f t="shared" si="404"/>
        <v>42211.555081018516</v>
      </c>
      <c r="T3215" s="9">
        <f t="shared" si="405"/>
        <v>42171.555081018516</v>
      </c>
      <c r="U3215" t="str">
        <f t="shared" si="406"/>
        <v>June</v>
      </c>
      <c r="V3215" t="str">
        <f t="shared" si="407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00"/>
        <v>102</v>
      </c>
      <c r="P321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9">
        <f t="shared" si="404"/>
        <v>42374.788194444445</v>
      </c>
      <c r="T3216" s="9">
        <f t="shared" si="405"/>
        <v>42337.584178240737</v>
      </c>
      <c r="U3216" t="str">
        <f t="shared" si="406"/>
        <v>November</v>
      </c>
      <c r="V3216" t="str">
        <f t="shared" si="407"/>
        <v>2015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00"/>
        <v>100</v>
      </c>
      <c r="P3217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9">
        <f t="shared" si="404"/>
        <v>42256.957638888889</v>
      </c>
      <c r="T3217" s="9">
        <f t="shared" si="405"/>
        <v>42219.456840277773</v>
      </c>
      <c r="U3217" t="str">
        <f t="shared" si="406"/>
        <v>August</v>
      </c>
      <c r="V3217" t="str">
        <f t="shared" si="407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00"/>
        <v>100</v>
      </c>
      <c r="P3218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9">
        <f t="shared" si="404"/>
        <v>42196.395833333336</v>
      </c>
      <c r="T3218" s="9">
        <f t="shared" si="405"/>
        <v>42165.254293981481</v>
      </c>
      <c r="U3218" t="str">
        <f t="shared" si="406"/>
        <v>June</v>
      </c>
      <c r="V3218" t="str">
        <f t="shared" si="407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00"/>
        <v>116</v>
      </c>
      <c r="P3219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9">
        <f t="shared" si="404"/>
        <v>42678.337777777771</v>
      </c>
      <c r="T3219" s="9">
        <f t="shared" si="405"/>
        <v>42648.337777777771</v>
      </c>
      <c r="U3219" t="str">
        <f t="shared" si="406"/>
        <v>October</v>
      </c>
      <c r="V3219" t="str">
        <f t="shared" si="407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00"/>
        <v>102</v>
      </c>
      <c r="P3220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9">
        <f t="shared" si="404"/>
        <v>42003.791666666664</v>
      </c>
      <c r="T3220" s="9">
        <f t="shared" si="405"/>
        <v>41970.793819444443</v>
      </c>
      <c r="U3220" t="str">
        <f t="shared" si="406"/>
        <v>November</v>
      </c>
      <c r="V3220" t="str">
        <f t="shared" si="407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00"/>
        <v>100</v>
      </c>
      <c r="P3221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9">
        <f t="shared" si="404"/>
        <v>42085.733182870368</v>
      </c>
      <c r="T3221" s="9">
        <f t="shared" si="405"/>
        <v>42050.77484953704</v>
      </c>
      <c r="U3221" t="str">
        <f t="shared" si="406"/>
        <v>February</v>
      </c>
      <c r="V3221" t="str">
        <f t="shared" si="407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00"/>
        <v>101</v>
      </c>
      <c r="P3222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9">
        <f t="shared" si="404"/>
        <v>42806.666666666664</v>
      </c>
      <c r="T3222" s="9">
        <f t="shared" si="405"/>
        <v>42772.625046296293</v>
      </c>
      <c r="U3222" t="str">
        <f t="shared" si="406"/>
        <v>February</v>
      </c>
      <c r="V3222" t="str">
        <f t="shared" si="407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00"/>
        <v>103</v>
      </c>
      <c r="P3223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9">
        <f t="shared" si="404"/>
        <v>42190.488460648143</v>
      </c>
      <c r="T3223" s="9">
        <f t="shared" si="405"/>
        <v>42155.488460648143</v>
      </c>
      <c r="U3223" t="str">
        <f t="shared" si="406"/>
        <v>May</v>
      </c>
      <c r="V3223" t="str">
        <f t="shared" si="407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00"/>
        <v>125</v>
      </c>
      <c r="P3224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9">
        <f t="shared" si="404"/>
        <v>42301.686805555553</v>
      </c>
      <c r="T3224" s="9">
        <f t="shared" si="405"/>
        <v>42270.373807870368</v>
      </c>
      <c r="U3224" t="str">
        <f t="shared" si="406"/>
        <v>September</v>
      </c>
      <c r="V3224" t="str">
        <f t="shared" si="407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00"/>
        <v>110</v>
      </c>
      <c r="P3225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9">
        <f t="shared" si="404"/>
        <v>42236.62703703704</v>
      </c>
      <c r="T3225" s="9">
        <f t="shared" si="405"/>
        <v>42206.62703703704</v>
      </c>
      <c r="U3225" t="str">
        <f t="shared" si="406"/>
        <v>July</v>
      </c>
      <c r="V3225" t="str">
        <f t="shared" si="407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00"/>
        <v>102</v>
      </c>
      <c r="P322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9">
        <f t="shared" si="404"/>
        <v>42744.999999999993</v>
      </c>
      <c r="T3226" s="9">
        <f t="shared" si="405"/>
        <v>42697.642511574071</v>
      </c>
      <c r="U3226" t="str">
        <f t="shared" si="406"/>
        <v>November</v>
      </c>
      <c r="V3226" t="str">
        <f t="shared" si="407"/>
        <v>2016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00"/>
        <v>102</v>
      </c>
      <c r="P3227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9">
        <f t="shared" si="404"/>
        <v>42524.666666666664</v>
      </c>
      <c r="T3227" s="9">
        <f t="shared" si="405"/>
        <v>42503.351134259261</v>
      </c>
      <c r="U3227" t="str">
        <f t="shared" si="406"/>
        <v>May</v>
      </c>
      <c r="V3227" t="str">
        <f t="shared" si="407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00"/>
        <v>104</v>
      </c>
      <c r="P3228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9">
        <f t="shared" si="404"/>
        <v>42307.375138888885</v>
      </c>
      <c r="T3228" s="9">
        <f t="shared" si="405"/>
        <v>42277.375138888885</v>
      </c>
      <c r="U3228" t="str">
        <f t="shared" si="406"/>
        <v>September</v>
      </c>
      <c r="V3228" t="str">
        <f t="shared" si="407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00"/>
        <v>125</v>
      </c>
      <c r="P3229">
        <f t="shared" si="401"/>
        <v>50</v>
      </c>
      <c r="Q3229" t="str">
        <f t="shared" si="402"/>
        <v>theater</v>
      </c>
      <c r="R3229" t="str">
        <f t="shared" si="403"/>
        <v>plays</v>
      </c>
      <c r="S3229" s="9">
        <f t="shared" si="404"/>
        <v>42752.674027777779</v>
      </c>
      <c r="T3229" s="9">
        <f t="shared" si="405"/>
        <v>42722.674027777779</v>
      </c>
      <c r="U3229" t="str">
        <f t="shared" si="406"/>
        <v>December</v>
      </c>
      <c r="V3229" t="str">
        <f t="shared" si="407"/>
        <v>2016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00"/>
        <v>102</v>
      </c>
      <c r="P3230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9">
        <f t="shared" si="404"/>
        <v>42354.999305555553</v>
      </c>
      <c r="T3230" s="9">
        <f t="shared" si="405"/>
        <v>42323.500972222224</v>
      </c>
      <c r="U3230" t="str">
        <f t="shared" si="406"/>
        <v>November</v>
      </c>
      <c r="V3230" t="str">
        <f t="shared" si="407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00"/>
        <v>108</v>
      </c>
      <c r="P3231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9">
        <f t="shared" si="404"/>
        <v>41963.124976851854</v>
      </c>
      <c r="T3231" s="9">
        <f t="shared" si="405"/>
        <v>41933.083310185182</v>
      </c>
      <c r="U3231" t="str">
        <f t="shared" si="406"/>
        <v>October</v>
      </c>
      <c r="V3231" t="str">
        <f t="shared" si="407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00"/>
        <v>110</v>
      </c>
      <c r="P3232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9">
        <f t="shared" si="404"/>
        <v>41912.957638888889</v>
      </c>
      <c r="T3232" s="9">
        <f t="shared" si="405"/>
        <v>41897.959791666668</v>
      </c>
      <c r="U3232" t="str">
        <f t="shared" si="406"/>
        <v>September</v>
      </c>
      <c r="V3232" t="str">
        <f t="shared" si="407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00"/>
        <v>161</v>
      </c>
      <c r="P3233">
        <f t="shared" si="401"/>
        <v>57.5</v>
      </c>
      <c r="Q3233" t="str">
        <f t="shared" si="402"/>
        <v>theater</v>
      </c>
      <c r="R3233" t="str">
        <f t="shared" si="403"/>
        <v>plays</v>
      </c>
      <c r="S3233" s="9">
        <f t="shared" si="404"/>
        <v>42476.735497685186</v>
      </c>
      <c r="T3233" s="9">
        <f t="shared" si="405"/>
        <v>42446.735497685186</v>
      </c>
      <c r="U3233" t="str">
        <f t="shared" si="406"/>
        <v>March</v>
      </c>
      <c r="V3233" t="str">
        <f t="shared" si="407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00"/>
        <v>131</v>
      </c>
      <c r="P3234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9">
        <f t="shared" si="404"/>
        <v>42493.957638888889</v>
      </c>
      <c r="T3234" s="9">
        <f t="shared" si="405"/>
        <v>42463.605520833335</v>
      </c>
      <c r="U3234" t="str">
        <f t="shared" si="406"/>
        <v>April</v>
      </c>
      <c r="V3234" t="str">
        <f t="shared" si="407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00"/>
        <v>119</v>
      </c>
      <c r="P3235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9">
        <f t="shared" si="404"/>
        <v>42796.596701388888</v>
      </c>
      <c r="T3235" s="9">
        <f t="shared" si="405"/>
        <v>42766.596701388888</v>
      </c>
      <c r="U3235" t="str">
        <f t="shared" si="406"/>
        <v>January</v>
      </c>
      <c r="V3235" t="str">
        <f t="shared" si="407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00"/>
        <v>100</v>
      </c>
      <c r="P323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9">
        <f t="shared" si="404"/>
        <v>42767.771527777775</v>
      </c>
      <c r="T3236" s="9">
        <f t="shared" si="405"/>
        <v>42734.581111111103</v>
      </c>
      <c r="U3236" t="str">
        <f t="shared" si="406"/>
        <v>December</v>
      </c>
      <c r="V3236" t="str">
        <f t="shared" si="407"/>
        <v>2016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00"/>
        <v>103</v>
      </c>
      <c r="P3237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9">
        <f t="shared" si="404"/>
        <v>42552.139479166661</v>
      </c>
      <c r="T3237" s="9">
        <f t="shared" si="405"/>
        <v>42522.139479166661</v>
      </c>
      <c r="U3237" t="str">
        <f t="shared" si="406"/>
        <v>June</v>
      </c>
      <c r="V3237" t="str">
        <f t="shared" si="407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00"/>
        <v>101</v>
      </c>
      <c r="P3238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9">
        <f t="shared" si="404"/>
        <v>42732.708715277775</v>
      </c>
      <c r="T3238" s="9">
        <f t="shared" si="405"/>
        <v>42702.708715277775</v>
      </c>
      <c r="U3238" t="str">
        <f t="shared" si="406"/>
        <v>November</v>
      </c>
      <c r="V3238" t="str">
        <f t="shared" si="407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00"/>
        <v>101</v>
      </c>
      <c r="P3239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9">
        <f t="shared" si="404"/>
        <v>42275.957638888889</v>
      </c>
      <c r="T3239" s="9">
        <f t="shared" si="405"/>
        <v>42252.266018518516</v>
      </c>
      <c r="U3239" t="str">
        <f t="shared" si="406"/>
        <v>September</v>
      </c>
      <c r="V3239" t="str">
        <f t="shared" si="407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00"/>
        <v>112</v>
      </c>
      <c r="P3240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9">
        <f t="shared" si="404"/>
        <v>42186.302060185182</v>
      </c>
      <c r="T3240" s="9">
        <f t="shared" si="405"/>
        <v>42156.302060185182</v>
      </c>
      <c r="U3240" t="str">
        <f t="shared" si="406"/>
        <v>June</v>
      </c>
      <c r="V3240" t="str">
        <f t="shared" si="407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00"/>
        <v>106</v>
      </c>
      <c r="P3241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9">
        <f t="shared" si="404"/>
        <v>42302.790972222218</v>
      </c>
      <c r="T3241" s="9">
        <f t="shared" si="405"/>
        <v>42277.880706018514</v>
      </c>
      <c r="U3241" t="str">
        <f t="shared" si="406"/>
        <v>September</v>
      </c>
      <c r="V3241" t="str">
        <f t="shared" si="407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00"/>
        <v>101</v>
      </c>
      <c r="P3242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9">
        <f t="shared" si="404"/>
        <v>42782.749999999993</v>
      </c>
      <c r="T3242" s="9">
        <f t="shared" si="405"/>
        <v>42754.485509259255</v>
      </c>
      <c r="U3242" t="str">
        <f t="shared" si="406"/>
        <v>January</v>
      </c>
      <c r="V3242" t="str">
        <f t="shared" si="407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00"/>
        <v>115</v>
      </c>
      <c r="P3243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9">
        <f t="shared" si="404"/>
        <v>41926.082638888889</v>
      </c>
      <c r="T3243" s="9">
        <f t="shared" si="405"/>
        <v>41893.116550925923</v>
      </c>
      <c r="U3243" t="str">
        <f t="shared" si="406"/>
        <v>September</v>
      </c>
      <c r="V3243" t="str">
        <f t="shared" si="407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00"/>
        <v>127</v>
      </c>
      <c r="P3244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9">
        <f t="shared" si="404"/>
        <v>41901.547361111108</v>
      </c>
      <c r="T3244" s="9">
        <f t="shared" si="405"/>
        <v>41871.547361111108</v>
      </c>
      <c r="U3244" t="str">
        <f t="shared" si="406"/>
        <v>August</v>
      </c>
      <c r="V3244" t="str">
        <f t="shared" si="407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00"/>
        <v>103</v>
      </c>
      <c r="P3245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9">
        <f t="shared" si="404"/>
        <v>42285.791666666664</v>
      </c>
      <c r="T3245" s="9">
        <f t="shared" si="405"/>
        <v>42261.888449074067</v>
      </c>
      <c r="U3245" t="str">
        <f t="shared" si="406"/>
        <v>September</v>
      </c>
      <c r="V3245" t="str">
        <f t="shared" si="407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00"/>
        <v>103</v>
      </c>
      <c r="P324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9">
        <f t="shared" si="404"/>
        <v>42705.527569444443</v>
      </c>
      <c r="T3246" s="9">
        <f t="shared" si="405"/>
        <v>42675.485902777778</v>
      </c>
      <c r="U3246" t="str">
        <f t="shared" si="406"/>
        <v>November</v>
      </c>
      <c r="V3246" t="str">
        <f t="shared" si="407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00"/>
        <v>104</v>
      </c>
      <c r="P3247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9">
        <f t="shared" si="404"/>
        <v>42166.874999999993</v>
      </c>
      <c r="T3247" s="9">
        <f t="shared" si="405"/>
        <v>42135.391874999994</v>
      </c>
      <c r="U3247" t="str">
        <f t="shared" si="406"/>
        <v>May</v>
      </c>
      <c r="V3247" t="str">
        <f t="shared" si="407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00"/>
        <v>111</v>
      </c>
      <c r="P3248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9">
        <f t="shared" si="404"/>
        <v>42258.957638888889</v>
      </c>
      <c r="T3248" s="9">
        <f t="shared" si="405"/>
        <v>42230.263888888883</v>
      </c>
      <c r="U3248" t="str">
        <f t="shared" si="406"/>
        <v>August</v>
      </c>
      <c r="V3248" t="str">
        <f t="shared" si="407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00"/>
        <v>106</v>
      </c>
      <c r="P3249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9">
        <f t="shared" si="404"/>
        <v>42197.22583333333</v>
      </c>
      <c r="T3249" s="9">
        <f t="shared" si="405"/>
        <v>42167.22583333333</v>
      </c>
      <c r="U3249" t="str">
        <f t="shared" si="406"/>
        <v>June</v>
      </c>
      <c r="V3249" t="str">
        <f t="shared" si="407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00"/>
        <v>101</v>
      </c>
      <c r="P3250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9">
        <f t="shared" si="404"/>
        <v>42098.638391203705</v>
      </c>
      <c r="T3250" s="9">
        <f t="shared" si="405"/>
        <v>42068.68005787037</v>
      </c>
      <c r="U3250" t="str">
        <f t="shared" si="406"/>
        <v>March</v>
      </c>
      <c r="V3250" t="str">
        <f t="shared" si="407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00"/>
        <v>105</v>
      </c>
      <c r="P3251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9">
        <f t="shared" si="404"/>
        <v>42175.538356481477</v>
      </c>
      <c r="T3251" s="9">
        <f t="shared" si="405"/>
        <v>42145.538356481477</v>
      </c>
      <c r="U3251" t="str">
        <f t="shared" si="406"/>
        <v>May</v>
      </c>
      <c r="V3251" t="str">
        <f t="shared" si="407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00"/>
        <v>102</v>
      </c>
      <c r="P3252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9">
        <f t="shared" si="404"/>
        <v>41948.575509259259</v>
      </c>
      <c r="T3252" s="9">
        <f t="shared" si="405"/>
        <v>41918.533842592587</v>
      </c>
      <c r="U3252" t="str">
        <f t="shared" si="406"/>
        <v>October</v>
      </c>
      <c r="V3252" t="str">
        <f t="shared" si="407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00"/>
        <v>111</v>
      </c>
      <c r="P3253">
        <f t="shared" si="401"/>
        <v>83.05</v>
      </c>
      <c r="Q3253" t="str">
        <f t="shared" si="402"/>
        <v>theater</v>
      </c>
      <c r="R3253" t="str">
        <f t="shared" si="403"/>
        <v>plays</v>
      </c>
      <c r="S3253" s="9">
        <f t="shared" si="404"/>
        <v>42176.52275462963</v>
      </c>
      <c r="T3253" s="9">
        <f t="shared" si="405"/>
        <v>42146.52275462963</v>
      </c>
      <c r="U3253" t="str">
        <f t="shared" si="406"/>
        <v>May</v>
      </c>
      <c r="V3253" t="str">
        <f t="shared" si="407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00"/>
        <v>128</v>
      </c>
      <c r="P3254">
        <f t="shared" si="401"/>
        <v>57.52</v>
      </c>
      <c r="Q3254" t="str">
        <f t="shared" si="402"/>
        <v>theater</v>
      </c>
      <c r="R3254" t="str">
        <f t="shared" si="403"/>
        <v>plays</v>
      </c>
      <c r="S3254" s="9">
        <f t="shared" si="404"/>
        <v>42620.264351851853</v>
      </c>
      <c r="T3254" s="9">
        <f t="shared" si="405"/>
        <v>42590.264351851853</v>
      </c>
      <c r="U3254" t="str">
        <f t="shared" si="406"/>
        <v>August</v>
      </c>
      <c r="V3254" t="str">
        <f t="shared" si="407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00"/>
        <v>102</v>
      </c>
      <c r="P3255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9">
        <f t="shared" si="404"/>
        <v>42620.947916666664</v>
      </c>
      <c r="T3255" s="9">
        <f t="shared" si="405"/>
        <v>42602.368379629632</v>
      </c>
      <c r="U3255" t="str">
        <f t="shared" si="406"/>
        <v>August</v>
      </c>
      <c r="V3255" t="str">
        <f t="shared" si="407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00"/>
        <v>101</v>
      </c>
      <c r="P325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9">
        <f t="shared" si="404"/>
        <v>42088.835752314808</v>
      </c>
      <c r="T3256" s="9">
        <f t="shared" si="405"/>
        <v>42058.877418981479</v>
      </c>
      <c r="U3256" t="str">
        <f t="shared" si="406"/>
        <v>February</v>
      </c>
      <c r="V3256" t="str">
        <f t="shared" si="407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00"/>
        <v>175</v>
      </c>
      <c r="P3257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9">
        <f t="shared" si="404"/>
        <v>41919.559895833328</v>
      </c>
      <c r="T3257" s="9">
        <f t="shared" si="405"/>
        <v>41889.559895833328</v>
      </c>
      <c r="U3257" t="str">
        <f t="shared" si="406"/>
        <v>September</v>
      </c>
      <c r="V3257" t="str">
        <f t="shared" si="407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00"/>
        <v>128</v>
      </c>
      <c r="P3258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9">
        <f t="shared" si="404"/>
        <v>42165.957638888889</v>
      </c>
      <c r="T3258" s="9">
        <f t="shared" si="405"/>
        <v>42144.365474537037</v>
      </c>
      <c r="U3258" t="str">
        <f t="shared" si="406"/>
        <v>May</v>
      </c>
      <c r="V3258" t="str">
        <f t="shared" si="407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00"/>
        <v>106</v>
      </c>
      <c r="P3259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9">
        <f t="shared" si="404"/>
        <v>42788.351296296292</v>
      </c>
      <c r="T3259" s="9">
        <f t="shared" si="405"/>
        <v>42758.351296296292</v>
      </c>
      <c r="U3259" t="str">
        <f t="shared" si="406"/>
        <v>January</v>
      </c>
      <c r="V3259" t="str">
        <f t="shared" si="407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00"/>
        <v>105</v>
      </c>
      <c r="P3260">
        <f t="shared" si="401"/>
        <v>98.2</v>
      </c>
      <c r="Q3260" t="str">
        <f t="shared" si="402"/>
        <v>theater</v>
      </c>
      <c r="R3260" t="str">
        <f t="shared" si="403"/>
        <v>plays</v>
      </c>
      <c r="S3260" s="9">
        <f t="shared" si="404"/>
        <v>42012.678946759253</v>
      </c>
      <c r="T3260" s="9">
        <f t="shared" si="405"/>
        <v>41982.678946759253</v>
      </c>
      <c r="U3260" t="str">
        <f t="shared" si="406"/>
        <v>December</v>
      </c>
      <c r="V3260" t="str">
        <f t="shared" si="407"/>
        <v>2014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00"/>
        <v>106</v>
      </c>
      <c r="P3261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9">
        <f t="shared" si="404"/>
        <v>42643.957638888889</v>
      </c>
      <c r="T3261" s="9">
        <f t="shared" si="405"/>
        <v>42614.552604166667</v>
      </c>
      <c r="U3261" t="str">
        <f t="shared" si="406"/>
        <v>September</v>
      </c>
      <c r="V3261" t="str">
        <f t="shared" si="407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00"/>
        <v>109</v>
      </c>
      <c r="P3262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9">
        <f t="shared" si="404"/>
        <v>42338.505995370368</v>
      </c>
      <c r="T3262" s="9">
        <f t="shared" si="405"/>
        <v>42303.464328703696</v>
      </c>
      <c r="U3262" t="str">
        <f t="shared" si="406"/>
        <v>October</v>
      </c>
      <c r="V3262" t="str">
        <f t="shared" si="407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00"/>
        <v>100</v>
      </c>
      <c r="P3263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9">
        <f t="shared" si="404"/>
        <v>42201.517083333332</v>
      </c>
      <c r="T3263" s="9">
        <f t="shared" si="405"/>
        <v>42171.517083333332</v>
      </c>
      <c r="U3263" t="str">
        <f t="shared" si="406"/>
        <v>June</v>
      </c>
      <c r="V3263" t="str">
        <f t="shared" si="407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00"/>
        <v>103</v>
      </c>
      <c r="P3264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9">
        <f t="shared" si="404"/>
        <v>41994.958333333336</v>
      </c>
      <c r="T3264" s="9">
        <f t="shared" si="405"/>
        <v>41964.107199074067</v>
      </c>
      <c r="U3264" t="str">
        <f t="shared" si="406"/>
        <v>November</v>
      </c>
      <c r="V3264" t="str">
        <f t="shared" si="407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00"/>
        <v>112</v>
      </c>
      <c r="P3265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9">
        <f t="shared" si="404"/>
        <v>42307.666666666664</v>
      </c>
      <c r="T3265" s="9">
        <f t="shared" si="405"/>
        <v>42284.30773148148</v>
      </c>
      <c r="U3265" t="str">
        <f t="shared" si="406"/>
        <v>October</v>
      </c>
      <c r="V3265" t="str">
        <f t="shared" si="407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00"/>
        <v>103</v>
      </c>
      <c r="P326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9">
        <f t="shared" si="404"/>
        <v>42032.708333333336</v>
      </c>
      <c r="T3266" s="9">
        <f t="shared" si="405"/>
        <v>42016.591874999998</v>
      </c>
      <c r="U3266" t="str">
        <f t="shared" si="406"/>
        <v>January</v>
      </c>
      <c r="V3266" t="str">
        <f t="shared" si="407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408">ROUND(E3267/D3267*100,0)</f>
        <v>164</v>
      </c>
      <c r="P3267">
        <f t="shared" ref="P3267:P3330" si="409">IFERROR(E3267/L3267,0)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9">
        <f t="shared" ref="S3267:S3330" si="412">(((I3267/60)/60)/24)+DATE(1970,1,1)+(-5/24)</f>
        <v>42341.499999999993</v>
      </c>
      <c r="T3267" s="9">
        <f t="shared" ref="T3267:T3330" si="413">(((J3267/60)/60)/24)+DATE(1970,1,1)+(-5/24)</f>
        <v>42311.503645833327</v>
      </c>
      <c r="U3267" t="str">
        <f t="shared" ref="U3267:U3330" si="414">TEXT(T3267,"mmmm")</f>
        <v>November</v>
      </c>
      <c r="V3267" t="str">
        <f t="shared" ref="V3267:V3330" si="415">TEXT(T3267,"yyyy")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08"/>
        <v>131</v>
      </c>
      <c r="P3268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9">
        <f t="shared" si="412"/>
        <v>42167.666666666664</v>
      </c>
      <c r="T3268" s="9">
        <f t="shared" si="413"/>
        <v>42136.32780092593</v>
      </c>
      <c r="U3268" t="str">
        <f t="shared" si="414"/>
        <v>May</v>
      </c>
      <c r="V3268" t="str">
        <f t="shared" si="415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08"/>
        <v>102</v>
      </c>
      <c r="P3269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9">
        <f t="shared" si="412"/>
        <v>42202.549305555549</v>
      </c>
      <c r="T3269" s="9">
        <f t="shared" si="413"/>
        <v>42172.549305555549</v>
      </c>
      <c r="U3269" t="str">
        <f t="shared" si="414"/>
        <v>June</v>
      </c>
      <c r="V3269" t="str">
        <f t="shared" si="415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08"/>
        <v>128</v>
      </c>
      <c r="P3270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9">
        <f t="shared" si="412"/>
        <v>42606.695925925924</v>
      </c>
      <c r="T3270" s="9">
        <f t="shared" si="413"/>
        <v>42590.695925925924</v>
      </c>
      <c r="U3270" t="str">
        <f t="shared" si="414"/>
        <v>August</v>
      </c>
      <c r="V3270" t="str">
        <f t="shared" si="415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08"/>
        <v>102</v>
      </c>
      <c r="P3271">
        <f t="shared" si="409"/>
        <v>116</v>
      </c>
      <c r="Q3271" t="str">
        <f t="shared" si="410"/>
        <v>theater</v>
      </c>
      <c r="R3271" t="str">
        <f t="shared" si="411"/>
        <v>plays</v>
      </c>
      <c r="S3271" s="9">
        <f t="shared" si="412"/>
        <v>42171.249999999993</v>
      </c>
      <c r="T3271" s="9">
        <f t="shared" si="413"/>
        <v>42137.18746527777</v>
      </c>
      <c r="U3271" t="str">
        <f t="shared" si="414"/>
        <v>May</v>
      </c>
      <c r="V3271" t="str">
        <f t="shared" si="415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08"/>
        <v>102</v>
      </c>
      <c r="P3272">
        <f t="shared" si="409"/>
        <v>61</v>
      </c>
      <c r="Q3272" t="str">
        <f t="shared" si="410"/>
        <v>theater</v>
      </c>
      <c r="R3272" t="str">
        <f t="shared" si="411"/>
        <v>plays</v>
      </c>
      <c r="S3272" s="9">
        <f t="shared" si="412"/>
        <v>42197.324826388889</v>
      </c>
      <c r="T3272" s="9">
        <f t="shared" si="413"/>
        <v>42167.324826388889</v>
      </c>
      <c r="U3272" t="str">
        <f t="shared" si="414"/>
        <v>June</v>
      </c>
      <c r="V3272" t="str">
        <f t="shared" si="415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08"/>
        <v>130</v>
      </c>
      <c r="P3273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9">
        <f t="shared" si="412"/>
        <v>41945.270543981482</v>
      </c>
      <c r="T3273" s="9">
        <f t="shared" si="413"/>
        <v>41915.22887731481</v>
      </c>
      <c r="U3273" t="str">
        <f t="shared" si="414"/>
        <v>October</v>
      </c>
      <c r="V3273" t="str">
        <f t="shared" si="415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08"/>
        <v>154</v>
      </c>
      <c r="P3274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9">
        <f t="shared" si="412"/>
        <v>42314.333437499998</v>
      </c>
      <c r="T3274" s="9">
        <f t="shared" si="413"/>
        <v>42284.291770833333</v>
      </c>
      <c r="U3274" t="str">
        <f t="shared" si="414"/>
        <v>October</v>
      </c>
      <c r="V3274" t="str">
        <f t="shared" si="415"/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08"/>
        <v>107</v>
      </c>
      <c r="P3275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9">
        <f t="shared" si="412"/>
        <v>42627.583333333336</v>
      </c>
      <c r="T3275" s="9">
        <f t="shared" si="413"/>
        <v>42611.5930787037</v>
      </c>
      <c r="U3275" t="str">
        <f t="shared" si="414"/>
        <v>August</v>
      </c>
      <c r="V3275" t="str">
        <f t="shared" si="415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08"/>
        <v>101</v>
      </c>
      <c r="P327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9">
        <f t="shared" si="412"/>
        <v>42444.666666666664</v>
      </c>
      <c r="T3276" s="9">
        <f t="shared" si="413"/>
        <v>42400.496203703697</v>
      </c>
      <c r="U3276" t="str">
        <f t="shared" si="414"/>
        <v>January</v>
      </c>
      <c r="V3276" t="str">
        <f t="shared" si="415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08"/>
        <v>100</v>
      </c>
      <c r="P3277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9">
        <f t="shared" si="412"/>
        <v>42043.979166666664</v>
      </c>
      <c r="T3277" s="9">
        <f t="shared" si="413"/>
        <v>42017.672118055554</v>
      </c>
      <c r="U3277" t="str">
        <f t="shared" si="414"/>
        <v>January</v>
      </c>
      <c r="V3277" t="str">
        <f t="shared" si="415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08"/>
        <v>117</v>
      </c>
      <c r="P3278">
        <f t="shared" si="409"/>
        <v>52.58</v>
      </c>
      <c r="Q3278" t="str">
        <f t="shared" si="410"/>
        <v>theater</v>
      </c>
      <c r="R3278" t="str">
        <f t="shared" si="411"/>
        <v>plays</v>
      </c>
      <c r="S3278" s="9">
        <f t="shared" si="412"/>
        <v>42460.957638888889</v>
      </c>
      <c r="T3278" s="9">
        <f t="shared" si="413"/>
        <v>42426.741655092592</v>
      </c>
      <c r="U3278" t="str">
        <f t="shared" si="414"/>
        <v>February</v>
      </c>
      <c r="V3278" t="str">
        <f t="shared" si="415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08"/>
        <v>109</v>
      </c>
      <c r="P3279">
        <f t="shared" si="409"/>
        <v>54.3</v>
      </c>
      <c r="Q3279" t="str">
        <f t="shared" si="410"/>
        <v>theater</v>
      </c>
      <c r="R3279" t="str">
        <f t="shared" si="411"/>
        <v>plays</v>
      </c>
      <c r="S3279" s="9">
        <f t="shared" si="412"/>
        <v>41961.516273148147</v>
      </c>
      <c r="T3279" s="9">
        <f t="shared" si="413"/>
        <v>41931.474606481483</v>
      </c>
      <c r="U3279" t="str">
        <f t="shared" si="414"/>
        <v>October</v>
      </c>
      <c r="V3279" t="str">
        <f t="shared" si="415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08"/>
        <v>103</v>
      </c>
      <c r="P3280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9">
        <f t="shared" si="412"/>
        <v>42154.640081018515</v>
      </c>
      <c r="T3280" s="9">
        <f t="shared" si="413"/>
        <v>42124.640081018515</v>
      </c>
      <c r="U3280" t="str">
        <f t="shared" si="414"/>
        <v>April</v>
      </c>
      <c r="V3280" t="str">
        <f t="shared" si="415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08"/>
        <v>114</v>
      </c>
      <c r="P3281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9">
        <f t="shared" si="412"/>
        <v>42460.852534722224</v>
      </c>
      <c r="T3281" s="9">
        <f t="shared" si="413"/>
        <v>42430.894201388881</v>
      </c>
      <c r="U3281" t="str">
        <f t="shared" si="414"/>
        <v>March</v>
      </c>
      <c r="V3281" t="str">
        <f t="shared" si="415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08"/>
        <v>103</v>
      </c>
      <c r="P3282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9">
        <f t="shared" si="412"/>
        <v>42155.999999999993</v>
      </c>
      <c r="T3282" s="9">
        <f t="shared" si="413"/>
        <v>42121.548587962963</v>
      </c>
      <c r="U3282" t="str">
        <f t="shared" si="414"/>
        <v>April</v>
      </c>
      <c r="V3282" t="str">
        <f t="shared" si="415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08"/>
        <v>122</v>
      </c>
      <c r="P3283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9">
        <f t="shared" si="412"/>
        <v>42248.811400462961</v>
      </c>
      <c r="T3283" s="9">
        <f t="shared" si="413"/>
        <v>42218.811400462961</v>
      </c>
      <c r="U3283" t="str">
        <f t="shared" si="414"/>
        <v>August</v>
      </c>
      <c r="V3283" t="str">
        <f t="shared" si="415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08"/>
        <v>103</v>
      </c>
      <c r="P3284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9">
        <f t="shared" si="412"/>
        <v>42488.985972222225</v>
      </c>
      <c r="T3284" s="9">
        <f t="shared" si="413"/>
        <v>42444.985972222225</v>
      </c>
      <c r="U3284" t="str">
        <f t="shared" si="414"/>
        <v>March</v>
      </c>
      <c r="V3284" t="str">
        <f t="shared" si="415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08"/>
        <v>105</v>
      </c>
      <c r="P3285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9">
        <f t="shared" si="412"/>
        <v>42410.666666666664</v>
      </c>
      <c r="T3285" s="9">
        <f t="shared" si="413"/>
        <v>42379.535856481474</v>
      </c>
      <c r="U3285" t="str">
        <f t="shared" si="414"/>
        <v>January</v>
      </c>
      <c r="V3285" t="str">
        <f t="shared" si="415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08"/>
        <v>102</v>
      </c>
      <c r="P3286">
        <f t="shared" si="409"/>
        <v>203.2</v>
      </c>
      <c r="Q3286" t="str">
        <f t="shared" si="410"/>
        <v>theater</v>
      </c>
      <c r="R3286" t="str">
        <f t="shared" si="411"/>
        <v>plays</v>
      </c>
      <c r="S3286" s="9">
        <f t="shared" si="412"/>
        <v>42398.040972222218</v>
      </c>
      <c r="T3286" s="9">
        <f t="shared" si="413"/>
        <v>42380.676539351851</v>
      </c>
      <c r="U3286" t="str">
        <f t="shared" si="414"/>
        <v>January</v>
      </c>
      <c r="V3286" t="str">
        <f t="shared" si="415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08"/>
        <v>112</v>
      </c>
      <c r="P3287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9">
        <f t="shared" si="412"/>
        <v>42793.999999999993</v>
      </c>
      <c r="T3287" s="9">
        <f t="shared" si="413"/>
        <v>42762.734097222223</v>
      </c>
      <c r="U3287" t="str">
        <f t="shared" si="414"/>
        <v>January</v>
      </c>
      <c r="V3287" t="str">
        <f t="shared" si="415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08"/>
        <v>102</v>
      </c>
      <c r="P3288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9">
        <f t="shared" si="412"/>
        <v>42597.631736111107</v>
      </c>
      <c r="T3288" s="9">
        <f t="shared" si="413"/>
        <v>42567.631736111107</v>
      </c>
      <c r="U3288" t="str">
        <f t="shared" si="414"/>
        <v>July</v>
      </c>
      <c r="V3288" t="str">
        <f t="shared" si="415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08"/>
        <v>100</v>
      </c>
      <c r="P3289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9">
        <f t="shared" si="412"/>
        <v>42336.541990740741</v>
      </c>
      <c r="T3289" s="9">
        <f t="shared" si="413"/>
        <v>42311.541990740741</v>
      </c>
      <c r="U3289" t="str">
        <f t="shared" si="414"/>
        <v>November</v>
      </c>
      <c r="V3289" t="str">
        <f t="shared" si="415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08"/>
        <v>100</v>
      </c>
      <c r="P3290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9">
        <f t="shared" si="412"/>
        <v>42541.749999999993</v>
      </c>
      <c r="T3290" s="9">
        <f t="shared" si="413"/>
        <v>42505.566145833327</v>
      </c>
      <c r="U3290" t="str">
        <f t="shared" si="414"/>
        <v>May</v>
      </c>
      <c r="V3290" t="str">
        <f t="shared" si="415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08"/>
        <v>133</v>
      </c>
      <c r="P3291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9">
        <f t="shared" si="412"/>
        <v>42786.159745370365</v>
      </c>
      <c r="T3291" s="9">
        <f t="shared" si="413"/>
        <v>42758.159745370365</v>
      </c>
      <c r="U3291" t="str">
        <f t="shared" si="414"/>
        <v>January</v>
      </c>
      <c r="V3291" t="str">
        <f t="shared" si="415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08"/>
        <v>121</v>
      </c>
      <c r="P3292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9">
        <f t="shared" si="412"/>
        <v>42805.306608796294</v>
      </c>
      <c r="T3292" s="9">
        <f t="shared" si="413"/>
        <v>42775.306608796294</v>
      </c>
      <c r="U3292" t="str">
        <f t="shared" si="414"/>
        <v>February</v>
      </c>
      <c r="V3292" t="str">
        <f t="shared" si="415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08"/>
        <v>114</v>
      </c>
      <c r="P3293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9">
        <f t="shared" si="412"/>
        <v>42263.957638888889</v>
      </c>
      <c r="T3293" s="9">
        <f t="shared" si="413"/>
        <v>42232.494212962956</v>
      </c>
      <c r="U3293" t="str">
        <f t="shared" si="414"/>
        <v>August</v>
      </c>
      <c r="V3293" t="str">
        <f t="shared" si="415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08"/>
        <v>286</v>
      </c>
      <c r="P3294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9">
        <f t="shared" si="412"/>
        <v>42342.603564814817</v>
      </c>
      <c r="T3294" s="9">
        <f t="shared" si="413"/>
        <v>42282.561898148146</v>
      </c>
      <c r="U3294" t="str">
        <f t="shared" si="414"/>
        <v>October</v>
      </c>
      <c r="V3294" t="str">
        <f t="shared" si="415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08"/>
        <v>170</v>
      </c>
      <c r="P3295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9">
        <f t="shared" si="412"/>
        <v>42798.217037037037</v>
      </c>
      <c r="T3295" s="9">
        <f t="shared" si="413"/>
        <v>42768.217037037037</v>
      </c>
      <c r="U3295" t="str">
        <f t="shared" si="414"/>
        <v>February</v>
      </c>
      <c r="V3295" t="str">
        <f t="shared" si="415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08"/>
        <v>118</v>
      </c>
      <c r="P329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9">
        <f t="shared" si="412"/>
        <v>42171.33280092592</v>
      </c>
      <c r="T3296" s="9">
        <f t="shared" si="413"/>
        <v>42141.33280092592</v>
      </c>
      <c r="U3296" t="str">
        <f t="shared" si="414"/>
        <v>May</v>
      </c>
      <c r="V3296" t="str">
        <f t="shared" si="415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08"/>
        <v>103</v>
      </c>
      <c r="P3297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9">
        <f t="shared" si="412"/>
        <v>42639.234131944446</v>
      </c>
      <c r="T3297" s="9">
        <f t="shared" si="413"/>
        <v>42609.234131944446</v>
      </c>
      <c r="U3297" t="str">
        <f t="shared" si="414"/>
        <v>August</v>
      </c>
      <c r="V3297" t="str">
        <f t="shared" si="415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08"/>
        <v>144</v>
      </c>
      <c r="P3298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9">
        <f t="shared" si="412"/>
        <v>42330.708333333336</v>
      </c>
      <c r="T3298" s="9">
        <f t="shared" si="413"/>
        <v>42309.54828703704</v>
      </c>
      <c r="U3298" t="str">
        <f t="shared" si="414"/>
        <v>November</v>
      </c>
      <c r="V3298" t="str">
        <f t="shared" si="415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08"/>
        <v>100</v>
      </c>
      <c r="P3299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9">
        <f t="shared" si="412"/>
        <v>42212.749305555553</v>
      </c>
      <c r="T3299" s="9">
        <f t="shared" si="413"/>
        <v>42193.563148148147</v>
      </c>
      <c r="U3299" t="str">
        <f t="shared" si="414"/>
        <v>July</v>
      </c>
      <c r="V3299" t="str">
        <f t="shared" si="415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08"/>
        <v>102</v>
      </c>
      <c r="P3300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9">
        <f t="shared" si="412"/>
        <v>42259.791666666664</v>
      </c>
      <c r="T3300" s="9">
        <f t="shared" si="413"/>
        <v>42239.749629629623</v>
      </c>
      <c r="U3300" t="str">
        <f t="shared" si="414"/>
        <v>August</v>
      </c>
      <c r="V3300" t="str">
        <f t="shared" si="415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08"/>
        <v>116</v>
      </c>
      <c r="P3301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9">
        <f t="shared" si="412"/>
        <v>42291.709062499998</v>
      </c>
      <c r="T3301" s="9">
        <f t="shared" si="413"/>
        <v>42261.709062499998</v>
      </c>
      <c r="U3301" t="str">
        <f t="shared" si="414"/>
        <v>September</v>
      </c>
      <c r="V3301" t="str">
        <f t="shared" si="415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08"/>
        <v>136</v>
      </c>
      <c r="P3302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9">
        <f t="shared" si="412"/>
        <v>42123.535439814812</v>
      </c>
      <c r="T3302" s="9">
        <f t="shared" si="413"/>
        <v>42102.535439814812</v>
      </c>
      <c r="U3302" t="str">
        <f t="shared" si="414"/>
        <v>April</v>
      </c>
      <c r="V3302" t="str">
        <f t="shared" si="415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08"/>
        <v>133</v>
      </c>
      <c r="P3303">
        <f t="shared" si="409"/>
        <v>57.2</v>
      </c>
      <c r="Q3303" t="str">
        <f t="shared" si="410"/>
        <v>theater</v>
      </c>
      <c r="R3303" t="str">
        <f t="shared" si="411"/>
        <v>plays</v>
      </c>
      <c r="S3303" s="9">
        <f t="shared" si="412"/>
        <v>42583.082638888889</v>
      </c>
      <c r="T3303" s="9">
        <f t="shared" si="413"/>
        <v>42538.527500000004</v>
      </c>
      <c r="U3303" t="str">
        <f t="shared" si="414"/>
        <v>June</v>
      </c>
      <c r="V3303" t="str">
        <f t="shared" si="415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08"/>
        <v>103</v>
      </c>
      <c r="P3304">
        <f t="shared" si="409"/>
        <v>173.7</v>
      </c>
      <c r="Q3304" t="str">
        <f t="shared" si="410"/>
        <v>theater</v>
      </c>
      <c r="R3304" t="str">
        <f t="shared" si="411"/>
        <v>plays</v>
      </c>
      <c r="S3304" s="9">
        <f t="shared" si="412"/>
        <v>42711.143240740734</v>
      </c>
      <c r="T3304" s="9">
        <f t="shared" si="413"/>
        <v>42681.143240740734</v>
      </c>
      <c r="U3304" t="str">
        <f t="shared" si="414"/>
        <v>November</v>
      </c>
      <c r="V3304" t="str">
        <f t="shared" si="415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08"/>
        <v>116</v>
      </c>
      <c r="P3305">
        <f t="shared" si="409"/>
        <v>59.6</v>
      </c>
      <c r="Q3305" t="str">
        <f t="shared" si="410"/>
        <v>theater</v>
      </c>
      <c r="R3305" t="str">
        <f t="shared" si="411"/>
        <v>plays</v>
      </c>
      <c r="S3305" s="9">
        <f t="shared" si="412"/>
        <v>42091.401435185187</v>
      </c>
      <c r="T3305" s="9">
        <f t="shared" si="413"/>
        <v>42056.443101851844</v>
      </c>
      <c r="U3305" t="str">
        <f t="shared" si="414"/>
        <v>February</v>
      </c>
      <c r="V3305" t="str">
        <f t="shared" si="415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08"/>
        <v>105</v>
      </c>
      <c r="P330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9">
        <f t="shared" si="412"/>
        <v>42726.41611111111</v>
      </c>
      <c r="T3306" s="9">
        <f t="shared" si="413"/>
        <v>42696.41611111111</v>
      </c>
      <c r="U3306" t="str">
        <f t="shared" si="414"/>
        <v>November</v>
      </c>
      <c r="V3306" t="str">
        <f t="shared" si="415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08"/>
        <v>102</v>
      </c>
      <c r="P330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9">
        <f t="shared" si="412"/>
        <v>42216.647546296292</v>
      </c>
      <c r="T3307" s="9">
        <f t="shared" si="413"/>
        <v>42186.647546296292</v>
      </c>
      <c r="U3307" t="str">
        <f t="shared" si="414"/>
        <v>July</v>
      </c>
      <c r="V3307" t="str">
        <f t="shared" si="415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08"/>
        <v>175</v>
      </c>
      <c r="P3308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9">
        <f t="shared" si="412"/>
        <v>42530.916666666664</v>
      </c>
      <c r="T3308" s="9">
        <f t="shared" si="413"/>
        <v>42493.010902777773</v>
      </c>
      <c r="U3308" t="str">
        <f t="shared" si="414"/>
        <v>May</v>
      </c>
      <c r="V3308" t="str">
        <f t="shared" si="415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08"/>
        <v>107</v>
      </c>
      <c r="P3309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9">
        <f t="shared" si="412"/>
        <v>42504.848831018513</v>
      </c>
      <c r="T3309" s="9">
        <f t="shared" si="413"/>
        <v>42474.848831018513</v>
      </c>
      <c r="U3309" t="str">
        <f t="shared" si="414"/>
        <v>April</v>
      </c>
      <c r="V3309" t="str">
        <f t="shared" si="415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08"/>
        <v>122</v>
      </c>
      <c r="P3310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9">
        <f t="shared" si="412"/>
        <v>42473.668576388889</v>
      </c>
      <c r="T3310" s="9">
        <f t="shared" si="413"/>
        <v>42452.668576388889</v>
      </c>
      <c r="U3310" t="str">
        <f t="shared" si="414"/>
        <v>March</v>
      </c>
      <c r="V3310" t="str">
        <f t="shared" si="415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08"/>
        <v>159</v>
      </c>
      <c r="P3311">
        <f t="shared" si="409"/>
        <v>18</v>
      </c>
      <c r="Q3311" t="str">
        <f t="shared" si="410"/>
        <v>theater</v>
      </c>
      <c r="R3311" t="str">
        <f t="shared" si="411"/>
        <v>plays</v>
      </c>
      <c r="S3311" s="9">
        <f t="shared" si="412"/>
        <v>42659.441874999997</v>
      </c>
      <c r="T3311" s="9">
        <f t="shared" si="413"/>
        <v>42628.441874999997</v>
      </c>
      <c r="U3311" t="str">
        <f t="shared" si="414"/>
        <v>September</v>
      </c>
      <c r="V3311" t="str">
        <f t="shared" si="415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08"/>
        <v>100</v>
      </c>
      <c r="P3312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9">
        <f t="shared" si="412"/>
        <v>42283.720196759255</v>
      </c>
      <c r="T3312" s="9">
        <f t="shared" si="413"/>
        <v>42253.720196759255</v>
      </c>
      <c r="U3312" t="str">
        <f t="shared" si="414"/>
        <v>September</v>
      </c>
      <c r="V3312" t="str">
        <f t="shared" si="415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08"/>
        <v>110</v>
      </c>
      <c r="P3313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9">
        <f t="shared" si="412"/>
        <v>42294.083449074074</v>
      </c>
      <c r="T3313" s="9">
        <f t="shared" si="413"/>
        <v>42264.083449074074</v>
      </c>
      <c r="U3313" t="str">
        <f t="shared" si="414"/>
        <v>September</v>
      </c>
      <c r="V3313" t="str">
        <f t="shared" si="415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08"/>
        <v>100</v>
      </c>
      <c r="P3314">
        <f t="shared" si="409"/>
        <v>61</v>
      </c>
      <c r="Q3314" t="str">
        <f t="shared" si="410"/>
        <v>theater</v>
      </c>
      <c r="R3314" t="str">
        <f t="shared" si="411"/>
        <v>plays</v>
      </c>
      <c r="S3314" s="9">
        <f t="shared" si="412"/>
        <v>42685.708333333336</v>
      </c>
      <c r="T3314" s="9">
        <f t="shared" si="413"/>
        <v>42664.601226851846</v>
      </c>
      <c r="U3314" t="str">
        <f t="shared" si="414"/>
        <v>October</v>
      </c>
      <c r="V3314" t="str">
        <f t="shared" si="415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08"/>
        <v>116</v>
      </c>
      <c r="P3315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9">
        <f t="shared" si="412"/>
        <v>42395.833333333336</v>
      </c>
      <c r="T3315" s="9">
        <f t="shared" si="413"/>
        <v>42382.036076388882</v>
      </c>
      <c r="U3315" t="str">
        <f t="shared" si="414"/>
        <v>January</v>
      </c>
      <c r="V3315" t="str">
        <f t="shared" si="415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08"/>
        <v>211</v>
      </c>
      <c r="P331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9">
        <f t="shared" si="412"/>
        <v>42132.628472222219</v>
      </c>
      <c r="T3316" s="9">
        <f t="shared" si="413"/>
        <v>42105.059155092589</v>
      </c>
      <c r="U3316" t="str">
        <f t="shared" si="414"/>
        <v>April</v>
      </c>
      <c r="V3316" t="str">
        <f t="shared" si="415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08"/>
        <v>110</v>
      </c>
      <c r="P3317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9">
        <f t="shared" si="412"/>
        <v>42496.095381944448</v>
      </c>
      <c r="T3317" s="9">
        <f t="shared" si="413"/>
        <v>42466.095381944448</v>
      </c>
      <c r="U3317" t="str">
        <f t="shared" si="414"/>
        <v>April</v>
      </c>
      <c r="V3317" t="str">
        <f t="shared" si="415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08"/>
        <v>100</v>
      </c>
      <c r="P3318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9">
        <f t="shared" si="412"/>
        <v>41859.370833333334</v>
      </c>
      <c r="T3318" s="9">
        <f t="shared" si="413"/>
        <v>41826.662905092591</v>
      </c>
      <c r="U3318" t="str">
        <f t="shared" si="414"/>
        <v>July</v>
      </c>
      <c r="V3318" t="str">
        <f t="shared" si="415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08"/>
        <v>106</v>
      </c>
      <c r="P3319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9">
        <f t="shared" si="412"/>
        <v>42528.831296296288</v>
      </c>
      <c r="T3319" s="9">
        <f t="shared" si="413"/>
        <v>42498.831296296288</v>
      </c>
      <c r="U3319" t="str">
        <f t="shared" si="414"/>
        <v>May</v>
      </c>
      <c r="V3319" t="str">
        <f t="shared" si="415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08"/>
        <v>126</v>
      </c>
      <c r="P3320">
        <f t="shared" si="409"/>
        <v>78.5</v>
      </c>
      <c r="Q3320" t="str">
        <f t="shared" si="410"/>
        <v>theater</v>
      </c>
      <c r="R3320" t="str">
        <f t="shared" si="411"/>
        <v>plays</v>
      </c>
      <c r="S3320" s="9">
        <f t="shared" si="412"/>
        <v>42470.895833333336</v>
      </c>
      <c r="T3320" s="9">
        <f t="shared" si="413"/>
        <v>42431.093668981477</v>
      </c>
      <c r="U3320" t="str">
        <f t="shared" si="414"/>
        <v>March</v>
      </c>
      <c r="V3320" t="str">
        <f t="shared" si="415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08"/>
        <v>108</v>
      </c>
      <c r="P3321">
        <f t="shared" si="409"/>
        <v>33.75</v>
      </c>
      <c r="Q3321" t="str">
        <f t="shared" si="410"/>
        <v>theater</v>
      </c>
      <c r="R3321" t="str">
        <f t="shared" si="411"/>
        <v>plays</v>
      </c>
      <c r="S3321" s="9">
        <f t="shared" si="412"/>
        <v>42035.377152777779</v>
      </c>
      <c r="T3321" s="9">
        <f t="shared" si="413"/>
        <v>41990.377152777779</v>
      </c>
      <c r="U3321" t="str">
        <f t="shared" si="414"/>
        <v>December</v>
      </c>
      <c r="V3321" t="str">
        <f t="shared" si="415"/>
        <v>2014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08"/>
        <v>101</v>
      </c>
      <c r="P3322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9">
        <f t="shared" si="412"/>
        <v>42542.837465277778</v>
      </c>
      <c r="T3322" s="9">
        <f t="shared" si="413"/>
        <v>42512.837465277778</v>
      </c>
      <c r="U3322" t="str">
        <f t="shared" si="414"/>
        <v>May</v>
      </c>
      <c r="V3322" t="str">
        <f t="shared" si="415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08"/>
        <v>107</v>
      </c>
      <c r="P3323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9">
        <f t="shared" si="412"/>
        <v>41927.957638888889</v>
      </c>
      <c r="T3323" s="9">
        <f t="shared" si="413"/>
        <v>41913.891956018517</v>
      </c>
      <c r="U3323" t="str">
        <f t="shared" si="414"/>
        <v>October</v>
      </c>
      <c r="V3323" t="str">
        <f t="shared" si="415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08"/>
        <v>102</v>
      </c>
      <c r="P3324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9">
        <f t="shared" si="412"/>
        <v>42542.954861111109</v>
      </c>
      <c r="T3324" s="9">
        <f t="shared" si="413"/>
        <v>42520.802037037036</v>
      </c>
      <c r="U3324" t="str">
        <f t="shared" si="414"/>
        <v>May</v>
      </c>
      <c r="V3324" t="str">
        <f t="shared" si="415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08"/>
        <v>126</v>
      </c>
      <c r="P3325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9">
        <f t="shared" si="412"/>
        <v>42638.157499999994</v>
      </c>
      <c r="T3325" s="9">
        <f t="shared" si="413"/>
        <v>42608.157499999994</v>
      </c>
      <c r="U3325" t="str">
        <f t="shared" si="414"/>
        <v>August</v>
      </c>
      <c r="V3325" t="str">
        <f t="shared" si="415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08"/>
        <v>102</v>
      </c>
      <c r="P3326">
        <f t="shared" si="409"/>
        <v>152.5</v>
      </c>
      <c r="Q3326" t="str">
        <f t="shared" si="410"/>
        <v>theater</v>
      </c>
      <c r="R3326" t="str">
        <f t="shared" si="411"/>
        <v>plays</v>
      </c>
      <c r="S3326" s="9">
        <f t="shared" si="412"/>
        <v>42526.374884259254</v>
      </c>
      <c r="T3326" s="9">
        <f t="shared" si="413"/>
        <v>42512.374884259254</v>
      </c>
      <c r="U3326" t="str">
        <f t="shared" si="414"/>
        <v>May</v>
      </c>
      <c r="V3326" t="str">
        <f t="shared" si="415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08"/>
        <v>113</v>
      </c>
      <c r="P3327">
        <f t="shared" si="409"/>
        <v>30</v>
      </c>
      <c r="Q3327" t="str">
        <f t="shared" si="410"/>
        <v>theater</v>
      </c>
      <c r="R3327" t="str">
        <f t="shared" si="411"/>
        <v>plays</v>
      </c>
      <c r="S3327" s="9">
        <f t="shared" si="412"/>
        <v>42099.535613425927</v>
      </c>
      <c r="T3327" s="9">
        <f t="shared" si="413"/>
        <v>42064.577280092592</v>
      </c>
      <c r="U3327" t="str">
        <f t="shared" si="414"/>
        <v>March</v>
      </c>
      <c r="V3327" t="str">
        <f t="shared" si="415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08"/>
        <v>101</v>
      </c>
      <c r="P3328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9">
        <f t="shared" si="412"/>
        <v>42071.464178240734</v>
      </c>
      <c r="T3328" s="9">
        <f t="shared" si="413"/>
        <v>42041.505844907406</v>
      </c>
      <c r="U3328" t="str">
        <f t="shared" si="414"/>
        <v>February</v>
      </c>
      <c r="V3328" t="str">
        <f t="shared" si="415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08"/>
        <v>101</v>
      </c>
      <c r="P3329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9">
        <f t="shared" si="412"/>
        <v>42498.166273148141</v>
      </c>
      <c r="T3329" s="9">
        <f t="shared" si="413"/>
        <v>42468.166273148141</v>
      </c>
      <c r="U3329" t="str">
        <f t="shared" si="414"/>
        <v>April</v>
      </c>
      <c r="V3329" t="str">
        <f t="shared" si="415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08"/>
        <v>146</v>
      </c>
      <c r="P3330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9">
        <f t="shared" si="412"/>
        <v>41824.833333333328</v>
      </c>
      <c r="T3330" s="9">
        <f t="shared" si="413"/>
        <v>41822.366701388884</v>
      </c>
      <c r="U3330" t="str">
        <f t="shared" si="414"/>
        <v>July</v>
      </c>
      <c r="V3330" t="str">
        <f t="shared" si="415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416">ROUND(E3331/D3331*100,0)</f>
        <v>117</v>
      </c>
      <c r="P3331">
        <f t="shared" ref="P3331:P3394" si="417">IFERROR(E3331/L3331,0)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9">
        <f t="shared" ref="S3331:S3394" si="420">(((I3331/60)/60)/24)+DATE(1970,1,1)+(-5/24)</f>
        <v>41847.75</v>
      </c>
      <c r="T3331" s="9">
        <f t="shared" ref="T3331:T3394" si="421">(((J3331/60)/60)/24)+DATE(1970,1,1)+(-5/24)</f>
        <v>41837.114675925921</v>
      </c>
      <c r="U3331" t="str">
        <f t="shared" ref="U3331:U3394" si="422">TEXT(T3331,"mmmm")</f>
        <v>July</v>
      </c>
      <c r="V3331" t="str">
        <f t="shared" ref="V3331:V3394" si="423">TEXT(T3331,"yyyy")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16"/>
        <v>106</v>
      </c>
      <c r="P3332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9">
        <f t="shared" si="420"/>
        <v>42095.637361111112</v>
      </c>
      <c r="T3332" s="9">
        <f t="shared" si="421"/>
        <v>42065.679027777776</v>
      </c>
      <c r="U3332" t="str">
        <f t="shared" si="422"/>
        <v>March</v>
      </c>
      <c r="V3332" t="str">
        <f t="shared" si="423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16"/>
        <v>105</v>
      </c>
      <c r="P3333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9">
        <f t="shared" si="420"/>
        <v>42283.48942129629</v>
      </c>
      <c r="T3333" s="9">
        <f t="shared" si="421"/>
        <v>42248.48942129629</v>
      </c>
      <c r="U3333" t="str">
        <f t="shared" si="422"/>
        <v>September</v>
      </c>
      <c r="V3333" t="str">
        <f t="shared" si="423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16"/>
        <v>100</v>
      </c>
      <c r="P3334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9">
        <f t="shared" si="420"/>
        <v>41839.651967592588</v>
      </c>
      <c r="T3334" s="9">
        <f t="shared" si="421"/>
        <v>41809.651967592588</v>
      </c>
      <c r="U3334" t="str">
        <f t="shared" si="422"/>
        <v>June</v>
      </c>
      <c r="V3334" t="str">
        <f t="shared" si="423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16"/>
        <v>105</v>
      </c>
      <c r="P3335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9">
        <f t="shared" si="420"/>
        <v>42170.468518518515</v>
      </c>
      <c r="T3335" s="9">
        <f t="shared" si="421"/>
        <v>42148.468518518515</v>
      </c>
      <c r="U3335" t="str">
        <f t="shared" si="422"/>
        <v>May</v>
      </c>
      <c r="V3335" t="str">
        <f t="shared" si="423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16"/>
        <v>139</v>
      </c>
      <c r="P333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9">
        <f t="shared" si="420"/>
        <v>42215.312754629624</v>
      </c>
      <c r="T3336" s="9">
        <f t="shared" si="421"/>
        <v>42185.312754629624</v>
      </c>
      <c r="U3336" t="str">
        <f t="shared" si="422"/>
        <v>June</v>
      </c>
      <c r="V3336" t="str">
        <f t="shared" si="423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16"/>
        <v>100</v>
      </c>
      <c r="P3337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9">
        <f t="shared" si="420"/>
        <v>41854.75</v>
      </c>
      <c r="T3337" s="9">
        <f t="shared" si="421"/>
        <v>41827.465810185182</v>
      </c>
      <c r="U3337" t="str">
        <f t="shared" si="422"/>
        <v>July</v>
      </c>
      <c r="V3337" t="str">
        <f t="shared" si="423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16"/>
        <v>100</v>
      </c>
      <c r="P3338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9">
        <f t="shared" si="420"/>
        <v>42465.148680555554</v>
      </c>
      <c r="T3338" s="9">
        <f t="shared" si="421"/>
        <v>42437.190347222226</v>
      </c>
      <c r="U3338" t="str">
        <f t="shared" si="422"/>
        <v>March</v>
      </c>
      <c r="V3338" t="str">
        <f t="shared" si="423"/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16"/>
        <v>110</v>
      </c>
      <c r="P3339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9">
        <f t="shared" si="420"/>
        <v>41922.666666666664</v>
      </c>
      <c r="T3339" s="9">
        <f t="shared" si="421"/>
        <v>41901.073692129627</v>
      </c>
      <c r="U3339" t="str">
        <f t="shared" si="422"/>
        <v>September</v>
      </c>
      <c r="V3339" t="str">
        <f t="shared" si="423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16"/>
        <v>102</v>
      </c>
      <c r="P3340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9">
        <f t="shared" si="420"/>
        <v>42790.366666666661</v>
      </c>
      <c r="T3340" s="9">
        <f t="shared" si="421"/>
        <v>42769.366666666661</v>
      </c>
      <c r="U3340" t="str">
        <f t="shared" si="422"/>
        <v>February</v>
      </c>
      <c r="V3340" t="str">
        <f t="shared" si="423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16"/>
        <v>104</v>
      </c>
      <c r="P3341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9">
        <f t="shared" si="420"/>
        <v>42579.457384259258</v>
      </c>
      <c r="T3341" s="9">
        <f t="shared" si="421"/>
        <v>42549.457384259258</v>
      </c>
      <c r="U3341" t="str">
        <f t="shared" si="422"/>
        <v>June</v>
      </c>
      <c r="V3341" t="str">
        <f t="shared" si="423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16"/>
        <v>138</v>
      </c>
      <c r="P3342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9">
        <f t="shared" si="420"/>
        <v>42710.765671296293</v>
      </c>
      <c r="T3342" s="9">
        <f t="shared" si="421"/>
        <v>42685.765671296293</v>
      </c>
      <c r="U3342" t="str">
        <f t="shared" si="422"/>
        <v>November</v>
      </c>
      <c r="V3342" t="str">
        <f t="shared" si="423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16"/>
        <v>100</v>
      </c>
      <c r="P3343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9">
        <f t="shared" si="420"/>
        <v>42533.499999999993</v>
      </c>
      <c r="T3343" s="9">
        <f t="shared" si="421"/>
        <v>42510.590520833335</v>
      </c>
      <c r="U3343" t="str">
        <f t="shared" si="422"/>
        <v>May</v>
      </c>
      <c r="V3343" t="str">
        <f t="shared" si="423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16"/>
        <v>102</v>
      </c>
      <c r="P3344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9">
        <f t="shared" si="420"/>
        <v>42094.999305555553</v>
      </c>
      <c r="T3344" s="9">
        <f t="shared" si="421"/>
        <v>42062.088078703695</v>
      </c>
      <c r="U3344" t="str">
        <f t="shared" si="422"/>
        <v>February</v>
      </c>
      <c r="V3344" t="str">
        <f t="shared" si="423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16"/>
        <v>171</v>
      </c>
      <c r="P3345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9">
        <f t="shared" si="420"/>
        <v>42473.345833333333</v>
      </c>
      <c r="T3345" s="9">
        <f t="shared" si="421"/>
        <v>42452.708148148151</v>
      </c>
      <c r="U3345" t="str">
        <f t="shared" si="422"/>
        <v>March</v>
      </c>
      <c r="V3345" t="str">
        <f t="shared" si="423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16"/>
        <v>101</v>
      </c>
      <c r="P334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9">
        <f t="shared" si="420"/>
        <v>41880.991817129623</v>
      </c>
      <c r="T3346" s="9">
        <f t="shared" si="421"/>
        <v>41850.991817129623</v>
      </c>
      <c r="U3346" t="str">
        <f t="shared" si="422"/>
        <v>July</v>
      </c>
      <c r="V3346" t="str">
        <f t="shared" si="423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16"/>
        <v>130</v>
      </c>
      <c r="P3347">
        <f t="shared" si="417"/>
        <v>50</v>
      </c>
      <c r="Q3347" t="str">
        <f t="shared" si="418"/>
        <v>theater</v>
      </c>
      <c r="R3347" t="str">
        <f t="shared" si="419"/>
        <v>plays</v>
      </c>
      <c r="S3347" s="9">
        <f t="shared" si="420"/>
        <v>42111.817361111105</v>
      </c>
      <c r="T3347" s="9">
        <f t="shared" si="421"/>
        <v>42052.897777777776</v>
      </c>
      <c r="U3347" t="str">
        <f t="shared" si="422"/>
        <v>February</v>
      </c>
      <c r="V3347" t="str">
        <f t="shared" si="423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16"/>
        <v>110</v>
      </c>
      <c r="P3348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9">
        <f t="shared" si="420"/>
        <v>42060.816087962965</v>
      </c>
      <c r="T3348" s="9">
        <f t="shared" si="421"/>
        <v>42053.816087962965</v>
      </c>
      <c r="U3348" t="str">
        <f t="shared" si="422"/>
        <v>February</v>
      </c>
      <c r="V3348" t="str">
        <f t="shared" si="423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16"/>
        <v>119</v>
      </c>
      <c r="P3349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9">
        <f t="shared" si="420"/>
        <v>42498.666666666664</v>
      </c>
      <c r="T3349" s="9">
        <f t="shared" si="421"/>
        <v>42484.343217592592</v>
      </c>
      <c r="U3349" t="str">
        <f t="shared" si="422"/>
        <v>April</v>
      </c>
      <c r="V3349" t="str">
        <f t="shared" si="423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16"/>
        <v>100</v>
      </c>
      <c r="P3350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9">
        <f t="shared" si="420"/>
        <v>42489.957638888889</v>
      </c>
      <c r="T3350" s="9">
        <f t="shared" si="421"/>
        <v>42466.350462962961</v>
      </c>
      <c r="U3350" t="str">
        <f t="shared" si="422"/>
        <v>April</v>
      </c>
      <c r="V3350" t="str">
        <f t="shared" si="423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16"/>
        <v>153</v>
      </c>
      <c r="P3351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9">
        <f t="shared" si="420"/>
        <v>42534.499999999993</v>
      </c>
      <c r="T3351" s="9">
        <f t="shared" si="421"/>
        <v>42512.902453703697</v>
      </c>
      <c r="U3351" t="str">
        <f t="shared" si="422"/>
        <v>May</v>
      </c>
      <c r="V3351" t="str">
        <f t="shared" si="423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16"/>
        <v>104</v>
      </c>
      <c r="P3352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9">
        <f t="shared" si="420"/>
        <v>42337.749999999993</v>
      </c>
      <c r="T3352" s="9">
        <f t="shared" si="421"/>
        <v>42302.493182870363</v>
      </c>
      <c r="U3352" t="str">
        <f t="shared" si="422"/>
        <v>October</v>
      </c>
      <c r="V3352" t="str">
        <f t="shared" si="423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16"/>
        <v>101</v>
      </c>
      <c r="P3353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9">
        <f t="shared" si="420"/>
        <v>41843.25</v>
      </c>
      <c r="T3353" s="9">
        <f t="shared" si="421"/>
        <v>41806.187094907407</v>
      </c>
      <c r="U3353" t="str">
        <f t="shared" si="422"/>
        <v>June</v>
      </c>
      <c r="V3353" t="str">
        <f t="shared" si="423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16"/>
        <v>108</v>
      </c>
      <c r="P3354">
        <f t="shared" si="417"/>
        <v>76.8</v>
      </c>
      <c r="Q3354" t="str">
        <f t="shared" si="418"/>
        <v>theater</v>
      </c>
      <c r="R3354" t="str">
        <f t="shared" si="419"/>
        <v>plays</v>
      </c>
      <c r="S3354" s="9">
        <f t="shared" si="420"/>
        <v>42552.749999999993</v>
      </c>
      <c r="T3354" s="9">
        <f t="shared" si="421"/>
        <v>42495.784467592595</v>
      </c>
      <c r="U3354" t="str">
        <f t="shared" si="422"/>
        <v>May</v>
      </c>
      <c r="V3354" t="str">
        <f t="shared" si="423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16"/>
        <v>315</v>
      </c>
      <c r="P3355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9">
        <f t="shared" si="420"/>
        <v>42492.749999999993</v>
      </c>
      <c r="T3355" s="9">
        <f t="shared" si="421"/>
        <v>42479.223958333336</v>
      </c>
      <c r="U3355" t="str">
        <f t="shared" si="422"/>
        <v>April</v>
      </c>
      <c r="V3355" t="str">
        <f t="shared" si="423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16"/>
        <v>102</v>
      </c>
      <c r="P3356">
        <f t="shared" si="417"/>
        <v>55.6</v>
      </c>
      <c r="Q3356" t="str">
        <f t="shared" si="418"/>
        <v>theater</v>
      </c>
      <c r="R3356" t="str">
        <f t="shared" si="419"/>
        <v>plays</v>
      </c>
      <c r="S3356" s="9">
        <f t="shared" si="420"/>
        <v>42305.959027777775</v>
      </c>
      <c r="T3356" s="9">
        <f t="shared" si="421"/>
        <v>42270.518587962964</v>
      </c>
      <c r="U3356" t="str">
        <f t="shared" si="422"/>
        <v>September</v>
      </c>
      <c r="V3356" t="str">
        <f t="shared" si="423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16"/>
        <v>126</v>
      </c>
      <c r="P3357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9">
        <f t="shared" si="420"/>
        <v>42500.261805555558</v>
      </c>
      <c r="T3357" s="9">
        <f t="shared" si="421"/>
        <v>42489.411192129628</v>
      </c>
      <c r="U3357" t="str">
        <f t="shared" si="422"/>
        <v>April</v>
      </c>
      <c r="V3357" t="str">
        <f t="shared" si="423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16"/>
        <v>101</v>
      </c>
      <c r="P3358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9">
        <f t="shared" si="420"/>
        <v>42566.607314814813</v>
      </c>
      <c r="T3358" s="9">
        <f t="shared" si="421"/>
        <v>42536.607314814813</v>
      </c>
      <c r="U3358" t="str">
        <f t="shared" si="422"/>
        <v>June</v>
      </c>
      <c r="V3358" t="str">
        <f t="shared" si="423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16"/>
        <v>101</v>
      </c>
      <c r="P3359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9">
        <f t="shared" si="420"/>
        <v>41852.209606481476</v>
      </c>
      <c r="T3359" s="9">
        <f t="shared" si="421"/>
        <v>41822.209606481476</v>
      </c>
      <c r="U3359" t="str">
        <f t="shared" si="422"/>
        <v>July</v>
      </c>
      <c r="V3359" t="str">
        <f t="shared" si="423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16"/>
        <v>103</v>
      </c>
      <c r="P3360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9">
        <f t="shared" si="420"/>
        <v>41962.144432870373</v>
      </c>
      <c r="T3360" s="9">
        <f t="shared" si="421"/>
        <v>41932.102766203701</v>
      </c>
      <c r="U3360" t="str">
        <f t="shared" si="422"/>
        <v>October</v>
      </c>
      <c r="V3360" t="str">
        <f t="shared" si="423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16"/>
        <v>106</v>
      </c>
      <c r="P3361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9">
        <f t="shared" si="420"/>
        <v>42790.848773148151</v>
      </c>
      <c r="T3361" s="9">
        <f t="shared" si="421"/>
        <v>42745.848773148151</v>
      </c>
      <c r="U3361" t="str">
        <f t="shared" si="422"/>
        <v>January</v>
      </c>
      <c r="V3361" t="str">
        <f t="shared" si="423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16"/>
        <v>101</v>
      </c>
      <c r="P3362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9">
        <f t="shared" si="420"/>
        <v>42718.457638888889</v>
      </c>
      <c r="T3362" s="9">
        <f t="shared" si="421"/>
        <v>42696.874340277776</v>
      </c>
      <c r="U3362" t="str">
        <f t="shared" si="422"/>
        <v>November</v>
      </c>
      <c r="V3362" t="str">
        <f t="shared" si="423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16"/>
        <v>113</v>
      </c>
      <c r="P3363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9">
        <f t="shared" si="420"/>
        <v>41883.457638888889</v>
      </c>
      <c r="T3363" s="9">
        <f t="shared" si="421"/>
        <v>41865.817013888889</v>
      </c>
      <c r="U3363" t="str">
        <f t="shared" si="422"/>
        <v>August</v>
      </c>
      <c r="V3363" t="str">
        <f t="shared" si="423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16"/>
        <v>218</v>
      </c>
      <c r="P3364">
        <f t="shared" si="417"/>
        <v>54.5</v>
      </c>
      <c r="Q3364" t="str">
        <f t="shared" si="418"/>
        <v>theater</v>
      </c>
      <c r="R3364" t="str">
        <f t="shared" si="419"/>
        <v>plays</v>
      </c>
      <c r="S3364" s="9">
        <f t="shared" si="420"/>
        <v>42069.996527777774</v>
      </c>
      <c r="T3364" s="9">
        <f t="shared" si="421"/>
        <v>42055.883298611108</v>
      </c>
      <c r="U3364" t="str">
        <f t="shared" si="422"/>
        <v>February</v>
      </c>
      <c r="V3364" t="str">
        <f t="shared" si="423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16"/>
        <v>101</v>
      </c>
      <c r="P3365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9">
        <f t="shared" si="420"/>
        <v>41870.458333333328</v>
      </c>
      <c r="T3365" s="9">
        <f t="shared" si="421"/>
        <v>41851.563020833331</v>
      </c>
      <c r="U3365" t="str">
        <f t="shared" si="422"/>
        <v>July</v>
      </c>
      <c r="V3365" t="str">
        <f t="shared" si="423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16"/>
        <v>106</v>
      </c>
      <c r="P336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9">
        <f t="shared" si="420"/>
        <v>42444.666666666664</v>
      </c>
      <c r="T3366" s="9">
        <f t="shared" si="421"/>
        <v>42422.769085648142</v>
      </c>
      <c r="U3366" t="str">
        <f t="shared" si="422"/>
        <v>February</v>
      </c>
      <c r="V3366" t="str">
        <f t="shared" si="423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16"/>
        <v>104</v>
      </c>
      <c r="P3367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9">
        <f t="shared" si="420"/>
        <v>42350.893425925926</v>
      </c>
      <c r="T3367" s="9">
        <f t="shared" si="421"/>
        <v>42320.893425925926</v>
      </c>
      <c r="U3367" t="str">
        <f t="shared" si="422"/>
        <v>November</v>
      </c>
      <c r="V3367" t="str">
        <f t="shared" si="423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16"/>
        <v>221</v>
      </c>
      <c r="P3368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9">
        <f t="shared" si="420"/>
        <v>42136.859224537031</v>
      </c>
      <c r="T3368" s="9">
        <f t="shared" si="421"/>
        <v>42106.859224537031</v>
      </c>
      <c r="U3368" t="str">
        <f t="shared" si="422"/>
        <v>April</v>
      </c>
      <c r="V3368" t="str">
        <f t="shared" si="423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16"/>
        <v>119</v>
      </c>
      <c r="P3369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9">
        <f t="shared" si="420"/>
        <v>42217.725624999999</v>
      </c>
      <c r="T3369" s="9">
        <f t="shared" si="421"/>
        <v>42192.725624999999</v>
      </c>
      <c r="U3369" t="str">
        <f t="shared" si="422"/>
        <v>July</v>
      </c>
      <c r="V3369" t="str">
        <f t="shared" si="423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16"/>
        <v>105</v>
      </c>
      <c r="P3370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9">
        <f t="shared" si="420"/>
        <v>42004.999999999993</v>
      </c>
      <c r="T3370" s="9">
        <f t="shared" si="421"/>
        <v>41968.991423611107</v>
      </c>
      <c r="U3370" t="str">
        <f t="shared" si="422"/>
        <v>November</v>
      </c>
      <c r="V3370" t="str">
        <f t="shared" si="423"/>
        <v>2014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16"/>
        <v>104</v>
      </c>
      <c r="P3371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9">
        <f t="shared" si="420"/>
        <v>42749.833101851851</v>
      </c>
      <c r="T3371" s="9">
        <f t="shared" si="421"/>
        <v>42689.833101851851</v>
      </c>
      <c r="U3371" t="str">
        <f t="shared" si="422"/>
        <v>November</v>
      </c>
      <c r="V3371" t="str">
        <f t="shared" si="423"/>
        <v>2016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16"/>
        <v>118</v>
      </c>
      <c r="P3372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9">
        <f t="shared" si="420"/>
        <v>42721.124999999993</v>
      </c>
      <c r="T3372" s="9">
        <f t="shared" si="421"/>
        <v>42690.125983796293</v>
      </c>
      <c r="U3372" t="str">
        <f t="shared" si="422"/>
        <v>November</v>
      </c>
      <c r="V3372" t="str">
        <f t="shared" si="423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16"/>
        <v>139</v>
      </c>
      <c r="P3373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9">
        <f t="shared" si="420"/>
        <v>42340.666261574072</v>
      </c>
      <c r="T3373" s="9">
        <f t="shared" si="421"/>
        <v>42312.666261574072</v>
      </c>
      <c r="U3373" t="str">
        <f t="shared" si="422"/>
        <v>November</v>
      </c>
      <c r="V3373" t="str">
        <f t="shared" si="423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16"/>
        <v>104</v>
      </c>
      <c r="P3374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9">
        <f t="shared" si="420"/>
        <v>41875.999305555553</v>
      </c>
      <c r="T3374" s="9">
        <f t="shared" si="421"/>
        <v>41855.339768518512</v>
      </c>
      <c r="U3374" t="str">
        <f t="shared" si="422"/>
        <v>August</v>
      </c>
      <c r="V3374" t="str">
        <f t="shared" si="423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16"/>
        <v>100</v>
      </c>
      <c r="P3375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9">
        <f t="shared" si="420"/>
        <v>42203.458333333336</v>
      </c>
      <c r="T3375" s="9">
        <f t="shared" si="421"/>
        <v>42179.646296296291</v>
      </c>
      <c r="U3375" t="str">
        <f t="shared" si="422"/>
        <v>June</v>
      </c>
      <c r="V3375" t="str">
        <f t="shared" si="423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16"/>
        <v>107</v>
      </c>
      <c r="P337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9">
        <f t="shared" si="420"/>
        <v>42305.523333333331</v>
      </c>
      <c r="T3376" s="9">
        <f t="shared" si="421"/>
        <v>42275.523333333331</v>
      </c>
      <c r="U3376" t="str">
        <f t="shared" si="422"/>
        <v>September</v>
      </c>
      <c r="V3376" t="str">
        <f t="shared" si="423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16"/>
        <v>100</v>
      </c>
      <c r="P3377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9">
        <f t="shared" si="420"/>
        <v>41777.402465277773</v>
      </c>
      <c r="T3377" s="9">
        <f t="shared" si="421"/>
        <v>41765.402465277773</v>
      </c>
      <c r="U3377" t="str">
        <f t="shared" si="422"/>
        <v>May</v>
      </c>
      <c r="V3377" t="str">
        <f t="shared" si="423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16"/>
        <v>100</v>
      </c>
      <c r="P3378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9">
        <f t="shared" si="420"/>
        <v>42119.451319444437</v>
      </c>
      <c r="T3378" s="9">
        <f t="shared" si="421"/>
        <v>42059.492986111109</v>
      </c>
      <c r="U3378" t="str">
        <f t="shared" si="422"/>
        <v>February</v>
      </c>
      <c r="V3378" t="str">
        <f t="shared" si="423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16"/>
        <v>101</v>
      </c>
      <c r="P3379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9">
        <f t="shared" si="420"/>
        <v>42083.49722222222</v>
      </c>
      <c r="T3379" s="9">
        <f t="shared" si="421"/>
        <v>42053.524293981485</v>
      </c>
      <c r="U3379" t="str">
        <f t="shared" si="422"/>
        <v>February</v>
      </c>
      <c r="V3379" t="str">
        <f t="shared" si="423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16"/>
        <v>108</v>
      </c>
      <c r="P3380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9">
        <f t="shared" si="420"/>
        <v>41882.338888888888</v>
      </c>
      <c r="T3380" s="9">
        <f t="shared" si="421"/>
        <v>41858.147060185183</v>
      </c>
      <c r="U3380" t="str">
        <f t="shared" si="422"/>
        <v>August</v>
      </c>
      <c r="V3380" t="str">
        <f t="shared" si="423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16"/>
        <v>104</v>
      </c>
      <c r="P3381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9">
        <f t="shared" si="420"/>
        <v>42242.749999999993</v>
      </c>
      <c r="T3381" s="9">
        <f t="shared" si="421"/>
        <v>42225.305555555555</v>
      </c>
      <c r="U3381" t="str">
        <f t="shared" si="422"/>
        <v>August</v>
      </c>
      <c r="V3381" t="str">
        <f t="shared" si="423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16"/>
        <v>104</v>
      </c>
      <c r="P3382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9">
        <f t="shared" si="420"/>
        <v>41972.786782407398</v>
      </c>
      <c r="T3382" s="9">
        <f t="shared" si="421"/>
        <v>41937.745115740734</v>
      </c>
      <c r="U3382" t="str">
        <f t="shared" si="422"/>
        <v>October</v>
      </c>
      <c r="V3382" t="str">
        <f t="shared" si="423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16"/>
        <v>102</v>
      </c>
      <c r="P3383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9">
        <f t="shared" si="420"/>
        <v>42073.934988425921</v>
      </c>
      <c r="T3383" s="9">
        <f t="shared" si="421"/>
        <v>42043.976655092592</v>
      </c>
      <c r="U3383" t="str">
        <f t="shared" si="422"/>
        <v>February</v>
      </c>
      <c r="V3383" t="str">
        <f t="shared" si="423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16"/>
        <v>101</v>
      </c>
      <c r="P3384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9">
        <f t="shared" si="420"/>
        <v>42583.749305555553</v>
      </c>
      <c r="T3384" s="9">
        <f t="shared" si="421"/>
        <v>42559.222870370366</v>
      </c>
      <c r="U3384" t="str">
        <f t="shared" si="422"/>
        <v>July</v>
      </c>
      <c r="V3384" t="str">
        <f t="shared" si="423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16"/>
        <v>112</v>
      </c>
      <c r="P3385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9">
        <f t="shared" si="420"/>
        <v>42544.574305555558</v>
      </c>
      <c r="T3385" s="9">
        <f t="shared" si="421"/>
        <v>42524.574305555558</v>
      </c>
      <c r="U3385" t="str">
        <f t="shared" si="422"/>
        <v>June</v>
      </c>
      <c r="V3385" t="str">
        <f t="shared" si="423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16"/>
        <v>100</v>
      </c>
      <c r="P338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9">
        <f t="shared" si="420"/>
        <v>42328.916666666664</v>
      </c>
      <c r="T3386" s="9">
        <f t="shared" si="421"/>
        <v>42291.879259259258</v>
      </c>
      <c r="U3386" t="str">
        <f t="shared" si="422"/>
        <v>October</v>
      </c>
      <c r="V3386" t="str">
        <f t="shared" si="423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16"/>
        <v>100</v>
      </c>
      <c r="P3387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9">
        <f t="shared" si="420"/>
        <v>41983.659166666665</v>
      </c>
      <c r="T3387" s="9">
        <f t="shared" si="421"/>
        <v>41953.659166666665</v>
      </c>
      <c r="U3387" t="str">
        <f t="shared" si="422"/>
        <v>November</v>
      </c>
      <c r="V3387" t="str">
        <f t="shared" si="423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16"/>
        <v>105</v>
      </c>
      <c r="P3388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9">
        <f t="shared" si="420"/>
        <v>41976.436412037037</v>
      </c>
      <c r="T3388" s="9">
        <f t="shared" si="421"/>
        <v>41946.436412037037</v>
      </c>
      <c r="U3388" t="str">
        <f t="shared" si="422"/>
        <v>November</v>
      </c>
      <c r="V3388" t="str">
        <f t="shared" si="423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16"/>
        <v>117</v>
      </c>
      <c r="P3389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9">
        <f t="shared" si="420"/>
        <v>41987.554259259261</v>
      </c>
      <c r="T3389" s="9">
        <f t="shared" si="421"/>
        <v>41947.554259259254</v>
      </c>
      <c r="U3389" t="str">
        <f t="shared" si="422"/>
        <v>November</v>
      </c>
      <c r="V3389" t="str">
        <f t="shared" si="423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16"/>
        <v>104</v>
      </c>
      <c r="P3390">
        <f t="shared" si="417"/>
        <v>34.6</v>
      </c>
      <c r="Q3390" t="str">
        <f t="shared" si="418"/>
        <v>theater</v>
      </c>
      <c r="R3390" t="str">
        <f t="shared" si="419"/>
        <v>plays</v>
      </c>
      <c r="S3390" s="9">
        <f t="shared" si="420"/>
        <v>42173.252789351849</v>
      </c>
      <c r="T3390" s="9">
        <f t="shared" si="421"/>
        <v>42143.252789351849</v>
      </c>
      <c r="U3390" t="str">
        <f t="shared" si="422"/>
        <v>May</v>
      </c>
      <c r="V3390" t="str">
        <f t="shared" si="423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16"/>
        <v>115</v>
      </c>
      <c r="P3391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9">
        <f t="shared" si="420"/>
        <v>42524.355115740742</v>
      </c>
      <c r="T3391" s="9">
        <f t="shared" si="421"/>
        <v>42494.355115740742</v>
      </c>
      <c r="U3391" t="str">
        <f t="shared" si="422"/>
        <v>May</v>
      </c>
      <c r="V3391" t="str">
        <f t="shared" si="423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16"/>
        <v>102</v>
      </c>
      <c r="P3392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9">
        <f t="shared" si="420"/>
        <v>41830.56649305555</v>
      </c>
      <c r="T3392" s="9">
        <f t="shared" si="421"/>
        <v>41815.56649305555</v>
      </c>
      <c r="U3392" t="str">
        <f t="shared" si="422"/>
        <v>June</v>
      </c>
      <c r="V3392" t="str">
        <f t="shared" si="423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16"/>
        <v>223</v>
      </c>
      <c r="P3393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9">
        <f t="shared" si="420"/>
        <v>41859.727777777778</v>
      </c>
      <c r="T3393" s="9">
        <f t="shared" si="421"/>
        <v>41830.337361111109</v>
      </c>
      <c r="U3393" t="str">
        <f t="shared" si="422"/>
        <v>July</v>
      </c>
      <c r="V3393" t="str">
        <f t="shared" si="423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16"/>
        <v>100</v>
      </c>
      <c r="P3394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9">
        <f t="shared" si="420"/>
        <v>42496.63721064815</v>
      </c>
      <c r="T3394" s="9">
        <f t="shared" si="421"/>
        <v>42446.63721064815</v>
      </c>
      <c r="U3394" t="str">
        <f t="shared" si="422"/>
        <v>March</v>
      </c>
      <c r="V3394" t="str">
        <f t="shared" si="423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424">ROUND(E3395/D3395*100,0)</f>
        <v>106</v>
      </c>
      <c r="P3395">
        <f t="shared" ref="P3395:P3458" si="425">IFERROR(E3395/L3395,0)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9">
        <f t="shared" ref="S3395:S3458" si="428">(((I3395/60)/60)/24)+DATE(1970,1,1)+(-5/24)</f>
        <v>41948.823611111111</v>
      </c>
      <c r="T3395" s="9">
        <f t="shared" ref="T3395:T3458" si="429">(((J3395/60)/60)/24)+DATE(1970,1,1)+(-5/24)</f>
        <v>41923.713310185187</v>
      </c>
      <c r="U3395" t="str">
        <f t="shared" ref="U3395:U3458" si="430">TEXT(T3395,"mmmm")</f>
        <v>October</v>
      </c>
      <c r="V3395" t="str">
        <f t="shared" ref="V3395:V3458" si="431">TEXT(T3395,"yyyy")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24"/>
        <v>142</v>
      </c>
      <c r="P3396">
        <f t="shared" si="425"/>
        <v>29</v>
      </c>
      <c r="Q3396" t="str">
        <f t="shared" si="426"/>
        <v>theater</v>
      </c>
      <c r="R3396" t="str">
        <f t="shared" si="427"/>
        <v>plays</v>
      </c>
      <c r="S3396" s="9">
        <f t="shared" si="428"/>
        <v>41847.387094907404</v>
      </c>
      <c r="T3396" s="9">
        <f t="shared" si="429"/>
        <v>41817.387094907404</v>
      </c>
      <c r="U3396" t="str">
        <f t="shared" si="430"/>
        <v>June</v>
      </c>
      <c r="V3396" t="str">
        <f t="shared" si="431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24"/>
        <v>184</v>
      </c>
      <c r="P3397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9">
        <f t="shared" si="428"/>
        <v>42154.548611111109</v>
      </c>
      <c r="T3397" s="9">
        <f t="shared" si="429"/>
        <v>42140.503981481481</v>
      </c>
      <c r="U3397" t="str">
        <f t="shared" si="430"/>
        <v>May</v>
      </c>
      <c r="V3397" t="str">
        <f t="shared" si="431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24"/>
        <v>104</v>
      </c>
      <c r="P3398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9">
        <f t="shared" si="428"/>
        <v>41790.957638888889</v>
      </c>
      <c r="T3398" s="9">
        <f t="shared" si="429"/>
        <v>41764.238298611104</v>
      </c>
      <c r="U3398" t="str">
        <f t="shared" si="430"/>
        <v>May</v>
      </c>
      <c r="V3398" t="str">
        <f t="shared" si="431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24"/>
        <v>112</v>
      </c>
      <c r="P3399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9">
        <f t="shared" si="428"/>
        <v>42418.708333333336</v>
      </c>
      <c r="T3399" s="9">
        <f t="shared" si="429"/>
        <v>42378.270011574066</v>
      </c>
      <c r="U3399" t="str">
        <f t="shared" si="430"/>
        <v>January</v>
      </c>
      <c r="V3399" t="str">
        <f t="shared" si="431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24"/>
        <v>111</v>
      </c>
      <c r="P3400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9">
        <f t="shared" si="428"/>
        <v>41964.499999999993</v>
      </c>
      <c r="T3400" s="9">
        <f t="shared" si="429"/>
        <v>41941.543703703705</v>
      </c>
      <c r="U3400" t="str">
        <f t="shared" si="430"/>
        <v>October</v>
      </c>
      <c r="V3400" t="str">
        <f t="shared" si="431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24"/>
        <v>104</v>
      </c>
      <c r="P3401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9">
        <f t="shared" si="428"/>
        <v>42056.712094907409</v>
      </c>
      <c r="T3401" s="9">
        <f t="shared" si="429"/>
        <v>42026.712094907409</v>
      </c>
      <c r="U3401" t="str">
        <f t="shared" si="430"/>
        <v>January</v>
      </c>
      <c r="V3401" t="str">
        <f t="shared" si="431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24"/>
        <v>100</v>
      </c>
      <c r="P3402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9">
        <f t="shared" si="428"/>
        <v>41879.745532407404</v>
      </c>
      <c r="T3402" s="9">
        <f t="shared" si="429"/>
        <v>41834.745532407404</v>
      </c>
      <c r="U3402" t="str">
        <f t="shared" si="430"/>
        <v>July</v>
      </c>
      <c r="V3402" t="str">
        <f t="shared" si="431"/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24"/>
        <v>102</v>
      </c>
      <c r="P3403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9">
        <f t="shared" si="428"/>
        <v>42223.5155787037</v>
      </c>
      <c r="T3403" s="9">
        <f t="shared" si="429"/>
        <v>42193.5155787037</v>
      </c>
      <c r="U3403" t="str">
        <f t="shared" si="430"/>
        <v>July</v>
      </c>
      <c r="V3403" t="str">
        <f t="shared" si="431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24"/>
        <v>110</v>
      </c>
      <c r="P3404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9">
        <f t="shared" si="428"/>
        <v>42319.896527777775</v>
      </c>
      <c r="T3404" s="9">
        <f t="shared" si="429"/>
        <v>42290.410219907404</v>
      </c>
      <c r="U3404" t="str">
        <f t="shared" si="430"/>
        <v>October</v>
      </c>
      <c r="V3404" t="str">
        <f t="shared" si="431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24"/>
        <v>100</v>
      </c>
      <c r="P3405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9">
        <f t="shared" si="428"/>
        <v>42180.253749999996</v>
      </c>
      <c r="T3405" s="9">
        <f t="shared" si="429"/>
        <v>42150.253749999996</v>
      </c>
      <c r="U3405" t="str">
        <f t="shared" si="430"/>
        <v>May</v>
      </c>
      <c r="V3405" t="str">
        <f t="shared" si="431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24"/>
        <v>122</v>
      </c>
      <c r="P340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9">
        <f t="shared" si="428"/>
        <v>42172.295162037037</v>
      </c>
      <c r="T3406" s="9">
        <f t="shared" si="429"/>
        <v>42152.295162037037</v>
      </c>
      <c r="U3406" t="str">
        <f t="shared" si="430"/>
        <v>May</v>
      </c>
      <c r="V3406" t="str">
        <f t="shared" si="431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24"/>
        <v>138</v>
      </c>
      <c r="P3407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9">
        <f t="shared" si="428"/>
        <v>42430.790972222218</v>
      </c>
      <c r="T3407" s="9">
        <f t="shared" si="429"/>
        <v>42409.808865740742</v>
      </c>
      <c r="U3407" t="str">
        <f t="shared" si="430"/>
        <v>February</v>
      </c>
      <c r="V3407" t="str">
        <f t="shared" si="431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24"/>
        <v>100</v>
      </c>
      <c r="P3408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9">
        <f t="shared" si="428"/>
        <v>41836.284444444442</v>
      </c>
      <c r="T3408" s="9">
        <f t="shared" si="429"/>
        <v>41791.284444444442</v>
      </c>
      <c r="U3408" t="str">
        <f t="shared" si="430"/>
        <v>June</v>
      </c>
      <c r="V3408" t="str">
        <f t="shared" si="431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24"/>
        <v>107</v>
      </c>
      <c r="P3409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9">
        <f t="shared" si="428"/>
        <v>41826.21399305555</v>
      </c>
      <c r="T3409" s="9">
        <f t="shared" si="429"/>
        <v>41796.21399305555</v>
      </c>
      <c r="U3409" t="str">
        <f t="shared" si="430"/>
        <v>June</v>
      </c>
      <c r="V3409" t="str">
        <f t="shared" si="431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24"/>
        <v>211</v>
      </c>
      <c r="P3410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9">
        <f t="shared" si="428"/>
        <v>41838.78361111111</v>
      </c>
      <c r="T3410" s="9">
        <f t="shared" si="429"/>
        <v>41808.78361111111</v>
      </c>
      <c r="U3410" t="str">
        <f t="shared" si="430"/>
        <v>June</v>
      </c>
      <c r="V3410" t="str">
        <f t="shared" si="431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24"/>
        <v>124</v>
      </c>
      <c r="P3411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9">
        <f t="shared" si="428"/>
        <v>42582.665277777771</v>
      </c>
      <c r="T3411" s="9">
        <f t="shared" si="429"/>
        <v>42544.605995370373</v>
      </c>
      <c r="U3411" t="str">
        <f t="shared" si="430"/>
        <v>June</v>
      </c>
      <c r="V3411" t="str">
        <f t="shared" si="431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24"/>
        <v>109</v>
      </c>
      <c r="P3412">
        <f t="shared" si="425"/>
        <v>81.375</v>
      </c>
      <c r="Q3412" t="str">
        <f t="shared" si="426"/>
        <v>theater</v>
      </c>
      <c r="R3412" t="str">
        <f t="shared" si="427"/>
        <v>plays</v>
      </c>
      <c r="S3412" s="9">
        <f t="shared" si="428"/>
        <v>42527.083333333336</v>
      </c>
      <c r="T3412" s="9">
        <f t="shared" si="429"/>
        <v>42499.83321759259</v>
      </c>
      <c r="U3412" t="str">
        <f t="shared" si="430"/>
        <v>May</v>
      </c>
      <c r="V3412" t="str">
        <f t="shared" si="431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24"/>
        <v>104</v>
      </c>
      <c r="P3413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9">
        <f t="shared" si="428"/>
        <v>42284.814490740733</v>
      </c>
      <c r="T3413" s="9">
        <f t="shared" si="429"/>
        <v>42264.814490740733</v>
      </c>
      <c r="U3413" t="str">
        <f t="shared" si="430"/>
        <v>September</v>
      </c>
      <c r="V3413" t="str">
        <f t="shared" si="431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24"/>
        <v>100</v>
      </c>
      <c r="P3414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9">
        <f t="shared" si="428"/>
        <v>41909.750717592593</v>
      </c>
      <c r="T3414" s="9">
        <f t="shared" si="429"/>
        <v>41879.750717592593</v>
      </c>
      <c r="U3414" t="str">
        <f t="shared" si="430"/>
        <v>August</v>
      </c>
      <c r="V3414" t="str">
        <f t="shared" si="431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24"/>
        <v>130</v>
      </c>
      <c r="P3415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9">
        <f t="shared" si="428"/>
        <v>42062.999305555553</v>
      </c>
      <c r="T3415" s="9">
        <f t="shared" si="429"/>
        <v>42053.524745370371</v>
      </c>
      <c r="U3415" t="str">
        <f t="shared" si="430"/>
        <v>February</v>
      </c>
      <c r="V3415" t="str">
        <f t="shared" si="431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24"/>
        <v>104</v>
      </c>
      <c r="P341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9">
        <f t="shared" si="428"/>
        <v>42705.124305555553</v>
      </c>
      <c r="T3416" s="9">
        <f t="shared" si="429"/>
        <v>42675.624131944445</v>
      </c>
      <c r="U3416" t="str">
        <f t="shared" si="430"/>
        <v>November</v>
      </c>
      <c r="V3416" t="str">
        <f t="shared" si="431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24"/>
        <v>100</v>
      </c>
      <c r="P3417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9">
        <f t="shared" si="428"/>
        <v>42477.770833333336</v>
      </c>
      <c r="T3417" s="9">
        <f t="shared" si="429"/>
        <v>42466.935833333329</v>
      </c>
      <c r="U3417" t="str">
        <f t="shared" si="430"/>
        <v>April</v>
      </c>
      <c r="V3417" t="str">
        <f t="shared" si="431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24"/>
        <v>120</v>
      </c>
      <c r="P3418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9">
        <f t="shared" si="428"/>
        <v>42117.562499999993</v>
      </c>
      <c r="T3418" s="9">
        <f t="shared" si="429"/>
        <v>42089.204224537032</v>
      </c>
      <c r="U3418" t="str">
        <f t="shared" si="430"/>
        <v>March</v>
      </c>
      <c r="V3418" t="str">
        <f t="shared" si="431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24"/>
        <v>100</v>
      </c>
      <c r="P3419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9">
        <f t="shared" si="428"/>
        <v>41937.821527777778</v>
      </c>
      <c r="T3419" s="9">
        <f t="shared" si="429"/>
        <v>41894.705416666664</v>
      </c>
      <c r="U3419" t="str">
        <f t="shared" si="430"/>
        <v>September</v>
      </c>
      <c r="V3419" t="str">
        <f t="shared" si="431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24"/>
        <v>101</v>
      </c>
      <c r="P3420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9">
        <f t="shared" si="428"/>
        <v>41782.626238425924</v>
      </c>
      <c r="T3420" s="9">
        <f t="shared" si="429"/>
        <v>41752.626238425924</v>
      </c>
      <c r="U3420" t="str">
        <f t="shared" si="430"/>
        <v>April</v>
      </c>
      <c r="V3420" t="str">
        <f t="shared" si="431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24"/>
        <v>107</v>
      </c>
      <c r="P3421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9">
        <f t="shared" si="428"/>
        <v>42466.687499999993</v>
      </c>
      <c r="T3421" s="9">
        <f t="shared" si="429"/>
        <v>42448.613252314812</v>
      </c>
      <c r="U3421" t="str">
        <f t="shared" si="430"/>
        <v>March</v>
      </c>
      <c r="V3421" t="str">
        <f t="shared" si="431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24"/>
        <v>138</v>
      </c>
      <c r="P3422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9">
        <f t="shared" si="428"/>
        <v>42413.791666666664</v>
      </c>
      <c r="T3422" s="9">
        <f t="shared" si="429"/>
        <v>42404.881967592592</v>
      </c>
      <c r="U3422" t="str">
        <f t="shared" si="430"/>
        <v>February</v>
      </c>
      <c r="V3422" t="str">
        <f t="shared" si="431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24"/>
        <v>101</v>
      </c>
      <c r="P3423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9">
        <f t="shared" si="428"/>
        <v>42067.582905092589</v>
      </c>
      <c r="T3423" s="9">
        <f t="shared" si="429"/>
        <v>42037.582905092589</v>
      </c>
      <c r="U3423" t="str">
        <f t="shared" si="430"/>
        <v>February</v>
      </c>
      <c r="V3423" t="str">
        <f t="shared" si="431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24"/>
        <v>109</v>
      </c>
      <c r="P3424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9">
        <f t="shared" si="428"/>
        <v>42351.791666666664</v>
      </c>
      <c r="T3424" s="9">
        <f t="shared" si="429"/>
        <v>42323.353888888887</v>
      </c>
      <c r="U3424" t="str">
        <f t="shared" si="430"/>
        <v>November</v>
      </c>
      <c r="V3424" t="str">
        <f t="shared" si="431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24"/>
        <v>140</v>
      </c>
      <c r="P3425">
        <f t="shared" si="425"/>
        <v>35</v>
      </c>
      <c r="Q3425" t="str">
        <f t="shared" si="426"/>
        <v>theater</v>
      </c>
      <c r="R3425" t="str">
        <f t="shared" si="427"/>
        <v>plays</v>
      </c>
      <c r="S3425" s="9">
        <f t="shared" si="428"/>
        <v>42118.703020833331</v>
      </c>
      <c r="T3425" s="9">
        <f t="shared" si="429"/>
        <v>42088.703020833331</v>
      </c>
      <c r="U3425" t="str">
        <f t="shared" si="430"/>
        <v>March</v>
      </c>
      <c r="V3425" t="str">
        <f t="shared" si="431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24"/>
        <v>104</v>
      </c>
      <c r="P342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9">
        <f t="shared" si="428"/>
        <v>42040.082638888889</v>
      </c>
      <c r="T3426" s="9">
        <f t="shared" si="429"/>
        <v>42018.468564814808</v>
      </c>
      <c r="U3426" t="str">
        <f t="shared" si="430"/>
        <v>January</v>
      </c>
      <c r="V3426" t="str">
        <f t="shared" si="431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24"/>
        <v>103</v>
      </c>
      <c r="P3427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9">
        <f t="shared" si="428"/>
        <v>41916.40898148148</v>
      </c>
      <c r="T3427" s="9">
        <f t="shared" si="429"/>
        <v>41884.40898148148</v>
      </c>
      <c r="U3427" t="str">
        <f t="shared" si="430"/>
        <v>September</v>
      </c>
      <c r="V3427" t="str">
        <f t="shared" si="431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24"/>
        <v>108</v>
      </c>
      <c r="P3428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9">
        <f t="shared" si="428"/>
        <v>41902.875</v>
      </c>
      <c r="T3428" s="9">
        <f t="shared" si="429"/>
        <v>41883.848414351851</v>
      </c>
      <c r="U3428" t="str">
        <f t="shared" si="430"/>
        <v>September</v>
      </c>
      <c r="V3428" t="str">
        <f t="shared" si="431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24"/>
        <v>100</v>
      </c>
      <c r="P3429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9">
        <f t="shared" si="428"/>
        <v>41822.436944444438</v>
      </c>
      <c r="T3429" s="9">
        <f t="shared" si="429"/>
        <v>41792.436944444438</v>
      </c>
      <c r="U3429" t="str">
        <f t="shared" si="430"/>
        <v>June</v>
      </c>
      <c r="V3429" t="str">
        <f t="shared" si="431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24"/>
        <v>103</v>
      </c>
      <c r="P3430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9">
        <f t="shared" si="428"/>
        <v>42063.499999999993</v>
      </c>
      <c r="T3430" s="9">
        <f t="shared" si="429"/>
        <v>42038.512118055551</v>
      </c>
      <c r="U3430" t="str">
        <f t="shared" si="430"/>
        <v>February</v>
      </c>
      <c r="V3430" t="str">
        <f t="shared" si="431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24"/>
        <v>130</v>
      </c>
      <c r="P3431">
        <f t="shared" si="425"/>
        <v>16.25</v>
      </c>
      <c r="Q3431" t="str">
        <f t="shared" si="426"/>
        <v>theater</v>
      </c>
      <c r="R3431" t="str">
        <f t="shared" si="427"/>
        <v>plays</v>
      </c>
      <c r="S3431" s="9">
        <f t="shared" si="428"/>
        <v>42675.813206018516</v>
      </c>
      <c r="T3431" s="9">
        <f t="shared" si="429"/>
        <v>42661.813206018516</v>
      </c>
      <c r="U3431" t="str">
        <f t="shared" si="430"/>
        <v>October</v>
      </c>
      <c r="V3431" t="str">
        <f t="shared" si="431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24"/>
        <v>109</v>
      </c>
      <c r="P3432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9">
        <f t="shared" si="428"/>
        <v>41850.737280092588</v>
      </c>
      <c r="T3432" s="9">
        <f t="shared" si="429"/>
        <v>41820.737280092588</v>
      </c>
      <c r="U3432" t="str">
        <f t="shared" si="430"/>
        <v>June</v>
      </c>
      <c r="V3432" t="str">
        <f t="shared" si="431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24"/>
        <v>100</v>
      </c>
      <c r="P3433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9">
        <f t="shared" si="428"/>
        <v>41869.522604166668</v>
      </c>
      <c r="T3433" s="9">
        <f t="shared" si="429"/>
        <v>41839.522604166668</v>
      </c>
      <c r="U3433" t="str">
        <f t="shared" si="430"/>
        <v>July</v>
      </c>
      <c r="V3433" t="str">
        <f t="shared" si="431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24"/>
        <v>110</v>
      </c>
      <c r="P3434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9">
        <f t="shared" si="428"/>
        <v>42405.708333333336</v>
      </c>
      <c r="T3434" s="9">
        <f t="shared" si="429"/>
        <v>42380.372847222221</v>
      </c>
      <c r="U3434" t="str">
        <f t="shared" si="430"/>
        <v>January</v>
      </c>
      <c r="V3434" t="str">
        <f t="shared" si="431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24"/>
        <v>100</v>
      </c>
      <c r="P3435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9">
        <f t="shared" si="428"/>
        <v>41806.916666666664</v>
      </c>
      <c r="T3435" s="9">
        <f t="shared" si="429"/>
        <v>41775.854803240742</v>
      </c>
      <c r="U3435" t="str">
        <f t="shared" si="430"/>
        <v>May</v>
      </c>
      <c r="V3435" t="str">
        <f t="shared" si="431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24"/>
        <v>106</v>
      </c>
      <c r="P343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9">
        <f t="shared" si="428"/>
        <v>41830.172094907408</v>
      </c>
      <c r="T3436" s="9">
        <f t="shared" si="429"/>
        <v>41800.172094907408</v>
      </c>
      <c r="U3436" t="str">
        <f t="shared" si="430"/>
        <v>June</v>
      </c>
      <c r="V3436" t="str">
        <f t="shared" si="431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24"/>
        <v>112</v>
      </c>
      <c r="P3437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9">
        <f t="shared" si="428"/>
        <v>42588.916666666664</v>
      </c>
      <c r="T3437" s="9">
        <f t="shared" si="429"/>
        <v>42572.408483796295</v>
      </c>
      <c r="U3437" t="str">
        <f t="shared" si="430"/>
        <v>July</v>
      </c>
      <c r="V3437" t="str">
        <f t="shared" si="431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24"/>
        <v>106</v>
      </c>
      <c r="P3438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9">
        <f t="shared" si="428"/>
        <v>41872.477777777778</v>
      </c>
      <c r="T3438" s="9">
        <f t="shared" si="429"/>
        <v>41851.333252314813</v>
      </c>
      <c r="U3438" t="str">
        <f t="shared" si="430"/>
        <v>July</v>
      </c>
      <c r="V3438" t="str">
        <f t="shared" si="431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24"/>
        <v>101</v>
      </c>
      <c r="P3439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9">
        <f t="shared" si="428"/>
        <v>42235.502546296295</v>
      </c>
      <c r="T3439" s="9">
        <f t="shared" si="429"/>
        <v>42205.502546296295</v>
      </c>
      <c r="U3439" t="str">
        <f t="shared" si="430"/>
        <v>July</v>
      </c>
      <c r="V3439" t="str">
        <f t="shared" si="431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24"/>
        <v>104</v>
      </c>
      <c r="P3440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9">
        <f t="shared" si="428"/>
        <v>42126.666666666664</v>
      </c>
      <c r="T3440" s="9">
        <f t="shared" si="429"/>
        <v>42100.719525462955</v>
      </c>
      <c r="U3440" t="str">
        <f t="shared" si="430"/>
        <v>April</v>
      </c>
      <c r="V3440" t="str">
        <f t="shared" si="431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24"/>
        <v>135</v>
      </c>
      <c r="P3441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9">
        <f t="shared" si="428"/>
        <v>42387.999305555553</v>
      </c>
      <c r="T3441" s="9">
        <f t="shared" si="429"/>
        <v>42374.702893518515</v>
      </c>
      <c r="U3441" t="str">
        <f t="shared" si="430"/>
        <v>January</v>
      </c>
      <c r="V3441" t="str">
        <f t="shared" si="431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24"/>
        <v>105</v>
      </c>
      <c r="P3442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9">
        <f t="shared" si="428"/>
        <v>41831.46875</v>
      </c>
      <c r="T3442" s="9">
        <f t="shared" si="429"/>
        <v>41808.914675925924</v>
      </c>
      <c r="U3442" t="str">
        <f t="shared" si="430"/>
        <v>June</v>
      </c>
      <c r="V3442" t="str">
        <f t="shared" si="431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24"/>
        <v>103</v>
      </c>
      <c r="P3443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9">
        <f t="shared" si="428"/>
        <v>42321.636805555558</v>
      </c>
      <c r="T3443" s="9">
        <f t="shared" si="429"/>
        <v>42294.221307870372</v>
      </c>
      <c r="U3443" t="str">
        <f t="shared" si="430"/>
        <v>October</v>
      </c>
      <c r="V3443" t="str">
        <f t="shared" si="431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24"/>
        <v>100</v>
      </c>
      <c r="P3444">
        <f t="shared" si="425"/>
        <v>31.25</v>
      </c>
      <c r="Q3444" t="str">
        <f t="shared" si="426"/>
        <v>theater</v>
      </c>
      <c r="R3444" t="str">
        <f t="shared" si="427"/>
        <v>plays</v>
      </c>
      <c r="S3444" s="9">
        <f t="shared" si="428"/>
        <v>42154.63277777777</v>
      </c>
      <c r="T3444" s="9">
        <f t="shared" si="429"/>
        <v>42124.63277777777</v>
      </c>
      <c r="U3444" t="str">
        <f t="shared" si="430"/>
        <v>April</v>
      </c>
      <c r="V3444" t="str">
        <f t="shared" si="431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24"/>
        <v>186</v>
      </c>
      <c r="P3445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9">
        <f t="shared" si="428"/>
        <v>41891.316504629627</v>
      </c>
      <c r="T3445" s="9">
        <f t="shared" si="429"/>
        <v>41861.316504629627</v>
      </c>
      <c r="U3445" t="str">
        <f t="shared" si="430"/>
        <v>August</v>
      </c>
      <c r="V3445" t="str">
        <f t="shared" si="431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24"/>
        <v>289</v>
      </c>
      <c r="P3446">
        <f t="shared" si="425"/>
        <v>43.35</v>
      </c>
      <c r="Q3446" t="str">
        <f t="shared" si="426"/>
        <v>theater</v>
      </c>
      <c r="R3446" t="str">
        <f t="shared" si="427"/>
        <v>plays</v>
      </c>
      <c r="S3446" s="9">
        <f t="shared" si="428"/>
        <v>42529.374305555553</v>
      </c>
      <c r="T3446" s="9">
        <f t="shared" si="429"/>
        <v>42521.08317129629</v>
      </c>
      <c r="U3446" t="str">
        <f t="shared" si="430"/>
        <v>May</v>
      </c>
      <c r="V3446" t="str">
        <f t="shared" si="431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24"/>
        <v>100</v>
      </c>
      <c r="P3447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9">
        <f t="shared" si="428"/>
        <v>42300.322175925925</v>
      </c>
      <c r="T3447" s="9">
        <f t="shared" si="429"/>
        <v>42272.322175925925</v>
      </c>
      <c r="U3447" t="str">
        <f t="shared" si="430"/>
        <v>September</v>
      </c>
      <c r="V3447" t="str">
        <f t="shared" si="431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24"/>
        <v>108</v>
      </c>
      <c r="P3448">
        <f t="shared" si="425"/>
        <v>43.28</v>
      </c>
      <c r="Q3448" t="str">
        <f t="shared" si="426"/>
        <v>theater</v>
      </c>
      <c r="R3448" t="str">
        <f t="shared" si="427"/>
        <v>plays</v>
      </c>
      <c r="S3448" s="9">
        <f t="shared" si="428"/>
        <v>42040.305555555555</v>
      </c>
      <c r="T3448" s="9">
        <f t="shared" si="429"/>
        <v>42016.624131944445</v>
      </c>
      <c r="U3448" t="str">
        <f t="shared" si="430"/>
        <v>January</v>
      </c>
      <c r="V3448" t="str">
        <f t="shared" si="431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24"/>
        <v>108</v>
      </c>
      <c r="P3449">
        <f t="shared" si="425"/>
        <v>77</v>
      </c>
      <c r="Q3449" t="str">
        <f t="shared" si="426"/>
        <v>theater</v>
      </c>
      <c r="R3449" t="str">
        <f t="shared" si="427"/>
        <v>plays</v>
      </c>
      <c r="S3449" s="9">
        <f t="shared" si="428"/>
        <v>42447.639027777775</v>
      </c>
      <c r="T3449" s="9">
        <f t="shared" si="429"/>
        <v>42402.680694444447</v>
      </c>
      <c r="U3449" t="str">
        <f t="shared" si="430"/>
        <v>February</v>
      </c>
      <c r="V3449" t="str">
        <f t="shared" si="431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24"/>
        <v>110</v>
      </c>
      <c r="P3450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9">
        <f t="shared" si="428"/>
        <v>41989.910752314812</v>
      </c>
      <c r="T3450" s="9">
        <f t="shared" si="429"/>
        <v>41959.910752314812</v>
      </c>
      <c r="U3450" t="str">
        <f t="shared" si="430"/>
        <v>November</v>
      </c>
      <c r="V3450" t="str">
        <f t="shared" si="431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24"/>
        <v>171</v>
      </c>
      <c r="P3451">
        <f t="shared" si="425"/>
        <v>68.25</v>
      </c>
      <c r="Q3451" t="str">
        <f t="shared" si="426"/>
        <v>theater</v>
      </c>
      <c r="R3451" t="str">
        <f t="shared" si="427"/>
        <v>plays</v>
      </c>
      <c r="S3451" s="9">
        <f t="shared" si="428"/>
        <v>42559.958333333336</v>
      </c>
      <c r="T3451" s="9">
        <f t="shared" si="429"/>
        <v>42531.844189814808</v>
      </c>
      <c r="U3451" t="str">
        <f t="shared" si="430"/>
        <v>June</v>
      </c>
      <c r="V3451" t="str">
        <f t="shared" si="431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24"/>
        <v>152</v>
      </c>
      <c r="P3452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9">
        <f t="shared" si="428"/>
        <v>42096.454525462956</v>
      </c>
      <c r="T3452" s="9">
        <f t="shared" si="429"/>
        <v>42036.496192129627</v>
      </c>
      <c r="U3452" t="str">
        <f t="shared" si="430"/>
        <v>February</v>
      </c>
      <c r="V3452" t="str">
        <f t="shared" si="431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24"/>
        <v>101</v>
      </c>
      <c r="P3453">
        <f t="shared" si="425"/>
        <v>41.125</v>
      </c>
      <c r="Q3453" t="str">
        <f t="shared" si="426"/>
        <v>theater</v>
      </c>
      <c r="R3453" t="str">
        <f t="shared" si="427"/>
        <v>plays</v>
      </c>
      <c r="S3453" s="9">
        <f t="shared" si="428"/>
        <v>42115.515358796292</v>
      </c>
      <c r="T3453" s="9">
        <f t="shared" si="429"/>
        <v>42088.515358796292</v>
      </c>
      <c r="U3453" t="str">
        <f t="shared" si="430"/>
        <v>March</v>
      </c>
      <c r="V3453" t="str">
        <f t="shared" si="431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24"/>
        <v>153</v>
      </c>
      <c r="P3454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9">
        <f t="shared" si="428"/>
        <v>41842.957638888889</v>
      </c>
      <c r="T3454" s="9">
        <f t="shared" si="429"/>
        <v>41820.430856481478</v>
      </c>
      <c r="U3454" t="str">
        <f t="shared" si="430"/>
        <v>June</v>
      </c>
      <c r="V3454" t="str">
        <f t="shared" si="431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24"/>
        <v>128</v>
      </c>
      <c r="P3455">
        <f t="shared" si="425"/>
        <v>27.5</v>
      </c>
      <c r="Q3455" t="str">
        <f t="shared" si="426"/>
        <v>theater</v>
      </c>
      <c r="R3455" t="str">
        <f t="shared" si="427"/>
        <v>plays</v>
      </c>
      <c r="S3455" s="9">
        <f t="shared" si="428"/>
        <v>42595.770324074074</v>
      </c>
      <c r="T3455" s="9">
        <f t="shared" si="429"/>
        <v>42535.770324074074</v>
      </c>
      <c r="U3455" t="str">
        <f t="shared" si="430"/>
        <v>June</v>
      </c>
      <c r="V3455" t="str">
        <f t="shared" si="431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24"/>
        <v>101</v>
      </c>
      <c r="P345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9">
        <f t="shared" si="428"/>
        <v>41851.490266203698</v>
      </c>
      <c r="T3456" s="9">
        <f t="shared" si="429"/>
        <v>41821.490266203698</v>
      </c>
      <c r="U3456" t="str">
        <f t="shared" si="430"/>
        <v>July</v>
      </c>
      <c r="V3456" t="str">
        <f t="shared" si="431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24"/>
        <v>101</v>
      </c>
      <c r="P3457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9">
        <f t="shared" si="428"/>
        <v>42656.541979166665</v>
      </c>
      <c r="T3457" s="9">
        <f t="shared" si="429"/>
        <v>42626.541979166665</v>
      </c>
      <c r="U3457" t="str">
        <f t="shared" si="430"/>
        <v>September</v>
      </c>
      <c r="V3457" t="str">
        <f t="shared" si="431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24"/>
        <v>191</v>
      </c>
      <c r="P3458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9">
        <f t="shared" si="428"/>
        <v>41852.082638888889</v>
      </c>
      <c r="T3458" s="9">
        <f t="shared" si="429"/>
        <v>41820.997303240736</v>
      </c>
      <c r="U3458" t="str">
        <f t="shared" si="430"/>
        <v>June</v>
      </c>
      <c r="V3458" t="str">
        <f t="shared" si="431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432">ROUND(E3459/D3459*100,0)</f>
        <v>140</v>
      </c>
      <c r="P3459">
        <f t="shared" ref="P3459:P3522" si="433">IFERROR(E3459/L3459,0)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9">
        <f t="shared" ref="S3459:S3522" si="436">(((I3459/60)/60)/24)+DATE(1970,1,1)+(-5/24)</f>
        <v>42047.040972222218</v>
      </c>
      <c r="T3459" s="9">
        <f t="shared" ref="T3459:T3522" si="437">(((J3459/60)/60)/24)+DATE(1970,1,1)+(-5/24)</f>
        <v>42016.498344907406</v>
      </c>
      <c r="U3459" t="str">
        <f t="shared" ref="U3459:U3522" si="438">TEXT(T3459,"mmmm")</f>
        <v>January</v>
      </c>
      <c r="V3459" t="str">
        <f t="shared" ref="V3459:V3522" si="439">TEXT(T3459,"yyyy")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32"/>
        <v>124</v>
      </c>
      <c r="P3460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9">
        <f t="shared" si="436"/>
        <v>42037.977083333331</v>
      </c>
      <c r="T3460" s="9">
        <f t="shared" si="437"/>
        <v>42010.994247685179</v>
      </c>
      <c r="U3460" t="str">
        <f t="shared" si="438"/>
        <v>January</v>
      </c>
      <c r="V3460" t="str">
        <f t="shared" si="439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32"/>
        <v>126</v>
      </c>
      <c r="P3461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9">
        <f t="shared" si="436"/>
        <v>42510.271527777775</v>
      </c>
      <c r="T3461" s="9">
        <f t="shared" si="437"/>
        <v>42480.271527777775</v>
      </c>
      <c r="U3461" t="str">
        <f t="shared" si="438"/>
        <v>April</v>
      </c>
      <c r="V3461" t="str">
        <f t="shared" si="439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32"/>
        <v>190</v>
      </c>
      <c r="P3462">
        <f t="shared" si="433"/>
        <v>50</v>
      </c>
      <c r="Q3462" t="str">
        <f t="shared" si="434"/>
        <v>theater</v>
      </c>
      <c r="R3462" t="str">
        <f t="shared" si="435"/>
        <v>plays</v>
      </c>
      <c r="S3462" s="9">
        <f t="shared" si="436"/>
        <v>41866.318888888884</v>
      </c>
      <c r="T3462" s="9">
        <f t="shared" si="437"/>
        <v>41852.318888888884</v>
      </c>
      <c r="U3462" t="str">
        <f t="shared" si="438"/>
        <v>August</v>
      </c>
      <c r="V3462" t="str">
        <f t="shared" si="439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32"/>
        <v>139</v>
      </c>
      <c r="P3463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9">
        <f t="shared" si="436"/>
        <v>42671.916666666664</v>
      </c>
      <c r="T3463" s="9">
        <f t="shared" si="437"/>
        <v>42643.424525462957</v>
      </c>
      <c r="U3463" t="str">
        <f t="shared" si="438"/>
        <v>September</v>
      </c>
      <c r="V3463" t="str">
        <f t="shared" si="439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32"/>
        <v>202</v>
      </c>
      <c r="P3464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9">
        <f t="shared" si="436"/>
        <v>42195.541666666664</v>
      </c>
      <c r="T3464" s="9">
        <f t="shared" si="437"/>
        <v>42179.690138888887</v>
      </c>
      <c r="U3464" t="str">
        <f t="shared" si="438"/>
        <v>June</v>
      </c>
      <c r="V3464" t="str">
        <f t="shared" si="439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32"/>
        <v>103</v>
      </c>
      <c r="P3465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9">
        <f t="shared" si="436"/>
        <v>42653.957638888889</v>
      </c>
      <c r="T3465" s="9">
        <f t="shared" si="437"/>
        <v>42612.710474537038</v>
      </c>
      <c r="U3465" t="str">
        <f t="shared" si="438"/>
        <v>August</v>
      </c>
      <c r="V3465" t="str">
        <f t="shared" si="439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32"/>
        <v>102</v>
      </c>
      <c r="P346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9">
        <f t="shared" si="436"/>
        <v>42604.921724537031</v>
      </c>
      <c r="T3466" s="9">
        <f t="shared" si="437"/>
        <v>42574.921724537031</v>
      </c>
      <c r="U3466" t="str">
        <f t="shared" si="438"/>
        <v>July</v>
      </c>
      <c r="V3466" t="str">
        <f t="shared" si="439"/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32"/>
        <v>103</v>
      </c>
      <c r="P3467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9">
        <f t="shared" si="436"/>
        <v>42225.458333333336</v>
      </c>
      <c r="T3467" s="9">
        <f t="shared" si="437"/>
        <v>42200.417499999996</v>
      </c>
      <c r="U3467" t="str">
        <f t="shared" si="438"/>
        <v>July</v>
      </c>
      <c r="V3467" t="str">
        <f t="shared" si="439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32"/>
        <v>127</v>
      </c>
      <c r="P3468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9">
        <f t="shared" si="436"/>
        <v>42479.769097222219</v>
      </c>
      <c r="T3468" s="9">
        <f t="shared" si="437"/>
        <v>42419.810763888883</v>
      </c>
      <c r="U3468" t="str">
        <f t="shared" si="438"/>
        <v>February</v>
      </c>
      <c r="V3468" t="str">
        <f t="shared" si="439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32"/>
        <v>101</v>
      </c>
      <c r="P3469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9">
        <f t="shared" si="436"/>
        <v>42083.421666666669</v>
      </c>
      <c r="T3469" s="9">
        <f t="shared" si="437"/>
        <v>42053.463333333326</v>
      </c>
      <c r="U3469" t="str">
        <f t="shared" si="438"/>
        <v>February</v>
      </c>
      <c r="V3469" t="str">
        <f t="shared" si="439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32"/>
        <v>122</v>
      </c>
      <c r="P3470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9">
        <f t="shared" si="436"/>
        <v>42633.916666666664</v>
      </c>
      <c r="T3470" s="9">
        <f t="shared" si="437"/>
        <v>42605.557048611103</v>
      </c>
      <c r="U3470" t="str">
        <f t="shared" si="438"/>
        <v>August</v>
      </c>
      <c r="V3470" t="str">
        <f t="shared" si="439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32"/>
        <v>113</v>
      </c>
      <c r="P3471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9">
        <f t="shared" si="436"/>
        <v>42488.433391203704</v>
      </c>
      <c r="T3471" s="9">
        <f t="shared" si="437"/>
        <v>42458.433391203704</v>
      </c>
      <c r="U3471" t="str">
        <f t="shared" si="438"/>
        <v>March</v>
      </c>
      <c r="V3471" t="str">
        <f t="shared" si="439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32"/>
        <v>150</v>
      </c>
      <c r="P3472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9">
        <f t="shared" si="436"/>
        <v>42566.693055555552</v>
      </c>
      <c r="T3472" s="9">
        <f t="shared" si="437"/>
        <v>42528.813680555548</v>
      </c>
      <c r="U3472" t="str">
        <f t="shared" si="438"/>
        <v>June</v>
      </c>
      <c r="V3472" t="str">
        <f t="shared" si="439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32"/>
        <v>215</v>
      </c>
      <c r="P3473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9">
        <f t="shared" si="436"/>
        <v>41882.625</v>
      </c>
      <c r="T3473" s="9">
        <f t="shared" si="437"/>
        <v>41841.612152777772</v>
      </c>
      <c r="U3473" t="str">
        <f t="shared" si="438"/>
        <v>July</v>
      </c>
      <c r="V3473" t="str">
        <f t="shared" si="439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32"/>
        <v>102</v>
      </c>
      <c r="P3474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9">
        <f t="shared" si="436"/>
        <v>41949.040972222218</v>
      </c>
      <c r="T3474" s="9">
        <f t="shared" si="437"/>
        <v>41927.962164351848</v>
      </c>
      <c r="U3474" t="str">
        <f t="shared" si="438"/>
        <v>October</v>
      </c>
      <c r="V3474" t="str">
        <f t="shared" si="439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32"/>
        <v>100</v>
      </c>
      <c r="P3475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9">
        <f t="shared" si="436"/>
        <v>42083.643749999996</v>
      </c>
      <c r="T3475" s="9">
        <f t="shared" si="437"/>
        <v>42062.626111111109</v>
      </c>
      <c r="U3475" t="str">
        <f t="shared" si="438"/>
        <v>February</v>
      </c>
      <c r="V3475" t="str">
        <f t="shared" si="439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32"/>
        <v>101</v>
      </c>
      <c r="P347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9">
        <f t="shared" si="436"/>
        <v>42571.293182870366</v>
      </c>
      <c r="T3476" s="9">
        <f t="shared" si="437"/>
        <v>42541.293182870366</v>
      </c>
      <c r="U3476" t="str">
        <f t="shared" si="438"/>
        <v>June</v>
      </c>
      <c r="V3476" t="str">
        <f t="shared" si="439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32"/>
        <v>113</v>
      </c>
      <c r="P3477">
        <f t="shared" si="433"/>
        <v>20</v>
      </c>
      <c r="Q3477" t="str">
        <f t="shared" si="434"/>
        <v>theater</v>
      </c>
      <c r="R3477" t="str">
        <f t="shared" si="435"/>
        <v>plays</v>
      </c>
      <c r="S3477" s="9">
        <f t="shared" si="436"/>
        <v>41945.791666666664</v>
      </c>
      <c r="T3477" s="9">
        <f t="shared" si="437"/>
        <v>41918.672499999993</v>
      </c>
      <c r="U3477" t="str">
        <f t="shared" si="438"/>
        <v>October</v>
      </c>
      <c r="V3477" t="str">
        <f t="shared" si="439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32"/>
        <v>104</v>
      </c>
      <c r="P3478">
        <f t="shared" si="433"/>
        <v>52</v>
      </c>
      <c r="Q3478" t="str">
        <f t="shared" si="434"/>
        <v>theater</v>
      </c>
      <c r="R3478" t="str">
        <f t="shared" si="435"/>
        <v>plays</v>
      </c>
      <c r="S3478" s="9">
        <f t="shared" si="436"/>
        <v>41938.916666666664</v>
      </c>
      <c r="T3478" s="9">
        <f t="shared" si="437"/>
        <v>41921.071643518517</v>
      </c>
      <c r="U3478" t="str">
        <f t="shared" si="438"/>
        <v>October</v>
      </c>
      <c r="V3478" t="str">
        <f t="shared" si="439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32"/>
        <v>115</v>
      </c>
      <c r="P3479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9">
        <f t="shared" si="436"/>
        <v>42140.916666666664</v>
      </c>
      <c r="T3479" s="9">
        <f t="shared" si="437"/>
        <v>42128.528275462959</v>
      </c>
      <c r="U3479" t="str">
        <f t="shared" si="438"/>
        <v>May</v>
      </c>
      <c r="V3479" t="str">
        <f t="shared" si="439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32"/>
        <v>113</v>
      </c>
      <c r="P3480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9">
        <f t="shared" si="436"/>
        <v>42079.666666666664</v>
      </c>
      <c r="T3480" s="9">
        <f t="shared" si="437"/>
        <v>42053.708587962967</v>
      </c>
      <c r="U3480" t="str">
        <f t="shared" si="438"/>
        <v>February</v>
      </c>
      <c r="V3480" t="str">
        <f t="shared" si="439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32"/>
        <v>128</v>
      </c>
      <c r="P3481">
        <f t="shared" si="433"/>
        <v>34.25</v>
      </c>
      <c r="Q3481" t="str">
        <f t="shared" si="434"/>
        <v>theater</v>
      </c>
      <c r="R3481" t="str">
        <f t="shared" si="435"/>
        <v>plays</v>
      </c>
      <c r="S3481" s="9">
        <f t="shared" si="436"/>
        <v>41811.646759259253</v>
      </c>
      <c r="T3481" s="9">
        <f t="shared" si="437"/>
        <v>41781.646759259253</v>
      </c>
      <c r="U3481" t="str">
        <f t="shared" si="438"/>
        <v>May</v>
      </c>
      <c r="V3481" t="str">
        <f t="shared" si="439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32"/>
        <v>143</v>
      </c>
      <c r="P3482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9">
        <f t="shared" si="436"/>
        <v>42195.666666666664</v>
      </c>
      <c r="T3482" s="9">
        <f t="shared" si="437"/>
        <v>42171.109108796292</v>
      </c>
      <c r="U3482" t="str">
        <f t="shared" si="438"/>
        <v>June</v>
      </c>
      <c r="V3482" t="str">
        <f t="shared" si="439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32"/>
        <v>119</v>
      </c>
      <c r="P3483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9">
        <f t="shared" si="436"/>
        <v>42006.039212962954</v>
      </c>
      <c r="T3483" s="9">
        <f t="shared" si="437"/>
        <v>41989.039212962954</v>
      </c>
      <c r="U3483" t="str">
        <f t="shared" si="438"/>
        <v>December</v>
      </c>
      <c r="V3483" t="str">
        <f t="shared" si="439"/>
        <v>2014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32"/>
        <v>138</v>
      </c>
      <c r="P3484">
        <f t="shared" si="433"/>
        <v>51.875</v>
      </c>
      <c r="Q3484" t="str">
        <f t="shared" si="434"/>
        <v>theater</v>
      </c>
      <c r="R3484" t="str">
        <f t="shared" si="435"/>
        <v>plays</v>
      </c>
      <c r="S3484" s="9">
        <f t="shared" si="436"/>
        <v>41826.563263888886</v>
      </c>
      <c r="T3484" s="9">
        <f t="shared" si="437"/>
        <v>41796.563263888886</v>
      </c>
      <c r="U3484" t="str">
        <f t="shared" si="438"/>
        <v>June</v>
      </c>
      <c r="V3484" t="str">
        <f t="shared" si="439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32"/>
        <v>160</v>
      </c>
      <c r="P3485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9">
        <f t="shared" si="436"/>
        <v>41823.460428240738</v>
      </c>
      <c r="T3485" s="9">
        <f t="shared" si="437"/>
        <v>41793.460428240738</v>
      </c>
      <c r="U3485" t="str">
        <f t="shared" si="438"/>
        <v>June</v>
      </c>
      <c r="V3485" t="str">
        <f t="shared" si="439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32"/>
        <v>114</v>
      </c>
      <c r="P348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9">
        <f t="shared" si="436"/>
        <v>42536.552071759252</v>
      </c>
      <c r="T3486" s="9">
        <f t="shared" si="437"/>
        <v>42506.552071759252</v>
      </c>
      <c r="U3486" t="str">
        <f t="shared" si="438"/>
        <v>May</v>
      </c>
      <c r="V3486" t="str">
        <f t="shared" si="439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32"/>
        <v>101</v>
      </c>
      <c r="P3487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9">
        <f t="shared" si="436"/>
        <v>42402.484722222223</v>
      </c>
      <c r="T3487" s="9">
        <f t="shared" si="437"/>
        <v>42372.484722222223</v>
      </c>
      <c r="U3487" t="str">
        <f t="shared" si="438"/>
        <v>January</v>
      </c>
      <c r="V3487" t="str">
        <f t="shared" si="439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32"/>
        <v>155</v>
      </c>
      <c r="P3488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9">
        <f t="shared" si="436"/>
        <v>42158.082638888889</v>
      </c>
      <c r="T3488" s="9">
        <f t="shared" si="437"/>
        <v>42126.666678240734</v>
      </c>
      <c r="U3488" t="str">
        <f t="shared" si="438"/>
        <v>May</v>
      </c>
      <c r="V3488" t="str">
        <f t="shared" si="439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32"/>
        <v>128</v>
      </c>
      <c r="P3489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9">
        <f t="shared" si="436"/>
        <v>42179.732083333329</v>
      </c>
      <c r="T3489" s="9">
        <f t="shared" si="437"/>
        <v>42149.732083333329</v>
      </c>
      <c r="U3489" t="str">
        <f t="shared" si="438"/>
        <v>May</v>
      </c>
      <c r="V3489" t="str">
        <f t="shared" si="439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32"/>
        <v>121</v>
      </c>
      <c r="P3490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9">
        <f t="shared" si="436"/>
        <v>42111.458333333336</v>
      </c>
      <c r="T3490" s="9">
        <f t="shared" si="437"/>
        <v>42087.55972222222</v>
      </c>
      <c r="U3490" t="str">
        <f t="shared" si="438"/>
        <v>March</v>
      </c>
      <c r="V3490" t="str">
        <f t="shared" si="439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32"/>
        <v>113</v>
      </c>
      <c r="P3491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9">
        <f t="shared" si="436"/>
        <v>41783.666666666664</v>
      </c>
      <c r="T3491" s="9">
        <f t="shared" si="437"/>
        <v>41753.427442129629</v>
      </c>
      <c r="U3491" t="str">
        <f t="shared" si="438"/>
        <v>April</v>
      </c>
      <c r="V3491" t="str">
        <f t="shared" si="439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32"/>
        <v>128</v>
      </c>
      <c r="P3492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9">
        <f t="shared" si="436"/>
        <v>42473.594027777777</v>
      </c>
      <c r="T3492" s="9">
        <f t="shared" si="437"/>
        <v>42443.594027777777</v>
      </c>
      <c r="U3492" t="str">
        <f t="shared" si="438"/>
        <v>March</v>
      </c>
      <c r="V3492" t="str">
        <f t="shared" si="439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32"/>
        <v>158</v>
      </c>
      <c r="P3493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9">
        <f t="shared" si="436"/>
        <v>42142.041481481479</v>
      </c>
      <c r="T3493" s="9">
        <f t="shared" si="437"/>
        <v>42121.041481481479</v>
      </c>
      <c r="U3493" t="str">
        <f t="shared" si="438"/>
        <v>April</v>
      </c>
      <c r="V3493" t="str">
        <f t="shared" si="439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32"/>
        <v>105</v>
      </c>
      <c r="P3494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9">
        <f t="shared" si="436"/>
        <v>42302.800891203697</v>
      </c>
      <c r="T3494" s="9">
        <f t="shared" si="437"/>
        <v>42267.800891203697</v>
      </c>
      <c r="U3494" t="str">
        <f t="shared" si="438"/>
        <v>September</v>
      </c>
      <c r="V3494" t="str">
        <f t="shared" si="439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32"/>
        <v>100</v>
      </c>
      <c r="P3495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9">
        <f t="shared" si="436"/>
        <v>41868.007638888885</v>
      </c>
      <c r="T3495" s="9">
        <f t="shared" si="437"/>
        <v>41848.657824074071</v>
      </c>
      <c r="U3495" t="str">
        <f t="shared" si="438"/>
        <v>July</v>
      </c>
      <c r="V3495" t="str">
        <f t="shared" si="439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32"/>
        <v>100</v>
      </c>
      <c r="P349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9">
        <f t="shared" si="436"/>
        <v>42700.041666666664</v>
      </c>
      <c r="T3496" s="9">
        <f t="shared" si="437"/>
        <v>42689.006655092591</v>
      </c>
      <c r="U3496" t="str">
        <f t="shared" si="438"/>
        <v>November</v>
      </c>
      <c r="V3496" t="str">
        <f t="shared" si="439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32"/>
        <v>107</v>
      </c>
      <c r="P3497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9">
        <f t="shared" si="436"/>
        <v>41944.512499999997</v>
      </c>
      <c r="T3497" s="9">
        <f t="shared" si="437"/>
        <v>41915.554502314815</v>
      </c>
      <c r="U3497" t="str">
        <f t="shared" si="438"/>
        <v>October</v>
      </c>
      <c r="V3497" t="str">
        <f t="shared" si="439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32"/>
        <v>124</v>
      </c>
      <c r="P3498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9">
        <f t="shared" si="436"/>
        <v>42624.638495370367</v>
      </c>
      <c r="T3498" s="9">
        <f t="shared" si="437"/>
        <v>42584.638495370367</v>
      </c>
      <c r="U3498" t="str">
        <f t="shared" si="438"/>
        <v>August</v>
      </c>
      <c r="V3498" t="str">
        <f t="shared" si="439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32"/>
        <v>109</v>
      </c>
      <c r="P3499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9">
        <f t="shared" si="436"/>
        <v>42523.708333333336</v>
      </c>
      <c r="T3499" s="9">
        <f t="shared" si="437"/>
        <v>42511.533611111103</v>
      </c>
      <c r="U3499" t="str">
        <f t="shared" si="438"/>
        <v>May</v>
      </c>
      <c r="V3499" t="str">
        <f t="shared" si="439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32"/>
        <v>102</v>
      </c>
      <c r="P3500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9">
        <f t="shared" si="436"/>
        <v>42518.697222222218</v>
      </c>
      <c r="T3500" s="9">
        <f t="shared" si="437"/>
        <v>42458.950277777774</v>
      </c>
      <c r="U3500" t="str">
        <f t="shared" si="438"/>
        <v>March</v>
      </c>
      <c r="V3500" t="str">
        <f t="shared" si="439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32"/>
        <v>106</v>
      </c>
      <c r="P3501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9">
        <f t="shared" si="436"/>
        <v>42186.082638888889</v>
      </c>
      <c r="T3501" s="9">
        <f t="shared" si="437"/>
        <v>42131.827835648146</v>
      </c>
      <c r="U3501" t="str">
        <f t="shared" si="438"/>
        <v>May</v>
      </c>
      <c r="V3501" t="str">
        <f t="shared" si="439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32"/>
        <v>106</v>
      </c>
      <c r="P3502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9">
        <f t="shared" si="436"/>
        <v>42435.999305555553</v>
      </c>
      <c r="T3502" s="9">
        <f t="shared" si="437"/>
        <v>42419.711087962954</v>
      </c>
      <c r="U3502" t="str">
        <f t="shared" si="438"/>
        <v>February</v>
      </c>
      <c r="V3502" t="str">
        <f t="shared" si="439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32"/>
        <v>101</v>
      </c>
      <c r="P3503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9">
        <f t="shared" si="436"/>
        <v>42258.555497685178</v>
      </c>
      <c r="T3503" s="9">
        <f t="shared" si="437"/>
        <v>42233.555497685178</v>
      </c>
      <c r="U3503" t="str">
        <f t="shared" si="438"/>
        <v>August</v>
      </c>
      <c r="V3503" t="str">
        <f t="shared" si="439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32"/>
        <v>105</v>
      </c>
      <c r="P3504">
        <f t="shared" si="433"/>
        <v>136</v>
      </c>
      <c r="Q3504" t="str">
        <f t="shared" si="434"/>
        <v>theater</v>
      </c>
      <c r="R3504" t="str">
        <f t="shared" si="435"/>
        <v>plays</v>
      </c>
      <c r="S3504" s="9">
        <f t="shared" si="436"/>
        <v>42444.957638888889</v>
      </c>
      <c r="T3504" s="9">
        <f t="shared" si="437"/>
        <v>42430.631064814814</v>
      </c>
      <c r="U3504" t="str">
        <f t="shared" si="438"/>
        <v>March</v>
      </c>
      <c r="V3504" t="str">
        <f t="shared" si="439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32"/>
        <v>108</v>
      </c>
      <c r="P3505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9">
        <f t="shared" si="436"/>
        <v>42575.27</v>
      </c>
      <c r="T3505" s="9">
        <f t="shared" si="437"/>
        <v>42545.27</v>
      </c>
      <c r="U3505" t="str">
        <f t="shared" si="438"/>
        <v>June</v>
      </c>
      <c r="V3505" t="str">
        <f t="shared" si="439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32"/>
        <v>100</v>
      </c>
      <c r="P3506">
        <f t="shared" si="433"/>
        <v>125</v>
      </c>
      <c r="Q3506" t="str">
        <f t="shared" si="434"/>
        <v>theater</v>
      </c>
      <c r="R3506" t="str">
        <f t="shared" si="435"/>
        <v>plays</v>
      </c>
      <c r="S3506" s="9">
        <f t="shared" si="436"/>
        <v>42327.582071759258</v>
      </c>
      <c r="T3506" s="9">
        <f t="shared" si="437"/>
        <v>42297.540405092594</v>
      </c>
      <c r="U3506" t="str">
        <f t="shared" si="438"/>
        <v>October</v>
      </c>
      <c r="V3506" t="str">
        <f t="shared" si="439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32"/>
        <v>104</v>
      </c>
      <c r="P3507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9">
        <f t="shared" si="436"/>
        <v>41771.958333333328</v>
      </c>
      <c r="T3507" s="9">
        <f t="shared" si="437"/>
        <v>41760.727372685185</v>
      </c>
      <c r="U3507" t="str">
        <f t="shared" si="438"/>
        <v>May</v>
      </c>
      <c r="V3507" t="str">
        <f t="shared" si="439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32"/>
        <v>102</v>
      </c>
      <c r="P3508">
        <f t="shared" si="433"/>
        <v>105</v>
      </c>
      <c r="Q3508" t="str">
        <f t="shared" si="434"/>
        <v>theater</v>
      </c>
      <c r="R3508" t="str">
        <f t="shared" si="435"/>
        <v>plays</v>
      </c>
      <c r="S3508" s="9">
        <f t="shared" si="436"/>
        <v>41874.525925925926</v>
      </c>
      <c r="T3508" s="9">
        <f t="shared" si="437"/>
        <v>41829.525925925926</v>
      </c>
      <c r="U3508" t="str">
        <f t="shared" si="438"/>
        <v>July</v>
      </c>
      <c r="V3508" t="str">
        <f t="shared" si="439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32"/>
        <v>104</v>
      </c>
      <c r="P3509">
        <f t="shared" si="433"/>
        <v>145</v>
      </c>
      <c r="Q3509" t="str">
        <f t="shared" si="434"/>
        <v>theater</v>
      </c>
      <c r="R3509" t="str">
        <f t="shared" si="435"/>
        <v>plays</v>
      </c>
      <c r="S3509" s="9">
        <f t="shared" si="436"/>
        <v>42521.714548611104</v>
      </c>
      <c r="T3509" s="9">
        <f t="shared" si="437"/>
        <v>42491.714548611104</v>
      </c>
      <c r="U3509" t="str">
        <f t="shared" si="438"/>
        <v>May</v>
      </c>
      <c r="V3509" t="str">
        <f t="shared" si="439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32"/>
        <v>180</v>
      </c>
      <c r="P3510">
        <f t="shared" si="433"/>
        <v>12</v>
      </c>
      <c r="Q3510" t="str">
        <f t="shared" si="434"/>
        <v>theater</v>
      </c>
      <c r="R3510" t="str">
        <f t="shared" si="435"/>
        <v>plays</v>
      </c>
      <c r="S3510" s="9">
        <f t="shared" si="436"/>
        <v>42500.666666666664</v>
      </c>
      <c r="T3510" s="9">
        <f t="shared" si="437"/>
        <v>42477.521446759252</v>
      </c>
      <c r="U3510" t="str">
        <f t="shared" si="438"/>
        <v>April</v>
      </c>
      <c r="V3510" t="str">
        <f t="shared" si="439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32"/>
        <v>106</v>
      </c>
      <c r="P3511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9">
        <f t="shared" si="436"/>
        <v>41963.996527777774</v>
      </c>
      <c r="T3511" s="9">
        <f t="shared" si="437"/>
        <v>41950.651226851849</v>
      </c>
      <c r="U3511" t="str">
        <f t="shared" si="438"/>
        <v>November</v>
      </c>
      <c r="V3511" t="str">
        <f t="shared" si="439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32"/>
        <v>101</v>
      </c>
      <c r="P3512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9">
        <f t="shared" si="436"/>
        <v>41822.412569444445</v>
      </c>
      <c r="T3512" s="9">
        <f t="shared" si="437"/>
        <v>41802.412569444445</v>
      </c>
      <c r="U3512" t="str">
        <f t="shared" si="438"/>
        <v>June</v>
      </c>
      <c r="V3512" t="str">
        <f t="shared" si="439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32"/>
        <v>101</v>
      </c>
      <c r="P3513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9">
        <f t="shared" si="436"/>
        <v>41950.5625</v>
      </c>
      <c r="T3513" s="9">
        <f t="shared" si="437"/>
        <v>41927.665451388886</v>
      </c>
      <c r="U3513" t="str">
        <f t="shared" si="438"/>
        <v>October</v>
      </c>
      <c r="V3513" t="str">
        <f t="shared" si="439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32"/>
        <v>100</v>
      </c>
      <c r="P3514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9">
        <f t="shared" si="436"/>
        <v>42117.286944444444</v>
      </c>
      <c r="T3514" s="9">
        <f t="shared" si="437"/>
        <v>42057.328611111108</v>
      </c>
      <c r="U3514" t="str">
        <f t="shared" si="438"/>
        <v>February</v>
      </c>
      <c r="V3514" t="str">
        <f t="shared" si="439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32"/>
        <v>118</v>
      </c>
      <c r="P3515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9">
        <f t="shared" si="436"/>
        <v>41793.999305555553</v>
      </c>
      <c r="T3515" s="9">
        <f t="shared" si="437"/>
        <v>41780.887870370367</v>
      </c>
      <c r="U3515" t="str">
        <f t="shared" si="438"/>
        <v>May</v>
      </c>
      <c r="V3515" t="str">
        <f t="shared" si="439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32"/>
        <v>110</v>
      </c>
      <c r="P3516">
        <f t="shared" si="433"/>
        <v>55</v>
      </c>
      <c r="Q3516" t="str">
        <f t="shared" si="434"/>
        <v>theater</v>
      </c>
      <c r="R3516" t="str">
        <f t="shared" si="435"/>
        <v>plays</v>
      </c>
      <c r="S3516" s="9">
        <f t="shared" si="436"/>
        <v>42036.999305555553</v>
      </c>
      <c r="T3516" s="9">
        <f t="shared" si="437"/>
        <v>42020.638333333329</v>
      </c>
      <c r="U3516" t="str">
        <f t="shared" si="438"/>
        <v>January</v>
      </c>
      <c r="V3516" t="str">
        <f t="shared" si="439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32"/>
        <v>103</v>
      </c>
      <c r="P3517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9">
        <f t="shared" si="436"/>
        <v>42155.564479166664</v>
      </c>
      <c r="T3517" s="9">
        <f t="shared" si="437"/>
        <v>42125.564479166664</v>
      </c>
      <c r="U3517" t="str">
        <f t="shared" si="438"/>
        <v>May</v>
      </c>
      <c r="V3517" t="str">
        <f t="shared" si="439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32"/>
        <v>100</v>
      </c>
      <c r="P3518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9">
        <f t="shared" si="436"/>
        <v>41889.916666666664</v>
      </c>
      <c r="T3518" s="9">
        <f t="shared" si="437"/>
        <v>41855.801736111105</v>
      </c>
      <c r="U3518" t="str">
        <f t="shared" si="438"/>
        <v>August</v>
      </c>
      <c r="V3518" t="str">
        <f t="shared" si="439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32"/>
        <v>100</v>
      </c>
      <c r="P3519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9">
        <f t="shared" si="436"/>
        <v>41824.25</v>
      </c>
      <c r="T3519" s="9">
        <f t="shared" si="437"/>
        <v>41794.609189814815</v>
      </c>
      <c r="U3519" t="str">
        <f t="shared" si="438"/>
        <v>June</v>
      </c>
      <c r="V3519" t="str">
        <f t="shared" si="439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32"/>
        <v>110</v>
      </c>
      <c r="P3520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9">
        <f t="shared" si="436"/>
        <v>41914.38958333333</v>
      </c>
      <c r="T3520" s="9">
        <f t="shared" si="437"/>
        <v>41893.575219907405</v>
      </c>
      <c r="U3520" t="str">
        <f t="shared" si="438"/>
        <v>September</v>
      </c>
      <c r="V3520" t="str">
        <f t="shared" si="439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32"/>
        <v>101</v>
      </c>
      <c r="P3521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9">
        <f t="shared" si="436"/>
        <v>42067.390624999993</v>
      </c>
      <c r="T3521" s="9">
        <f t="shared" si="437"/>
        <v>42037.390624999993</v>
      </c>
      <c r="U3521" t="str">
        <f t="shared" si="438"/>
        <v>February</v>
      </c>
      <c r="V3521" t="str">
        <f t="shared" si="439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32"/>
        <v>101</v>
      </c>
      <c r="P3522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9">
        <f t="shared" si="436"/>
        <v>42253.365972222215</v>
      </c>
      <c r="T3522" s="9">
        <f t="shared" si="437"/>
        <v>42227.615879629629</v>
      </c>
      <c r="U3522" t="str">
        <f t="shared" si="438"/>
        <v>August</v>
      </c>
      <c r="V3522" t="str">
        <f t="shared" si="439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40">ROUND(E3523/D3523*100,0)</f>
        <v>169</v>
      </c>
      <c r="P3523">
        <f t="shared" ref="P3523:P3586" si="441">IFERROR(E3523/L3523,0)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9">
        <f t="shared" ref="S3523:S3586" si="444">(((I3523/60)/60)/24)+DATE(1970,1,1)+(-5/24)</f>
        <v>41911.153009259258</v>
      </c>
      <c r="T3523" s="9">
        <f t="shared" ref="T3523:T3586" si="445">(((J3523/60)/60)/24)+DATE(1970,1,1)+(-5/24)</f>
        <v>41881.153009259258</v>
      </c>
      <c r="U3523" t="str">
        <f t="shared" ref="U3523:U3586" si="446">TEXT(T3523,"mmmm")</f>
        <v>August</v>
      </c>
      <c r="V3523" t="str">
        <f t="shared" ref="V3523:V3586" si="447">TEXT(T3523,"yyyy")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40"/>
        <v>100</v>
      </c>
      <c r="P3524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9">
        <f t="shared" si="444"/>
        <v>42262.212500000001</v>
      </c>
      <c r="T3524" s="9">
        <f t="shared" si="445"/>
        <v>42234.581550925919</v>
      </c>
      <c r="U3524" t="str">
        <f t="shared" si="446"/>
        <v>August</v>
      </c>
      <c r="V3524" t="str">
        <f t="shared" si="447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40"/>
        <v>114</v>
      </c>
      <c r="P3525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9">
        <f t="shared" si="444"/>
        <v>42638.749999999993</v>
      </c>
      <c r="T3525" s="9">
        <f t="shared" si="445"/>
        <v>42581.189212962963</v>
      </c>
      <c r="U3525" t="str">
        <f t="shared" si="446"/>
        <v>July</v>
      </c>
      <c r="V3525" t="str">
        <f t="shared" si="447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40"/>
        <v>102</v>
      </c>
      <c r="P352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9">
        <f t="shared" si="444"/>
        <v>41894.958333333328</v>
      </c>
      <c r="T3526" s="9">
        <f t="shared" si="445"/>
        <v>41880.555243055554</v>
      </c>
      <c r="U3526" t="str">
        <f t="shared" si="446"/>
        <v>August</v>
      </c>
      <c r="V3526" t="str">
        <f t="shared" si="447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40"/>
        <v>106</v>
      </c>
      <c r="P3527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9">
        <f t="shared" si="444"/>
        <v>42225.458333333336</v>
      </c>
      <c r="T3527" s="9">
        <f t="shared" si="445"/>
        <v>42214.487337962964</v>
      </c>
      <c r="U3527" t="str">
        <f t="shared" si="446"/>
        <v>July</v>
      </c>
      <c r="V3527" t="str">
        <f t="shared" si="447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40"/>
        <v>102</v>
      </c>
      <c r="P3528">
        <f t="shared" si="441"/>
        <v>99</v>
      </c>
      <c r="Q3528" t="str">
        <f t="shared" si="442"/>
        <v>theater</v>
      </c>
      <c r="R3528" t="str">
        <f t="shared" si="443"/>
        <v>plays</v>
      </c>
      <c r="S3528" s="9">
        <f t="shared" si="444"/>
        <v>42488.040972222218</v>
      </c>
      <c r="T3528" s="9">
        <f t="shared" si="445"/>
        <v>42460.126979166664</v>
      </c>
      <c r="U3528" t="str">
        <f t="shared" si="446"/>
        <v>March</v>
      </c>
      <c r="V3528" t="str">
        <f t="shared" si="447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40"/>
        <v>117</v>
      </c>
      <c r="P3529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9">
        <f t="shared" si="444"/>
        <v>42195.957638888889</v>
      </c>
      <c r="T3529" s="9">
        <f t="shared" si="445"/>
        <v>42166.814872685187</v>
      </c>
      <c r="U3529" t="str">
        <f t="shared" si="446"/>
        <v>June</v>
      </c>
      <c r="V3529" t="str">
        <f t="shared" si="447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40"/>
        <v>101</v>
      </c>
      <c r="P3530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9">
        <f t="shared" si="444"/>
        <v>42753.293032407404</v>
      </c>
      <c r="T3530" s="9">
        <f t="shared" si="445"/>
        <v>42733.293032407404</v>
      </c>
      <c r="U3530" t="str">
        <f t="shared" si="446"/>
        <v>December</v>
      </c>
      <c r="V3530" t="str">
        <f t="shared" si="447"/>
        <v>2016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40"/>
        <v>132</v>
      </c>
      <c r="P3531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9">
        <f t="shared" si="444"/>
        <v>42197.833333333336</v>
      </c>
      <c r="T3531" s="9">
        <f t="shared" si="445"/>
        <v>42177.553449074076</v>
      </c>
      <c r="U3531" t="str">
        <f t="shared" si="446"/>
        <v>June</v>
      </c>
      <c r="V3531" t="str">
        <f t="shared" si="447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40"/>
        <v>100</v>
      </c>
      <c r="P3532">
        <f t="shared" si="441"/>
        <v>125</v>
      </c>
      <c r="Q3532" t="str">
        <f t="shared" si="442"/>
        <v>theater</v>
      </c>
      <c r="R3532" t="str">
        <f t="shared" si="443"/>
        <v>plays</v>
      </c>
      <c r="S3532" s="9">
        <f t="shared" si="444"/>
        <v>42470.624999999993</v>
      </c>
      <c r="T3532" s="9">
        <f t="shared" si="445"/>
        <v>42442.41501157407</v>
      </c>
      <c r="U3532" t="str">
        <f t="shared" si="446"/>
        <v>March</v>
      </c>
      <c r="V3532" t="str">
        <f t="shared" si="447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40"/>
        <v>128</v>
      </c>
      <c r="P3533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9">
        <f t="shared" si="444"/>
        <v>42551.44599537037</v>
      </c>
      <c r="T3533" s="9">
        <f t="shared" si="445"/>
        <v>42521.44599537037</v>
      </c>
      <c r="U3533" t="str">
        <f t="shared" si="446"/>
        <v>May</v>
      </c>
      <c r="V3533" t="str">
        <f t="shared" si="447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40"/>
        <v>119</v>
      </c>
      <c r="P3534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9">
        <f t="shared" si="444"/>
        <v>41899.957638888889</v>
      </c>
      <c r="T3534" s="9">
        <f t="shared" si="445"/>
        <v>41884.391516203701</v>
      </c>
      <c r="U3534" t="str">
        <f t="shared" si="446"/>
        <v>September</v>
      </c>
      <c r="V3534" t="str">
        <f t="shared" si="447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40"/>
        <v>126</v>
      </c>
      <c r="P3535">
        <f t="shared" si="441"/>
        <v>78.875</v>
      </c>
      <c r="Q3535" t="str">
        <f t="shared" si="442"/>
        <v>theater</v>
      </c>
      <c r="R3535" t="str">
        <f t="shared" si="443"/>
        <v>plays</v>
      </c>
      <c r="S3535" s="9">
        <f t="shared" si="444"/>
        <v>42319.594525462955</v>
      </c>
      <c r="T3535" s="9">
        <f t="shared" si="445"/>
        <v>42289.552858796298</v>
      </c>
      <c r="U3535" t="str">
        <f t="shared" si="446"/>
        <v>October</v>
      </c>
      <c r="V3535" t="str">
        <f t="shared" si="447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40"/>
        <v>156</v>
      </c>
      <c r="P353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9">
        <f t="shared" si="444"/>
        <v>42278.416932870365</v>
      </c>
      <c r="T3536" s="9">
        <f t="shared" si="445"/>
        <v>42243.416932870365</v>
      </c>
      <c r="U3536" t="str">
        <f t="shared" si="446"/>
        <v>August</v>
      </c>
      <c r="V3536" t="str">
        <f t="shared" si="447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40"/>
        <v>103</v>
      </c>
      <c r="P3537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9">
        <f t="shared" si="444"/>
        <v>42279.541666666664</v>
      </c>
      <c r="T3537" s="9">
        <f t="shared" si="445"/>
        <v>42248.431828703695</v>
      </c>
      <c r="U3537" t="str">
        <f t="shared" si="446"/>
        <v>September</v>
      </c>
      <c r="V3537" t="str">
        <f t="shared" si="447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40"/>
        <v>153</v>
      </c>
      <c r="P3538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9">
        <f t="shared" si="444"/>
        <v>42358.290972222218</v>
      </c>
      <c r="T3538" s="9">
        <f t="shared" si="445"/>
        <v>42328.518807870372</v>
      </c>
      <c r="U3538" t="str">
        <f t="shared" si="446"/>
        <v>November</v>
      </c>
      <c r="V3538" t="str">
        <f t="shared" si="447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40"/>
        <v>180</v>
      </c>
      <c r="P3539">
        <f t="shared" si="441"/>
        <v>43.5</v>
      </c>
      <c r="Q3539" t="str">
        <f t="shared" si="442"/>
        <v>theater</v>
      </c>
      <c r="R3539" t="str">
        <f t="shared" si="443"/>
        <v>plays</v>
      </c>
      <c r="S3539" s="9">
        <f t="shared" si="444"/>
        <v>41960.124305555553</v>
      </c>
      <c r="T3539" s="9">
        <f t="shared" si="445"/>
        <v>41923.146018518513</v>
      </c>
      <c r="U3539" t="str">
        <f t="shared" si="446"/>
        <v>October</v>
      </c>
      <c r="V3539" t="str">
        <f t="shared" si="447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40"/>
        <v>128</v>
      </c>
      <c r="P3540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9">
        <f t="shared" si="444"/>
        <v>42599.212268518517</v>
      </c>
      <c r="T3540" s="9">
        <f t="shared" si="445"/>
        <v>42571.212268518517</v>
      </c>
      <c r="U3540" t="str">
        <f t="shared" si="446"/>
        <v>July</v>
      </c>
      <c r="V3540" t="str">
        <f t="shared" si="447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40"/>
        <v>120</v>
      </c>
      <c r="P3541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9">
        <f t="shared" si="444"/>
        <v>42621.547708333332</v>
      </c>
      <c r="T3541" s="9">
        <f t="shared" si="445"/>
        <v>42600.547708333332</v>
      </c>
      <c r="U3541" t="str">
        <f t="shared" si="446"/>
        <v>August</v>
      </c>
      <c r="V3541" t="str">
        <f t="shared" si="447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40"/>
        <v>123</v>
      </c>
      <c r="P3542">
        <f t="shared" si="441"/>
        <v>46.125</v>
      </c>
      <c r="Q3542" t="str">
        <f t="shared" si="442"/>
        <v>theater</v>
      </c>
      <c r="R3542" t="str">
        <f t="shared" si="443"/>
        <v>plays</v>
      </c>
      <c r="S3542" s="9">
        <f t="shared" si="444"/>
        <v>42546.795034722221</v>
      </c>
      <c r="T3542" s="9">
        <f t="shared" si="445"/>
        <v>42516.795034722221</v>
      </c>
      <c r="U3542" t="str">
        <f t="shared" si="446"/>
        <v>May</v>
      </c>
      <c r="V3542" t="str">
        <f t="shared" si="447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40"/>
        <v>105</v>
      </c>
      <c r="P3543">
        <f t="shared" si="441"/>
        <v>39.375</v>
      </c>
      <c r="Q3543" t="str">
        <f t="shared" si="442"/>
        <v>theater</v>
      </c>
      <c r="R3543" t="str">
        <f t="shared" si="443"/>
        <v>plays</v>
      </c>
      <c r="S3543" s="9">
        <f t="shared" si="444"/>
        <v>42247.521701388883</v>
      </c>
      <c r="T3543" s="9">
        <f t="shared" si="445"/>
        <v>42222.521701388883</v>
      </c>
      <c r="U3543" t="str">
        <f t="shared" si="446"/>
        <v>August</v>
      </c>
      <c r="V3543" t="str">
        <f t="shared" si="447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40"/>
        <v>102</v>
      </c>
      <c r="P3544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9">
        <f t="shared" si="444"/>
        <v>41889.391458333332</v>
      </c>
      <c r="T3544" s="9">
        <f t="shared" si="445"/>
        <v>41829.391458333332</v>
      </c>
      <c r="U3544" t="str">
        <f t="shared" si="446"/>
        <v>July</v>
      </c>
      <c r="V3544" t="str">
        <f t="shared" si="447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40"/>
        <v>105</v>
      </c>
      <c r="P3545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9">
        <f t="shared" si="444"/>
        <v>42180.546979166662</v>
      </c>
      <c r="T3545" s="9">
        <f t="shared" si="445"/>
        <v>42150.546979166662</v>
      </c>
      <c r="U3545" t="str">
        <f t="shared" si="446"/>
        <v>May</v>
      </c>
      <c r="V3545" t="str">
        <f t="shared" si="447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40"/>
        <v>100</v>
      </c>
      <c r="P354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9">
        <f t="shared" si="444"/>
        <v>42070.623344907406</v>
      </c>
      <c r="T3546" s="9">
        <f t="shared" si="445"/>
        <v>42040.623344907406</v>
      </c>
      <c r="U3546" t="str">
        <f t="shared" si="446"/>
        <v>February</v>
      </c>
      <c r="V3546" t="str">
        <f t="shared" si="447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40"/>
        <v>100</v>
      </c>
      <c r="P3547">
        <f t="shared" si="441"/>
        <v>31.375</v>
      </c>
      <c r="Q3547" t="str">
        <f t="shared" si="442"/>
        <v>theater</v>
      </c>
      <c r="R3547" t="str">
        <f t="shared" si="443"/>
        <v>plays</v>
      </c>
      <c r="S3547" s="9">
        <f t="shared" si="444"/>
        <v>42105.599062499998</v>
      </c>
      <c r="T3547" s="9">
        <f t="shared" si="445"/>
        <v>42075.599062499998</v>
      </c>
      <c r="U3547" t="str">
        <f t="shared" si="446"/>
        <v>March</v>
      </c>
      <c r="V3547" t="str">
        <f t="shared" si="447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40"/>
        <v>102</v>
      </c>
      <c r="P3548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9">
        <f t="shared" si="444"/>
        <v>42094.957638888889</v>
      </c>
      <c r="T3548" s="9">
        <f t="shared" si="445"/>
        <v>42073.452361111107</v>
      </c>
      <c r="U3548" t="str">
        <f t="shared" si="446"/>
        <v>March</v>
      </c>
      <c r="V3548" t="str">
        <f t="shared" si="447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40"/>
        <v>114</v>
      </c>
      <c r="P3549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9">
        <f t="shared" si="444"/>
        <v>42503.957638888889</v>
      </c>
      <c r="T3549" s="9">
        <f t="shared" si="445"/>
        <v>42479.870381944442</v>
      </c>
      <c r="U3549" t="str">
        <f t="shared" si="446"/>
        <v>April</v>
      </c>
      <c r="V3549" t="str">
        <f t="shared" si="447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40"/>
        <v>102</v>
      </c>
      <c r="P3550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9">
        <f t="shared" si="444"/>
        <v>42433.833333333336</v>
      </c>
      <c r="T3550" s="9">
        <f t="shared" si="445"/>
        <v>42411.733958333331</v>
      </c>
      <c r="U3550" t="str">
        <f t="shared" si="446"/>
        <v>February</v>
      </c>
      <c r="V3550" t="str">
        <f t="shared" si="447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40"/>
        <v>102</v>
      </c>
      <c r="P3551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9">
        <f t="shared" si="444"/>
        <v>42251.186030092591</v>
      </c>
      <c r="T3551" s="9">
        <f t="shared" si="445"/>
        <v>42223.186030092591</v>
      </c>
      <c r="U3551" t="str">
        <f t="shared" si="446"/>
        <v>August</v>
      </c>
      <c r="V3551" t="str">
        <f t="shared" si="447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40"/>
        <v>105</v>
      </c>
      <c r="P3552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9">
        <f t="shared" si="444"/>
        <v>42492.685162037036</v>
      </c>
      <c r="T3552" s="9">
        <f t="shared" si="445"/>
        <v>42462.685162037036</v>
      </c>
      <c r="U3552" t="str">
        <f t="shared" si="446"/>
        <v>April</v>
      </c>
      <c r="V3552" t="str">
        <f t="shared" si="447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40"/>
        <v>102</v>
      </c>
      <c r="P3553">
        <f t="shared" si="441"/>
        <v>61.1</v>
      </c>
      <c r="Q3553" t="str">
        <f t="shared" si="442"/>
        <v>theater</v>
      </c>
      <c r="R3553" t="str">
        <f t="shared" si="443"/>
        <v>plays</v>
      </c>
      <c r="S3553" s="9">
        <f t="shared" si="444"/>
        <v>41781.713194444441</v>
      </c>
      <c r="T3553" s="9">
        <f t="shared" si="445"/>
        <v>41753.307523148142</v>
      </c>
      <c r="U3553" t="str">
        <f t="shared" si="446"/>
        <v>April</v>
      </c>
      <c r="V3553" t="str">
        <f t="shared" si="447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40"/>
        <v>100</v>
      </c>
      <c r="P3554">
        <f t="shared" si="441"/>
        <v>38.65</v>
      </c>
      <c r="Q3554" t="str">
        <f t="shared" si="442"/>
        <v>theater</v>
      </c>
      <c r="R3554" t="str">
        <f t="shared" si="443"/>
        <v>plays</v>
      </c>
      <c r="S3554" s="9">
        <f t="shared" si="444"/>
        <v>41818.378749999996</v>
      </c>
      <c r="T3554" s="9">
        <f t="shared" si="445"/>
        <v>41788.378749999996</v>
      </c>
      <c r="U3554" t="str">
        <f t="shared" si="446"/>
        <v>May</v>
      </c>
      <c r="V3554" t="str">
        <f t="shared" si="447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40"/>
        <v>106</v>
      </c>
      <c r="P3555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9">
        <f t="shared" si="444"/>
        <v>42227.791666666664</v>
      </c>
      <c r="T3555" s="9">
        <f t="shared" si="445"/>
        <v>42195.820370370369</v>
      </c>
      <c r="U3555" t="str">
        <f t="shared" si="446"/>
        <v>July</v>
      </c>
      <c r="V3555" t="str">
        <f t="shared" si="447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40"/>
        <v>113</v>
      </c>
      <c r="P355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9">
        <f t="shared" si="444"/>
        <v>42046.499999999993</v>
      </c>
      <c r="T3556" s="9">
        <f t="shared" si="445"/>
        <v>42015.842118055552</v>
      </c>
      <c r="U3556" t="str">
        <f t="shared" si="446"/>
        <v>January</v>
      </c>
      <c r="V3556" t="str">
        <f t="shared" si="447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40"/>
        <v>100</v>
      </c>
      <c r="P3557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9">
        <f t="shared" si="444"/>
        <v>42691.27539351851</v>
      </c>
      <c r="T3557" s="9">
        <f t="shared" si="445"/>
        <v>42661.233726851853</v>
      </c>
      <c r="U3557" t="str">
        <f t="shared" si="446"/>
        <v>October</v>
      </c>
      <c r="V3557" t="str">
        <f t="shared" si="447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40"/>
        <v>100</v>
      </c>
      <c r="P3558">
        <f t="shared" si="441"/>
        <v>110.5</v>
      </c>
      <c r="Q3558" t="str">
        <f t="shared" si="442"/>
        <v>theater</v>
      </c>
      <c r="R3558" t="str">
        <f t="shared" si="443"/>
        <v>plays</v>
      </c>
      <c r="S3558" s="9">
        <f t="shared" si="444"/>
        <v>41868.441249999996</v>
      </c>
      <c r="T3558" s="9">
        <f t="shared" si="445"/>
        <v>41808.441249999996</v>
      </c>
      <c r="U3558" t="str">
        <f t="shared" si="446"/>
        <v>June</v>
      </c>
      <c r="V3558" t="str">
        <f t="shared" si="447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40"/>
        <v>100</v>
      </c>
      <c r="P3559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9">
        <f t="shared" si="444"/>
        <v>41764.068414351852</v>
      </c>
      <c r="T3559" s="9">
        <f t="shared" si="445"/>
        <v>41730.068414351852</v>
      </c>
      <c r="U3559" t="str">
        <f t="shared" si="446"/>
        <v>April</v>
      </c>
      <c r="V3559" t="str">
        <f t="shared" si="447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40"/>
        <v>144</v>
      </c>
      <c r="P3560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9">
        <f t="shared" si="444"/>
        <v>42181.666666666664</v>
      </c>
      <c r="T3560" s="9">
        <f t="shared" si="445"/>
        <v>42139.608506944445</v>
      </c>
      <c r="U3560" t="str">
        <f t="shared" si="446"/>
        <v>May</v>
      </c>
      <c r="V3560" t="str">
        <f t="shared" si="447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40"/>
        <v>104</v>
      </c>
      <c r="P3561">
        <f t="shared" si="441"/>
        <v>43.125</v>
      </c>
      <c r="Q3561" t="str">
        <f t="shared" si="442"/>
        <v>theater</v>
      </c>
      <c r="R3561" t="str">
        <f t="shared" si="443"/>
        <v>plays</v>
      </c>
      <c r="S3561" s="9">
        <f t="shared" si="444"/>
        <v>42216.165277777771</v>
      </c>
      <c r="T3561" s="9">
        <f t="shared" si="445"/>
        <v>42193.887824074067</v>
      </c>
      <c r="U3561" t="str">
        <f t="shared" si="446"/>
        <v>July</v>
      </c>
      <c r="V3561" t="str">
        <f t="shared" si="447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40"/>
        <v>108</v>
      </c>
      <c r="P3562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9">
        <f t="shared" si="444"/>
        <v>42150.906249999993</v>
      </c>
      <c r="T3562" s="9">
        <f t="shared" si="445"/>
        <v>42115.681319444448</v>
      </c>
      <c r="U3562" t="str">
        <f t="shared" si="446"/>
        <v>April</v>
      </c>
      <c r="V3562" t="str">
        <f t="shared" si="447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40"/>
        <v>102</v>
      </c>
      <c r="P3563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9">
        <f t="shared" si="444"/>
        <v>42221.566666666658</v>
      </c>
      <c r="T3563" s="9">
        <f t="shared" si="445"/>
        <v>42203.471967592595</v>
      </c>
      <c r="U3563" t="str">
        <f t="shared" si="446"/>
        <v>July</v>
      </c>
      <c r="V3563" t="str">
        <f t="shared" si="447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40"/>
        <v>149</v>
      </c>
      <c r="P3564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9">
        <f t="shared" si="444"/>
        <v>42442.708333333336</v>
      </c>
      <c r="T3564" s="9">
        <f t="shared" si="445"/>
        <v>42433.553553240738</v>
      </c>
      <c r="U3564" t="str">
        <f t="shared" si="446"/>
        <v>March</v>
      </c>
      <c r="V3564" t="str">
        <f t="shared" si="447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40"/>
        <v>105</v>
      </c>
      <c r="P3565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9">
        <f t="shared" si="444"/>
        <v>42583.583333333336</v>
      </c>
      <c r="T3565" s="9">
        <f t="shared" si="445"/>
        <v>42555.46361111111</v>
      </c>
      <c r="U3565" t="str">
        <f t="shared" si="446"/>
        <v>July</v>
      </c>
      <c r="V3565" t="str">
        <f t="shared" si="447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40"/>
        <v>101</v>
      </c>
      <c r="P356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9">
        <f t="shared" si="444"/>
        <v>42282.458333333336</v>
      </c>
      <c r="T3566" s="9">
        <f t="shared" si="445"/>
        <v>42236.414918981485</v>
      </c>
      <c r="U3566" t="str">
        <f t="shared" si="446"/>
        <v>August</v>
      </c>
      <c r="V3566" t="str">
        <f t="shared" si="447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40"/>
        <v>131</v>
      </c>
      <c r="P3567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9">
        <f t="shared" si="444"/>
        <v>42004.534814814811</v>
      </c>
      <c r="T3567" s="9">
        <f t="shared" si="445"/>
        <v>41974.534814814811</v>
      </c>
      <c r="U3567" t="str">
        <f t="shared" si="446"/>
        <v>December</v>
      </c>
      <c r="V3567" t="str">
        <f t="shared" si="447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40"/>
        <v>105</v>
      </c>
      <c r="P3568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9">
        <f t="shared" si="444"/>
        <v>42027.299571759257</v>
      </c>
      <c r="T3568" s="9">
        <f t="shared" si="445"/>
        <v>41997.299571759257</v>
      </c>
      <c r="U3568" t="str">
        <f t="shared" si="446"/>
        <v>December</v>
      </c>
      <c r="V3568" t="str">
        <f t="shared" si="447"/>
        <v>2014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40"/>
        <v>109</v>
      </c>
      <c r="P3569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9">
        <f t="shared" si="444"/>
        <v>42165.602361111109</v>
      </c>
      <c r="T3569" s="9">
        <f t="shared" si="445"/>
        <v>42135.602361111109</v>
      </c>
      <c r="U3569" t="str">
        <f t="shared" si="446"/>
        <v>May</v>
      </c>
      <c r="V3569" t="str">
        <f t="shared" si="447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40"/>
        <v>111</v>
      </c>
      <c r="P3570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9">
        <f t="shared" si="444"/>
        <v>41899.532337962963</v>
      </c>
      <c r="T3570" s="9">
        <f t="shared" si="445"/>
        <v>41869.532337962963</v>
      </c>
      <c r="U3570" t="str">
        <f t="shared" si="446"/>
        <v>August</v>
      </c>
      <c r="V3570" t="str">
        <f t="shared" si="447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40"/>
        <v>100</v>
      </c>
      <c r="P3571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9">
        <f t="shared" si="444"/>
        <v>42012.480277777773</v>
      </c>
      <c r="T3571" s="9">
        <f t="shared" si="445"/>
        <v>41982.480277777773</v>
      </c>
      <c r="U3571" t="str">
        <f t="shared" si="446"/>
        <v>December</v>
      </c>
      <c r="V3571" t="str">
        <f t="shared" si="447"/>
        <v>2014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40"/>
        <v>114</v>
      </c>
      <c r="P3572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9">
        <f t="shared" si="444"/>
        <v>42004.083333333336</v>
      </c>
      <c r="T3572" s="9">
        <f t="shared" si="445"/>
        <v>41976.123645833337</v>
      </c>
      <c r="U3572" t="str">
        <f t="shared" si="446"/>
        <v>December</v>
      </c>
      <c r="V3572" t="str">
        <f t="shared" si="447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40"/>
        <v>122</v>
      </c>
      <c r="P3573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9">
        <f t="shared" si="444"/>
        <v>41942.650613425925</v>
      </c>
      <c r="T3573" s="9">
        <f t="shared" si="445"/>
        <v>41912.650613425925</v>
      </c>
      <c r="U3573" t="str">
        <f t="shared" si="446"/>
        <v>September</v>
      </c>
      <c r="V3573" t="str">
        <f t="shared" si="447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40"/>
        <v>100</v>
      </c>
      <c r="P3574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9">
        <f t="shared" si="444"/>
        <v>42176.36206018518</v>
      </c>
      <c r="T3574" s="9">
        <f t="shared" si="445"/>
        <v>42146.36206018518</v>
      </c>
      <c r="U3574" t="str">
        <f t="shared" si="446"/>
        <v>May</v>
      </c>
      <c r="V3574" t="str">
        <f t="shared" si="447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40"/>
        <v>103</v>
      </c>
      <c r="P3575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9">
        <f t="shared" si="444"/>
        <v>41951.208865740737</v>
      </c>
      <c r="T3575" s="9">
        <f t="shared" si="445"/>
        <v>41921.167199074072</v>
      </c>
      <c r="U3575" t="str">
        <f t="shared" si="446"/>
        <v>October</v>
      </c>
      <c r="V3575" t="str">
        <f t="shared" si="447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40"/>
        <v>106</v>
      </c>
      <c r="P357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9">
        <f t="shared" si="444"/>
        <v>41956.776018518511</v>
      </c>
      <c r="T3576" s="9">
        <f t="shared" si="445"/>
        <v>41926.734351851846</v>
      </c>
      <c r="U3576" t="str">
        <f t="shared" si="446"/>
        <v>October</v>
      </c>
      <c r="V3576" t="str">
        <f t="shared" si="447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40"/>
        <v>101</v>
      </c>
      <c r="P3577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9">
        <f t="shared" si="444"/>
        <v>42592.957638888889</v>
      </c>
      <c r="T3577" s="9">
        <f t="shared" si="445"/>
        <v>42561.575543981475</v>
      </c>
      <c r="U3577" t="str">
        <f t="shared" si="446"/>
        <v>July</v>
      </c>
      <c r="V3577" t="str">
        <f t="shared" si="447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40"/>
        <v>100</v>
      </c>
      <c r="P3578">
        <f t="shared" si="441"/>
        <v>20</v>
      </c>
      <c r="Q3578" t="str">
        <f t="shared" si="442"/>
        <v>theater</v>
      </c>
      <c r="R3578" t="str">
        <f t="shared" si="443"/>
        <v>plays</v>
      </c>
      <c r="S3578" s="9">
        <f t="shared" si="444"/>
        <v>42709.382569444446</v>
      </c>
      <c r="T3578" s="9">
        <f t="shared" si="445"/>
        <v>42649.340902777774</v>
      </c>
      <c r="U3578" t="str">
        <f t="shared" si="446"/>
        <v>October</v>
      </c>
      <c r="V3578" t="str">
        <f t="shared" si="447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40"/>
        <v>130</v>
      </c>
      <c r="P3579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9">
        <f t="shared" si="444"/>
        <v>42120.061111111114</v>
      </c>
      <c r="T3579" s="9">
        <f t="shared" si="445"/>
        <v>42093.578506944446</v>
      </c>
      <c r="U3579" t="str">
        <f t="shared" si="446"/>
        <v>March</v>
      </c>
      <c r="V3579" t="str">
        <f t="shared" si="447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40"/>
        <v>100</v>
      </c>
      <c r="P3580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9">
        <f t="shared" si="444"/>
        <v>42490.525196759256</v>
      </c>
      <c r="T3580" s="9">
        <f t="shared" si="445"/>
        <v>42460.525196759256</v>
      </c>
      <c r="U3580" t="str">
        <f t="shared" si="446"/>
        <v>March</v>
      </c>
      <c r="V3580" t="str">
        <f t="shared" si="447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40"/>
        <v>100</v>
      </c>
      <c r="P3581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9">
        <f t="shared" si="444"/>
        <v>42460.51222222222</v>
      </c>
      <c r="T3581" s="9">
        <f t="shared" si="445"/>
        <v>42430.553888888891</v>
      </c>
      <c r="U3581" t="str">
        <f t="shared" si="446"/>
        <v>March</v>
      </c>
      <c r="V3581" t="str">
        <f t="shared" si="447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40"/>
        <v>114</v>
      </c>
      <c r="P3582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9">
        <f t="shared" si="444"/>
        <v>42063.999305555553</v>
      </c>
      <c r="T3582" s="9">
        <f t="shared" si="445"/>
        <v>42025.967847222222</v>
      </c>
      <c r="U3582" t="str">
        <f t="shared" si="446"/>
        <v>January</v>
      </c>
      <c r="V3582" t="str">
        <f t="shared" si="447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40"/>
        <v>100</v>
      </c>
      <c r="P3583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9">
        <f t="shared" si="444"/>
        <v>41850.26284722222</v>
      </c>
      <c r="T3583" s="9">
        <f t="shared" si="445"/>
        <v>41836.26284722222</v>
      </c>
      <c r="U3583" t="str">
        <f t="shared" si="446"/>
        <v>July</v>
      </c>
      <c r="V3583" t="str">
        <f t="shared" si="447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40"/>
        <v>287</v>
      </c>
      <c r="P3584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9">
        <f t="shared" si="444"/>
        <v>42464.887523148143</v>
      </c>
      <c r="T3584" s="9">
        <f t="shared" si="445"/>
        <v>42450.887523148143</v>
      </c>
      <c r="U3584" t="str">
        <f t="shared" si="446"/>
        <v>March</v>
      </c>
      <c r="V3584" t="str">
        <f t="shared" si="447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40"/>
        <v>109</v>
      </c>
      <c r="P3585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9">
        <f t="shared" si="444"/>
        <v>42478.175983796296</v>
      </c>
      <c r="T3585" s="9">
        <f t="shared" si="445"/>
        <v>42418.217650462961</v>
      </c>
      <c r="U3585" t="str">
        <f t="shared" si="446"/>
        <v>February</v>
      </c>
      <c r="V3585" t="str">
        <f t="shared" si="447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40"/>
        <v>116</v>
      </c>
      <c r="P358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9">
        <f t="shared" si="444"/>
        <v>42198.108148148145</v>
      </c>
      <c r="T3586" s="9">
        <f t="shared" si="445"/>
        <v>42168.108148148145</v>
      </c>
      <c r="U3586" t="str">
        <f t="shared" si="446"/>
        <v>June</v>
      </c>
      <c r="V3586" t="str">
        <f t="shared" si="447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448">ROUND(E3587/D3587*100,0)</f>
        <v>119</v>
      </c>
      <c r="P3587">
        <f t="shared" ref="P3587:P3650" si="449">IFERROR(E3587/L3587,0)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9">
        <f t="shared" ref="S3587:S3650" si="452">(((I3587/60)/60)/24)+DATE(1970,1,1)+(-5/24)</f>
        <v>41994.507986111108</v>
      </c>
      <c r="T3587" s="9">
        <f t="shared" ref="T3587:T3650" si="453">(((J3587/60)/60)/24)+DATE(1970,1,1)+(-5/24)</f>
        <v>41964.507986111108</v>
      </c>
      <c r="U3587" t="str">
        <f t="shared" ref="U3587:U3650" si="454">TEXT(T3587,"mmmm")</f>
        <v>November</v>
      </c>
      <c r="V3587" t="str">
        <f t="shared" ref="V3587:V3650" si="455">TEXT(T3587,"yyyy")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48"/>
        <v>109</v>
      </c>
      <c r="P3588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9">
        <f t="shared" si="452"/>
        <v>42636.489236111105</v>
      </c>
      <c r="T3588" s="9">
        <f t="shared" si="453"/>
        <v>42576.489236111105</v>
      </c>
      <c r="U3588" t="str">
        <f t="shared" si="454"/>
        <v>July</v>
      </c>
      <c r="V3588" t="str">
        <f t="shared" si="455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48"/>
        <v>127</v>
      </c>
      <c r="P3589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9">
        <f t="shared" si="452"/>
        <v>42548.583333333336</v>
      </c>
      <c r="T3589" s="9">
        <f t="shared" si="453"/>
        <v>42503.331643518519</v>
      </c>
      <c r="U3589" t="str">
        <f t="shared" si="454"/>
        <v>May</v>
      </c>
      <c r="V3589" t="str">
        <f t="shared" si="455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48"/>
        <v>101</v>
      </c>
      <c r="P3590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9">
        <f t="shared" si="452"/>
        <v>42123.749999999993</v>
      </c>
      <c r="T3590" s="9">
        <f t="shared" si="453"/>
        <v>42101.620486111111</v>
      </c>
      <c r="U3590" t="str">
        <f t="shared" si="454"/>
        <v>April</v>
      </c>
      <c r="V3590" t="str">
        <f t="shared" si="455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48"/>
        <v>128</v>
      </c>
      <c r="P3591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9">
        <f t="shared" si="452"/>
        <v>42150.439201388886</v>
      </c>
      <c r="T3591" s="9">
        <f t="shared" si="453"/>
        <v>42125.439201388886</v>
      </c>
      <c r="U3591" t="str">
        <f t="shared" si="454"/>
        <v>May</v>
      </c>
      <c r="V3591" t="str">
        <f t="shared" si="455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48"/>
        <v>100</v>
      </c>
      <c r="P3592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9">
        <f t="shared" si="452"/>
        <v>41932.125393518516</v>
      </c>
      <c r="T3592" s="9">
        <f t="shared" si="453"/>
        <v>41902.125393518516</v>
      </c>
      <c r="U3592" t="str">
        <f t="shared" si="454"/>
        <v>September</v>
      </c>
      <c r="V3592" t="str">
        <f t="shared" si="455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48"/>
        <v>175</v>
      </c>
      <c r="P3593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9">
        <f t="shared" si="452"/>
        <v>42027.999305555553</v>
      </c>
      <c r="T3593" s="9">
        <f t="shared" si="453"/>
        <v>42003.74009259259</v>
      </c>
      <c r="U3593" t="str">
        <f t="shared" si="454"/>
        <v>December</v>
      </c>
      <c r="V3593" t="str">
        <f t="shared" si="455"/>
        <v>2014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48"/>
        <v>127</v>
      </c>
      <c r="P3594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9">
        <f t="shared" si="452"/>
        <v>42045.999305555553</v>
      </c>
      <c r="T3594" s="9">
        <f t="shared" si="453"/>
        <v>41988.621608796289</v>
      </c>
      <c r="U3594" t="str">
        <f t="shared" si="454"/>
        <v>December</v>
      </c>
      <c r="V3594" t="str">
        <f t="shared" si="455"/>
        <v>2014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48"/>
        <v>111</v>
      </c>
      <c r="P3595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9">
        <f t="shared" si="452"/>
        <v>42009.643055555549</v>
      </c>
      <c r="T3595" s="9">
        <f t="shared" si="453"/>
        <v>41974.690266203703</v>
      </c>
      <c r="U3595" t="str">
        <f t="shared" si="454"/>
        <v>December</v>
      </c>
      <c r="V3595" t="str">
        <f t="shared" si="455"/>
        <v>2014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48"/>
        <v>126</v>
      </c>
      <c r="P359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9">
        <f t="shared" si="452"/>
        <v>42616.858587962961</v>
      </c>
      <c r="T3596" s="9">
        <f t="shared" si="453"/>
        <v>42591.858587962961</v>
      </c>
      <c r="U3596" t="str">
        <f t="shared" si="454"/>
        <v>August</v>
      </c>
      <c r="V3596" t="str">
        <f t="shared" si="455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48"/>
        <v>119</v>
      </c>
      <c r="P3597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9">
        <f t="shared" si="452"/>
        <v>42076.082638888889</v>
      </c>
      <c r="T3597" s="9">
        <f t="shared" si="453"/>
        <v>42049.800034722219</v>
      </c>
      <c r="U3597" t="str">
        <f t="shared" si="454"/>
        <v>February</v>
      </c>
      <c r="V3597" t="str">
        <f t="shared" si="455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48"/>
        <v>108</v>
      </c>
      <c r="P3598">
        <f t="shared" si="449"/>
        <v>79</v>
      </c>
      <c r="Q3598" t="str">
        <f t="shared" si="450"/>
        <v>theater</v>
      </c>
      <c r="R3598" t="str">
        <f t="shared" si="451"/>
        <v>plays</v>
      </c>
      <c r="S3598" s="9">
        <f t="shared" si="452"/>
        <v>41877.506736111107</v>
      </c>
      <c r="T3598" s="9">
        <f t="shared" si="453"/>
        <v>41856.506736111107</v>
      </c>
      <c r="U3598" t="str">
        <f t="shared" si="454"/>
        <v>August</v>
      </c>
      <c r="V3598" t="str">
        <f t="shared" si="455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48"/>
        <v>103</v>
      </c>
      <c r="P3599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9">
        <f t="shared" si="452"/>
        <v>42432.040972222218</v>
      </c>
      <c r="T3599" s="9">
        <f t="shared" si="453"/>
        <v>42417.377199074072</v>
      </c>
      <c r="U3599" t="str">
        <f t="shared" si="454"/>
        <v>February</v>
      </c>
      <c r="V3599" t="str">
        <f t="shared" si="455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48"/>
        <v>110</v>
      </c>
      <c r="P3600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9">
        <f t="shared" si="452"/>
        <v>41884.999305555553</v>
      </c>
      <c r="T3600" s="9">
        <f t="shared" si="453"/>
        <v>41866.590532407405</v>
      </c>
      <c r="U3600" t="str">
        <f t="shared" si="454"/>
        <v>August</v>
      </c>
      <c r="V3600" t="str">
        <f t="shared" si="455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48"/>
        <v>202</v>
      </c>
      <c r="P3601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9">
        <f t="shared" si="452"/>
        <v>42245.791666666664</v>
      </c>
      <c r="T3601" s="9">
        <f t="shared" si="453"/>
        <v>42220.586539351854</v>
      </c>
      <c r="U3601" t="str">
        <f t="shared" si="454"/>
        <v>August</v>
      </c>
      <c r="V3601" t="str">
        <f t="shared" si="455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48"/>
        <v>130</v>
      </c>
      <c r="P3602">
        <f t="shared" si="449"/>
        <v>3.25</v>
      </c>
      <c r="Q3602" t="str">
        <f t="shared" si="450"/>
        <v>theater</v>
      </c>
      <c r="R3602" t="str">
        <f t="shared" si="451"/>
        <v>plays</v>
      </c>
      <c r="S3602" s="9">
        <f t="shared" si="452"/>
        <v>42656.640787037039</v>
      </c>
      <c r="T3602" s="9">
        <f t="shared" si="453"/>
        <v>42628.640787037039</v>
      </c>
      <c r="U3602" t="str">
        <f t="shared" si="454"/>
        <v>September</v>
      </c>
      <c r="V3602" t="str">
        <f t="shared" si="455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48"/>
        <v>104</v>
      </c>
      <c r="P3603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9">
        <f t="shared" si="452"/>
        <v>42020.790300925924</v>
      </c>
      <c r="T3603" s="9">
        <f t="shared" si="453"/>
        <v>41990.790300925924</v>
      </c>
      <c r="U3603" t="str">
        <f t="shared" si="454"/>
        <v>December</v>
      </c>
      <c r="V3603" t="str">
        <f t="shared" si="455"/>
        <v>2014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48"/>
        <v>100</v>
      </c>
      <c r="P3604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9">
        <f t="shared" si="452"/>
        <v>42507.68609953703</v>
      </c>
      <c r="T3604" s="9">
        <f t="shared" si="453"/>
        <v>42447.68609953703</v>
      </c>
      <c r="U3604" t="str">
        <f t="shared" si="454"/>
        <v>March</v>
      </c>
      <c r="V3604" t="str">
        <f t="shared" si="455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48"/>
        <v>171</v>
      </c>
      <c r="P3605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9">
        <f t="shared" si="452"/>
        <v>42313.697685185187</v>
      </c>
      <c r="T3605" s="9">
        <f t="shared" si="453"/>
        <v>42283.656018518515</v>
      </c>
      <c r="U3605" t="str">
        <f t="shared" si="454"/>
        <v>October</v>
      </c>
      <c r="V3605" t="str">
        <f t="shared" si="455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48"/>
        <v>113</v>
      </c>
      <c r="P360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9">
        <f t="shared" si="452"/>
        <v>42489.082638888889</v>
      </c>
      <c r="T3606" s="9">
        <f t="shared" si="453"/>
        <v>42482.80736111111</v>
      </c>
      <c r="U3606" t="str">
        <f t="shared" si="454"/>
        <v>April</v>
      </c>
      <c r="V3606" t="str">
        <f t="shared" si="455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48"/>
        <v>184</v>
      </c>
      <c r="P3607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9">
        <f t="shared" si="452"/>
        <v>42413.584791666661</v>
      </c>
      <c r="T3607" s="9">
        <f t="shared" si="453"/>
        <v>42383.584791666661</v>
      </c>
      <c r="U3607" t="str">
        <f t="shared" si="454"/>
        <v>January</v>
      </c>
      <c r="V3607" t="str">
        <f t="shared" si="455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48"/>
        <v>130</v>
      </c>
      <c r="P3608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9">
        <f t="shared" si="452"/>
        <v>42596.396493055552</v>
      </c>
      <c r="T3608" s="9">
        <f t="shared" si="453"/>
        <v>42566.396493055552</v>
      </c>
      <c r="U3608" t="str">
        <f t="shared" si="454"/>
        <v>July</v>
      </c>
      <c r="V3608" t="str">
        <f t="shared" si="455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48"/>
        <v>105</v>
      </c>
      <c r="P3609">
        <f t="shared" si="449"/>
        <v>29</v>
      </c>
      <c r="Q3609" t="str">
        <f t="shared" si="450"/>
        <v>theater</v>
      </c>
      <c r="R3609" t="str">
        <f t="shared" si="451"/>
        <v>plays</v>
      </c>
      <c r="S3609" s="9">
        <f t="shared" si="452"/>
        <v>42352.791666666664</v>
      </c>
      <c r="T3609" s="9">
        <f t="shared" si="453"/>
        <v>42338.755578703705</v>
      </c>
      <c r="U3609" t="str">
        <f t="shared" si="454"/>
        <v>November</v>
      </c>
      <c r="V3609" t="str">
        <f t="shared" si="455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48"/>
        <v>100</v>
      </c>
      <c r="P3610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9">
        <f t="shared" si="452"/>
        <v>42538.374999999993</v>
      </c>
      <c r="T3610" s="9">
        <f t="shared" si="453"/>
        <v>42506.50104166667</v>
      </c>
      <c r="U3610" t="str">
        <f t="shared" si="454"/>
        <v>May</v>
      </c>
      <c r="V3610" t="str">
        <f t="shared" si="455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48"/>
        <v>153</v>
      </c>
      <c r="P3611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9">
        <f t="shared" si="452"/>
        <v>42459.741724537038</v>
      </c>
      <c r="T3611" s="9">
        <f t="shared" si="453"/>
        <v>42429.783391203695</v>
      </c>
      <c r="U3611" t="str">
        <f t="shared" si="454"/>
        <v>February</v>
      </c>
      <c r="V3611" t="str">
        <f t="shared" si="455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48"/>
        <v>162</v>
      </c>
      <c r="P3612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9">
        <f t="shared" si="452"/>
        <v>42233.22379629629</v>
      </c>
      <c r="T3612" s="9">
        <f t="shared" si="453"/>
        <v>42203.22379629629</v>
      </c>
      <c r="U3612" t="str">
        <f t="shared" si="454"/>
        <v>July</v>
      </c>
      <c r="V3612" t="str">
        <f t="shared" si="455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48"/>
        <v>136</v>
      </c>
      <c r="P3613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9">
        <f t="shared" si="452"/>
        <v>42102.162048611113</v>
      </c>
      <c r="T3613" s="9">
        <f t="shared" si="453"/>
        <v>42072.162048611113</v>
      </c>
      <c r="U3613" t="str">
        <f t="shared" si="454"/>
        <v>March</v>
      </c>
      <c r="V3613" t="str">
        <f t="shared" si="455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48"/>
        <v>144</v>
      </c>
      <c r="P3614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9">
        <f t="shared" si="452"/>
        <v>41799.518645833334</v>
      </c>
      <c r="T3614" s="9">
        <f t="shared" si="453"/>
        <v>41789.518645833334</v>
      </c>
      <c r="U3614" t="str">
        <f t="shared" si="454"/>
        <v>May</v>
      </c>
      <c r="V3614" t="str">
        <f t="shared" si="455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48"/>
        <v>100</v>
      </c>
      <c r="P3615">
        <f t="shared" si="449"/>
        <v>62.5</v>
      </c>
      <c r="Q3615" t="str">
        <f t="shared" si="450"/>
        <v>theater</v>
      </c>
      <c r="R3615" t="str">
        <f t="shared" si="451"/>
        <v>plays</v>
      </c>
      <c r="S3615" s="9">
        <f t="shared" si="452"/>
        <v>41818.381643518514</v>
      </c>
      <c r="T3615" s="9">
        <f t="shared" si="453"/>
        <v>41788.381643518514</v>
      </c>
      <c r="U3615" t="str">
        <f t="shared" si="454"/>
        <v>May</v>
      </c>
      <c r="V3615" t="str">
        <f t="shared" si="455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48"/>
        <v>101</v>
      </c>
      <c r="P361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9">
        <f t="shared" si="452"/>
        <v>42173.833518518521</v>
      </c>
      <c r="T3616" s="9">
        <f t="shared" si="453"/>
        <v>42143.833518518521</v>
      </c>
      <c r="U3616" t="str">
        <f t="shared" si="454"/>
        <v>May</v>
      </c>
      <c r="V3616" t="str">
        <f t="shared" si="455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48"/>
        <v>107</v>
      </c>
      <c r="P3617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9">
        <f t="shared" si="452"/>
        <v>42348.385370370372</v>
      </c>
      <c r="T3617" s="9">
        <f t="shared" si="453"/>
        <v>42318.385370370372</v>
      </c>
      <c r="U3617" t="str">
        <f t="shared" si="454"/>
        <v>November</v>
      </c>
      <c r="V3617" t="str">
        <f t="shared" si="455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48"/>
        <v>125</v>
      </c>
      <c r="P3618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9">
        <f t="shared" si="452"/>
        <v>42082.699814814812</v>
      </c>
      <c r="T3618" s="9">
        <f t="shared" si="453"/>
        <v>42052.741481481477</v>
      </c>
      <c r="U3618" t="str">
        <f t="shared" si="454"/>
        <v>February</v>
      </c>
      <c r="V3618" t="str">
        <f t="shared" si="455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48"/>
        <v>119</v>
      </c>
      <c r="P3619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9">
        <f t="shared" si="452"/>
        <v>42793.791666666664</v>
      </c>
      <c r="T3619" s="9">
        <f t="shared" si="453"/>
        <v>42779.401956018519</v>
      </c>
      <c r="U3619" t="str">
        <f t="shared" si="454"/>
        <v>February</v>
      </c>
      <c r="V3619" t="str">
        <f t="shared" si="455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48"/>
        <v>101</v>
      </c>
      <c r="P3620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9">
        <f t="shared" si="452"/>
        <v>42158.419560185182</v>
      </c>
      <c r="T3620" s="9">
        <f t="shared" si="453"/>
        <v>42128.419560185182</v>
      </c>
      <c r="U3620" t="str">
        <f t="shared" si="454"/>
        <v>May</v>
      </c>
      <c r="V3620" t="str">
        <f t="shared" si="455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48"/>
        <v>113</v>
      </c>
      <c r="P3621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9">
        <f t="shared" si="452"/>
        <v>42693.708333333336</v>
      </c>
      <c r="T3621" s="9">
        <f t="shared" si="453"/>
        <v>42660.92391203704</v>
      </c>
      <c r="U3621" t="str">
        <f t="shared" si="454"/>
        <v>October</v>
      </c>
      <c r="V3621" t="str">
        <f t="shared" si="455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48"/>
        <v>105</v>
      </c>
      <c r="P3622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9">
        <f t="shared" si="452"/>
        <v>42067.958333333336</v>
      </c>
      <c r="T3622" s="9">
        <f t="shared" si="453"/>
        <v>42037.72987268518</v>
      </c>
      <c r="U3622" t="str">
        <f t="shared" si="454"/>
        <v>February</v>
      </c>
      <c r="V3622" t="str">
        <f t="shared" si="455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48"/>
        <v>110</v>
      </c>
      <c r="P3623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9">
        <f t="shared" si="452"/>
        <v>42643.666666666664</v>
      </c>
      <c r="T3623" s="9">
        <f t="shared" si="453"/>
        <v>42619.727361111109</v>
      </c>
      <c r="U3623" t="str">
        <f t="shared" si="454"/>
        <v>September</v>
      </c>
      <c r="V3623" t="str">
        <f t="shared" si="455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48"/>
        <v>100</v>
      </c>
      <c r="P3624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9">
        <f t="shared" si="452"/>
        <v>41909.932638888888</v>
      </c>
      <c r="T3624" s="9">
        <f t="shared" si="453"/>
        <v>41877.013553240737</v>
      </c>
      <c r="U3624" t="str">
        <f t="shared" si="454"/>
        <v>August</v>
      </c>
      <c r="V3624" t="str">
        <f t="shared" si="455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48"/>
        <v>120</v>
      </c>
      <c r="P3625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9">
        <f t="shared" si="452"/>
        <v>41846.083333333328</v>
      </c>
      <c r="T3625" s="9">
        <f t="shared" si="453"/>
        <v>41828.528587962959</v>
      </c>
      <c r="U3625" t="str">
        <f t="shared" si="454"/>
        <v>July</v>
      </c>
      <c r="V3625" t="str">
        <f t="shared" si="455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48"/>
        <v>105</v>
      </c>
      <c r="P362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9">
        <f t="shared" si="452"/>
        <v>42605.565856481473</v>
      </c>
      <c r="T3626" s="9">
        <f t="shared" si="453"/>
        <v>42545.565856481473</v>
      </c>
      <c r="U3626" t="str">
        <f t="shared" si="454"/>
        <v>June</v>
      </c>
      <c r="V3626" t="str">
        <f t="shared" si="455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48"/>
        <v>103</v>
      </c>
      <c r="P3627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9">
        <f t="shared" si="452"/>
        <v>42187.444178240738</v>
      </c>
      <c r="T3627" s="9">
        <f t="shared" si="453"/>
        <v>42157.444178240738</v>
      </c>
      <c r="U3627" t="str">
        <f t="shared" si="454"/>
        <v>June</v>
      </c>
      <c r="V3627" t="str">
        <f t="shared" si="455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48"/>
        <v>102</v>
      </c>
      <c r="P3628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9">
        <f t="shared" si="452"/>
        <v>41867.458993055552</v>
      </c>
      <c r="T3628" s="9">
        <f t="shared" si="453"/>
        <v>41846.458993055552</v>
      </c>
      <c r="U3628" t="str">
        <f t="shared" si="454"/>
        <v>July</v>
      </c>
      <c r="V3628" t="str">
        <f t="shared" si="455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48"/>
        <v>100</v>
      </c>
      <c r="P3629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9">
        <f t="shared" si="452"/>
        <v>42510.957638888889</v>
      </c>
      <c r="T3629" s="9">
        <f t="shared" si="453"/>
        <v>42460.533414351848</v>
      </c>
      <c r="U3629" t="str">
        <f t="shared" si="454"/>
        <v>March</v>
      </c>
      <c r="V3629" t="str">
        <f t="shared" si="455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48"/>
        <v>0</v>
      </c>
      <c r="P3630">
        <f t="shared" si="449"/>
        <v>0</v>
      </c>
      <c r="Q3630" t="str">
        <f t="shared" si="450"/>
        <v>theater</v>
      </c>
      <c r="R3630" t="str">
        <f t="shared" si="451"/>
        <v>musical</v>
      </c>
      <c r="S3630" s="9">
        <f t="shared" si="452"/>
        <v>42351.666620370372</v>
      </c>
      <c r="T3630" s="9">
        <f t="shared" si="453"/>
        <v>42291.6249537037</v>
      </c>
      <c r="U3630" t="str">
        <f t="shared" si="454"/>
        <v>October</v>
      </c>
      <c r="V3630" t="str">
        <f t="shared" si="455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48"/>
        <v>0</v>
      </c>
      <c r="P3631">
        <f t="shared" si="449"/>
        <v>1</v>
      </c>
      <c r="Q3631" t="str">
        <f t="shared" si="450"/>
        <v>theater</v>
      </c>
      <c r="R3631" t="str">
        <f t="shared" si="451"/>
        <v>musical</v>
      </c>
      <c r="S3631" s="9">
        <f t="shared" si="452"/>
        <v>42495.499999999993</v>
      </c>
      <c r="T3631" s="9">
        <f t="shared" si="453"/>
        <v>42436.886157407404</v>
      </c>
      <c r="U3631" t="str">
        <f t="shared" si="454"/>
        <v>March</v>
      </c>
      <c r="V3631" t="str">
        <f t="shared" si="455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48"/>
        <v>0</v>
      </c>
      <c r="P3632">
        <f t="shared" si="449"/>
        <v>1</v>
      </c>
      <c r="Q3632" t="str">
        <f t="shared" si="450"/>
        <v>theater</v>
      </c>
      <c r="R3632" t="str">
        <f t="shared" si="451"/>
        <v>musical</v>
      </c>
      <c r="S3632" s="9">
        <f t="shared" si="452"/>
        <v>41972.680439814816</v>
      </c>
      <c r="T3632" s="9">
        <f t="shared" si="453"/>
        <v>41942.638773148145</v>
      </c>
      <c r="U3632" t="str">
        <f t="shared" si="454"/>
        <v>October</v>
      </c>
      <c r="V3632" t="str">
        <f t="shared" si="455"/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48"/>
        <v>51</v>
      </c>
      <c r="P3633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9">
        <f t="shared" si="452"/>
        <v>41904.957638888889</v>
      </c>
      <c r="T3633" s="9">
        <f t="shared" si="453"/>
        <v>41880.54510416666</v>
      </c>
      <c r="U3633" t="str">
        <f t="shared" si="454"/>
        <v>August</v>
      </c>
      <c r="V3633" t="str">
        <f t="shared" si="455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48"/>
        <v>20</v>
      </c>
      <c r="P3634">
        <f t="shared" si="449"/>
        <v>100</v>
      </c>
      <c r="Q3634" t="str">
        <f t="shared" si="450"/>
        <v>theater</v>
      </c>
      <c r="R3634" t="str">
        <f t="shared" si="451"/>
        <v>musical</v>
      </c>
      <c r="S3634" s="9">
        <f t="shared" si="452"/>
        <v>41966.728576388887</v>
      </c>
      <c r="T3634" s="9">
        <f t="shared" si="453"/>
        <v>41946.728576388887</v>
      </c>
      <c r="U3634" t="str">
        <f t="shared" si="454"/>
        <v>November</v>
      </c>
      <c r="V3634" t="str">
        <f t="shared" si="455"/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48"/>
        <v>35</v>
      </c>
      <c r="P3635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9">
        <f t="shared" si="452"/>
        <v>42692.833333333336</v>
      </c>
      <c r="T3635" s="9">
        <f t="shared" si="453"/>
        <v>42649.415127314809</v>
      </c>
      <c r="U3635" t="str">
        <f t="shared" si="454"/>
        <v>October</v>
      </c>
      <c r="V3635" t="str">
        <f t="shared" si="455"/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48"/>
        <v>4</v>
      </c>
      <c r="P363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9">
        <f t="shared" si="452"/>
        <v>42748.957638888889</v>
      </c>
      <c r="T3636" s="9">
        <f t="shared" si="453"/>
        <v>42700.958032407405</v>
      </c>
      <c r="U3636" t="str">
        <f t="shared" si="454"/>
        <v>November</v>
      </c>
      <c r="V3636" t="str">
        <f t="shared" si="455"/>
        <v>2016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48"/>
        <v>36</v>
      </c>
      <c r="P363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9">
        <f t="shared" si="452"/>
        <v>42480.674490740734</v>
      </c>
      <c r="T3637" s="9">
        <f t="shared" si="453"/>
        <v>42450.674490740734</v>
      </c>
      <c r="U3637" t="str">
        <f t="shared" si="454"/>
        <v>March</v>
      </c>
      <c r="V3637" t="str">
        <f t="shared" si="455"/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48"/>
        <v>0</v>
      </c>
      <c r="P3638">
        <f t="shared" si="449"/>
        <v>0</v>
      </c>
      <c r="Q3638" t="str">
        <f t="shared" si="450"/>
        <v>theater</v>
      </c>
      <c r="R3638" t="str">
        <f t="shared" si="451"/>
        <v>musical</v>
      </c>
      <c r="S3638" s="9">
        <f t="shared" si="452"/>
        <v>42261.486446759263</v>
      </c>
      <c r="T3638" s="9">
        <f t="shared" si="453"/>
        <v>42226.486446759263</v>
      </c>
      <c r="U3638" t="str">
        <f t="shared" si="454"/>
        <v>August</v>
      </c>
      <c r="V3638" t="str">
        <f t="shared" si="455"/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48"/>
        <v>31</v>
      </c>
      <c r="P3639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9">
        <f t="shared" si="452"/>
        <v>42005.492303240739</v>
      </c>
      <c r="T3639" s="9">
        <f t="shared" si="453"/>
        <v>41975.492303240739</v>
      </c>
      <c r="U3639" t="str">
        <f t="shared" si="454"/>
        <v>December</v>
      </c>
      <c r="V3639" t="str">
        <f t="shared" si="455"/>
        <v>2014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48"/>
        <v>7</v>
      </c>
      <c r="P3640">
        <f t="shared" si="449"/>
        <v>108</v>
      </c>
      <c r="Q3640" t="str">
        <f t="shared" si="450"/>
        <v>theater</v>
      </c>
      <c r="R3640" t="str">
        <f t="shared" si="451"/>
        <v>musical</v>
      </c>
      <c r="S3640" s="9">
        <f t="shared" si="452"/>
        <v>42113.42282407407</v>
      </c>
      <c r="T3640" s="9">
        <f t="shared" si="453"/>
        <v>42053.464490740742</v>
      </c>
      <c r="U3640" t="str">
        <f t="shared" si="454"/>
        <v>February</v>
      </c>
      <c r="V3640" t="str">
        <f t="shared" si="455"/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48"/>
        <v>0</v>
      </c>
      <c r="P3641">
        <f t="shared" si="449"/>
        <v>1</v>
      </c>
      <c r="Q3641" t="str">
        <f t="shared" si="450"/>
        <v>theater</v>
      </c>
      <c r="R3641" t="str">
        <f t="shared" si="451"/>
        <v>musical</v>
      </c>
      <c r="S3641" s="9">
        <f t="shared" si="452"/>
        <v>42650.424305555549</v>
      </c>
      <c r="T3641" s="9">
        <f t="shared" si="453"/>
        <v>42590.468819444439</v>
      </c>
      <c r="U3641" t="str">
        <f t="shared" si="454"/>
        <v>August</v>
      </c>
      <c r="V3641" t="str">
        <f t="shared" si="455"/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48"/>
        <v>6</v>
      </c>
      <c r="P3642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9">
        <f t="shared" si="452"/>
        <v>42134.573263888888</v>
      </c>
      <c r="T3642" s="9">
        <f t="shared" si="453"/>
        <v>42104.573263888888</v>
      </c>
      <c r="U3642" t="str">
        <f t="shared" si="454"/>
        <v>April</v>
      </c>
      <c r="V3642" t="str">
        <f t="shared" si="455"/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48"/>
        <v>0</v>
      </c>
      <c r="P3643">
        <f t="shared" si="449"/>
        <v>0</v>
      </c>
      <c r="Q3643" t="str">
        <f t="shared" si="450"/>
        <v>theater</v>
      </c>
      <c r="R3643" t="str">
        <f t="shared" si="451"/>
        <v>musical</v>
      </c>
      <c r="S3643" s="9">
        <f t="shared" si="452"/>
        <v>41917</v>
      </c>
      <c r="T3643" s="9">
        <f t="shared" si="453"/>
        <v>41899.418738425928</v>
      </c>
      <c r="U3643" t="str">
        <f t="shared" si="454"/>
        <v>September</v>
      </c>
      <c r="V3643" t="str">
        <f t="shared" si="455"/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48"/>
        <v>2</v>
      </c>
      <c r="P3644">
        <f t="shared" si="449"/>
        <v>7.5</v>
      </c>
      <c r="Q3644" t="str">
        <f t="shared" si="450"/>
        <v>theater</v>
      </c>
      <c r="R3644" t="str">
        <f t="shared" si="451"/>
        <v>musical</v>
      </c>
      <c r="S3644" s="9">
        <f t="shared" si="452"/>
        <v>42338.499999999993</v>
      </c>
      <c r="T3644" s="9">
        <f t="shared" si="453"/>
        <v>42297.607951388891</v>
      </c>
      <c r="U3644" t="str">
        <f t="shared" si="454"/>
        <v>October</v>
      </c>
      <c r="V3644" t="str">
        <f t="shared" si="455"/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48"/>
        <v>0</v>
      </c>
      <c r="P3645">
        <f t="shared" si="449"/>
        <v>0</v>
      </c>
      <c r="Q3645" t="str">
        <f t="shared" si="450"/>
        <v>theater</v>
      </c>
      <c r="R3645" t="str">
        <f t="shared" si="451"/>
        <v>musical</v>
      </c>
      <c r="S3645" s="9">
        <f t="shared" si="452"/>
        <v>42324.977303240739</v>
      </c>
      <c r="T3645" s="9">
        <f t="shared" si="453"/>
        <v>42284.935636574075</v>
      </c>
      <c r="U3645" t="str">
        <f t="shared" si="454"/>
        <v>October</v>
      </c>
      <c r="V3645" t="str">
        <f t="shared" si="455"/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48"/>
        <v>16</v>
      </c>
      <c r="P364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9">
        <f t="shared" si="452"/>
        <v>42436.999305555553</v>
      </c>
      <c r="T3646" s="9">
        <f t="shared" si="453"/>
        <v>42409.033414351848</v>
      </c>
      <c r="U3646" t="str">
        <f t="shared" si="454"/>
        <v>February</v>
      </c>
      <c r="V3646" t="str">
        <f t="shared" si="455"/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48"/>
        <v>0</v>
      </c>
      <c r="P3647">
        <f t="shared" si="449"/>
        <v>1</v>
      </c>
      <c r="Q3647" t="str">
        <f t="shared" si="450"/>
        <v>theater</v>
      </c>
      <c r="R3647" t="str">
        <f t="shared" si="451"/>
        <v>musical</v>
      </c>
      <c r="S3647" s="9">
        <f t="shared" si="452"/>
        <v>42695.803680555553</v>
      </c>
      <c r="T3647" s="9">
        <f t="shared" si="453"/>
        <v>42665.762013888881</v>
      </c>
      <c r="U3647" t="str">
        <f t="shared" si="454"/>
        <v>October</v>
      </c>
      <c r="V3647" t="str">
        <f t="shared" si="455"/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48"/>
        <v>5</v>
      </c>
      <c r="P3648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9">
        <f t="shared" si="452"/>
        <v>42171.770833333336</v>
      </c>
      <c r="T3648" s="9">
        <f t="shared" si="453"/>
        <v>42140.21298611111</v>
      </c>
      <c r="U3648" t="str">
        <f t="shared" si="454"/>
        <v>May</v>
      </c>
      <c r="V3648" t="str">
        <f t="shared" si="455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48"/>
        <v>6</v>
      </c>
      <c r="P3649">
        <f t="shared" si="449"/>
        <v>15</v>
      </c>
      <c r="Q3649" t="str">
        <f t="shared" si="450"/>
        <v>theater</v>
      </c>
      <c r="R3649" t="str">
        <f t="shared" si="451"/>
        <v>musical</v>
      </c>
      <c r="S3649" s="9">
        <f t="shared" si="452"/>
        <v>42643.540821759256</v>
      </c>
      <c r="T3649" s="9">
        <f t="shared" si="453"/>
        <v>42598.540821759256</v>
      </c>
      <c r="U3649" t="str">
        <f t="shared" si="454"/>
        <v>August</v>
      </c>
      <c r="V3649" t="str">
        <f t="shared" si="455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48"/>
        <v>100</v>
      </c>
      <c r="P3650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9">
        <f t="shared" si="452"/>
        <v>41917.083854166667</v>
      </c>
      <c r="T3650" s="9">
        <f t="shared" si="453"/>
        <v>41887.083854166667</v>
      </c>
      <c r="U3650" t="str">
        <f t="shared" si="454"/>
        <v>September</v>
      </c>
      <c r="V3650" t="str">
        <f t="shared" si="455"/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56">ROUND(E3651/D3651*100,0)</f>
        <v>104</v>
      </c>
      <c r="P3651">
        <f t="shared" ref="P3651:P3714" si="457">IFERROR(E3651/L3651,0)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9">
        <f t="shared" ref="S3651:S3714" si="460">(((I3651/60)/60)/24)+DATE(1970,1,1)+(-5/24)</f>
        <v>41806.504560185182</v>
      </c>
      <c r="T3651" s="9">
        <f t="shared" ref="T3651:T3714" si="461">(((J3651/60)/60)/24)+DATE(1970,1,1)+(-5/24)</f>
        <v>41780.504560185182</v>
      </c>
      <c r="U3651" t="str">
        <f t="shared" ref="U3651:U3714" si="462">TEXT(T3651,"mmmm")</f>
        <v>May</v>
      </c>
      <c r="V3651" t="str">
        <f t="shared" ref="V3651:V3714" si="463">TEXT(T3651,"yyyy")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56"/>
        <v>100</v>
      </c>
      <c r="P3652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9">
        <f t="shared" si="460"/>
        <v>42402.270648148151</v>
      </c>
      <c r="T3652" s="9">
        <f t="shared" si="461"/>
        <v>42381.270648148151</v>
      </c>
      <c r="U3652" t="str">
        <f t="shared" si="462"/>
        <v>January</v>
      </c>
      <c r="V3652" t="str">
        <f t="shared" si="463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56"/>
        <v>104</v>
      </c>
      <c r="P3653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9">
        <f t="shared" si="460"/>
        <v>41861.457638888889</v>
      </c>
      <c r="T3653" s="9">
        <f t="shared" si="461"/>
        <v>41828.437986111108</v>
      </c>
      <c r="U3653" t="str">
        <f t="shared" si="462"/>
        <v>July</v>
      </c>
      <c r="V3653" t="str">
        <f t="shared" si="463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56"/>
        <v>251</v>
      </c>
      <c r="P3654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9">
        <f t="shared" si="460"/>
        <v>42606.957638888889</v>
      </c>
      <c r="T3654" s="9">
        <f t="shared" si="461"/>
        <v>42596.436365740738</v>
      </c>
      <c r="U3654" t="str">
        <f t="shared" si="462"/>
        <v>August</v>
      </c>
      <c r="V3654" t="str">
        <f t="shared" si="463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56"/>
        <v>101</v>
      </c>
      <c r="P3655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9">
        <f t="shared" si="460"/>
        <v>42221.155173611107</v>
      </c>
      <c r="T3655" s="9">
        <f t="shared" si="461"/>
        <v>42191.155173611107</v>
      </c>
      <c r="U3655" t="str">
        <f t="shared" si="462"/>
        <v>July</v>
      </c>
      <c r="V3655" t="str">
        <f t="shared" si="463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56"/>
        <v>174</v>
      </c>
      <c r="P365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9">
        <f t="shared" si="460"/>
        <v>42463.499999999993</v>
      </c>
      <c r="T3656" s="9">
        <f t="shared" si="461"/>
        <v>42440.20817129629</v>
      </c>
      <c r="U3656" t="str">
        <f t="shared" si="462"/>
        <v>March</v>
      </c>
      <c r="V3656" t="str">
        <f t="shared" si="463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56"/>
        <v>116</v>
      </c>
      <c r="P3657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9">
        <f t="shared" si="460"/>
        <v>42203.082638888889</v>
      </c>
      <c r="T3657" s="9">
        <f t="shared" si="461"/>
        <v>42173.594884259255</v>
      </c>
      <c r="U3657" t="str">
        <f t="shared" si="462"/>
        <v>June</v>
      </c>
      <c r="V3657" t="str">
        <f t="shared" si="463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56"/>
        <v>106</v>
      </c>
      <c r="P3658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9">
        <f t="shared" si="460"/>
        <v>42767.749305555553</v>
      </c>
      <c r="T3658" s="9">
        <f t="shared" si="461"/>
        <v>42737.70180555556</v>
      </c>
      <c r="U3658" t="str">
        <f t="shared" si="462"/>
        <v>January</v>
      </c>
      <c r="V3658" t="str">
        <f t="shared" si="463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56"/>
        <v>111</v>
      </c>
      <c r="P365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9">
        <f t="shared" si="460"/>
        <v>42522.695833333331</v>
      </c>
      <c r="T3659" s="9">
        <f t="shared" si="461"/>
        <v>42499.421516203707</v>
      </c>
      <c r="U3659" t="str">
        <f t="shared" si="462"/>
        <v>May</v>
      </c>
      <c r="V3659" t="str">
        <f t="shared" si="463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56"/>
        <v>101</v>
      </c>
      <c r="P3660">
        <f t="shared" si="457"/>
        <v>75.5</v>
      </c>
      <c r="Q3660" t="str">
        <f t="shared" si="458"/>
        <v>theater</v>
      </c>
      <c r="R3660" t="str">
        <f t="shared" si="459"/>
        <v>plays</v>
      </c>
      <c r="S3660" s="9">
        <f t="shared" si="460"/>
        <v>41821.957638888889</v>
      </c>
      <c r="T3660" s="9">
        <f t="shared" si="461"/>
        <v>41775.650231481479</v>
      </c>
      <c r="U3660" t="str">
        <f t="shared" si="462"/>
        <v>May</v>
      </c>
      <c r="V3660" t="str">
        <f t="shared" si="463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56"/>
        <v>102</v>
      </c>
      <c r="P3661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9">
        <f t="shared" si="460"/>
        <v>42082.402083333327</v>
      </c>
      <c r="T3661" s="9">
        <f t="shared" si="461"/>
        <v>42055.068865740737</v>
      </c>
      <c r="U3661" t="str">
        <f t="shared" si="462"/>
        <v>February</v>
      </c>
      <c r="V3661" t="str">
        <f t="shared" si="463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56"/>
        <v>100</v>
      </c>
      <c r="P3662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9">
        <f t="shared" si="460"/>
        <v>41996.672743055555</v>
      </c>
      <c r="T3662" s="9">
        <f t="shared" si="461"/>
        <v>41971.672743055555</v>
      </c>
      <c r="U3662" t="str">
        <f t="shared" si="462"/>
        <v>November</v>
      </c>
      <c r="V3662" t="str">
        <f t="shared" si="463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56"/>
        <v>111</v>
      </c>
      <c r="P3663">
        <f t="shared" si="457"/>
        <v>92.5</v>
      </c>
      <c r="Q3663" t="str">
        <f t="shared" si="458"/>
        <v>theater</v>
      </c>
      <c r="R3663" t="str">
        <f t="shared" si="459"/>
        <v>plays</v>
      </c>
      <c r="S3663" s="9">
        <f t="shared" si="460"/>
        <v>42469.958333333336</v>
      </c>
      <c r="T3663" s="9">
        <f t="shared" si="461"/>
        <v>42447.688333333332</v>
      </c>
      <c r="U3663" t="str">
        <f t="shared" si="462"/>
        <v>March</v>
      </c>
      <c r="V3663" t="str">
        <f t="shared" si="463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56"/>
        <v>101</v>
      </c>
      <c r="P366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9">
        <f t="shared" si="460"/>
        <v>42093.97006944444</v>
      </c>
      <c r="T3664" s="9">
        <f t="shared" si="461"/>
        <v>42064.011736111112</v>
      </c>
      <c r="U3664" t="str">
        <f t="shared" si="462"/>
        <v>March</v>
      </c>
      <c r="V3664" t="str">
        <f t="shared" si="463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56"/>
        <v>104</v>
      </c>
      <c r="P3665">
        <f t="shared" si="457"/>
        <v>26</v>
      </c>
      <c r="Q3665" t="str">
        <f t="shared" si="458"/>
        <v>theater</v>
      </c>
      <c r="R3665" t="str">
        <f t="shared" si="459"/>
        <v>plays</v>
      </c>
      <c r="S3665" s="9">
        <f t="shared" si="460"/>
        <v>42725.285069444442</v>
      </c>
      <c r="T3665" s="9">
        <f t="shared" si="461"/>
        <v>42665.243402777771</v>
      </c>
      <c r="U3665" t="str">
        <f t="shared" si="462"/>
        <v>October</v>
      </c>
      <c r="V3665" t="str">
        <f t="shared" si="463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56"/>
        <v>109</v>
      </c>
      <c r="P366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9">
        <f t="shared" si="460"/>
        <v>42537.04038194444</v>
      </c>
      <c r="T3666" s="9">
        <f t="shared" si="461"/>
        <v>42523.04038194444</v>
      </c>
      <c r="U3666" t="str">
        <f t="shared" si="462"/>
        <v>June</v>
      </c>
      <c r="V3666" t="str">
        <f t="shared" si="463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56"/>
        <v>115</v>
      </c>
      <c r="P3667">
        <f t="shared" si="457"/>
        <v>51</v>
      </c>
      <c r="Q3667" t="str">
        <f t="shared" si="458"/>
        <v>theater</v>
      </c>
      <c r="R3667" t="str">
        <f t="shared" si="459"/>
        <v>plays</v>
      </c>
      <c r="S3667" s="9">
        <f t="shared" si="460"/>
        <v>42305.620833333327</v>
      </c>
      <c r="T3667" s="9">
        <f t="shared" si="461"/>
        <v>42294.59979166666</v>
      </c>
      <c r="U3667" t="str">
        <f t="shared" si="462"/>
        <v>October</v>
      </c>
      <c r="V3667" t="str">
        <f t="shared" si="463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56"/>
        <v>100</v>
      </c>
      <c r="P3668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9">
        <f t="shared" si="460"/>
        <v>41844.083333333328</v>
      </c>
      <c r="T3668" s="9">
        <f t="shared" si="461"/>
        <v>41822.696550925924</v>
      </c>
      <c r="U3668" t="str">
        <f t="shared" si="462"/>
        <v>July</v>
      </c>
      <c r="V3668" t="str">
        <f t="shared" si="463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56"/>
        <v>103</v>
      </c>
      <c r="P3669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9">
        <f t="shared" si="460"/>
        <v>42203.761793981481</v>
      </c>
      <c r="T3669" s="9">
        <f t="shared" si="461"/>
        <v>42173.761793981481</v>
      </c>
      <c r="U3669" t="str">
        <f t="shared" si="462"/>
        <v>June</v>
      </c>
      <c r="V3669" t="str">
        <f t="shared" si="463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56"/>
        <v>104</v>
      </c>
      <c r="P3670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9">
        <f t="shared" si="460"/>
        <v>42208.564583333333</v>
      </c>
      <c r="T3670" s="9">
        <f t="shared" si="461"/>
        <v>42185.347824074073</v>
      </c>
      <c r="U3670" t="str">
        <f t="shared" si="462"/>
        <v>June</v>
      </c>
      <c r="V3670" t="str">
        <f t="shared" si="463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56"/>
        <v>138</v>
      </c>
      <c r="P3671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9">
        <f t="shared" si="460"/>
        <v>42166.466863425921</v>
      </c>
      <c r="T3671" s="9">
        <f t="shared" si="461"/>
        <v>42136.466863425921</v>
      </c>
      <c r="U3671" t="str">
        <f t="shared" si="462"/>
        <v>May</v>
      </c>
      <c r="V3671" t="str">
        <f t="shared" si="463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56"/>
        <v>110</v>
      </c>
      <c r="P3672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9">
        <f t="shared" si="460"/>
        <v>42155.749999999993</v>
      </c>
      <c r="T3672" s="9">
        <f t="shared" si="461"/>
        <v>42142.305682870363</v>
      </c>
      <c r="U3672" t="str">
        <f t="shared" si="462"/>
        <v>May</v>
      </c>
      <c r="V3672" t="str">
        <f t="shared" si="463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56"/>
        <v>101</v>
      </c>
      <c r="P3673">
        <f t="shared" si="457"/>
        <v>88.25</v>
      </c>
      <c r="Q3673" t="str">
        <f t="shared" si="458"/>
        <v>theater</v>
      </c>
      <c r="R3673" t="str">
        <f t="shared" si="459"/>
        <v>plays</v>
      </c>
      <c r="S3673" s="9">
        <f t="shared" si="460"/>
        <v>41840.957638888889</v>
      </c>
      <c r="T3673" s="9">
        <f t="shared" si="461"/>
        <v>41820.419756944444</v>
      </c>
      <c r="U3673" t="str">
        <f t="shared" si="462"/>
        <v>June</v>
      </c>
      <c r="V3673" t="str">
        <f t="shared" si="463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56"/>
        <v>102</v>
      </c>
      <c r="P3674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9">
        <f t="shared" si="460"/>
        <v>41908.738240740735</v>
      </c>
      <c r="T3674" s="9">
        <f t="shared" si="461"/>
        <v>41878.738240740735</v>
      </c>
      <c r="U3674" t="str">
        <f t="shared" si="462"/>
        <v>August</v>
      </c>
      <c r="V3674" t="str">
        <f t="shared" si="463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56"/>
        <v>114</v>
      </c>
      <c r="P3675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9">
        <f t="shared" si="460"/>
        <v>41948.327777777777</v>
      </c>
      <c r="T3675" s="9">
        <f t="shared" si="461"/>
        <v>41914.086770833332</v>
      </c>
      <c r="U3675" t="str">
        <f t="shared" si="462"/>
        <v>October</v>
      </c>
      <c r="V3675" t="str">
        <f t="shared" si="463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56"/>
        <v>100</v>
      </c>
      <c r="P367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9">
        <f t="shared" si="460"/>
        <v>42616.664687499993</v>
      </c>
      <c r="T3676" s="9">
        <f t="shared" si="461"/>
        <v>42556.664687499993</v>
      </c>
      <c r="U3676" t="str">
        <f t="shared" si="462"/>
        <v>July</v>
      </c>
      <c r="V3676" t="str">
        <f t="shared" si="463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56"/>
        <v>140</v>
      </c>
      <c r="P3677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9">
        <f t="shared" si="460"/>
        <v>42505.749999999993</v>
      </c>
      <c r="T3677" s="9">
        <f t="shared" si="461"/>
        <v>42493.388680555552</v>
      </c>
      <c r="U3677" t="str">
        <f t="shared" si="462"/>
        <v>May</v>
      </c>
      <c r="V3677" t="str">
        <f t="shared" si="463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56"/>
        <v>129</v>
      </c>
      <c r="P3678">
        <f t="shared" si="457"/>
        <v>64.375</v>
      </c>
      <c r="Q3678" t="str">
        <f t="shared" si="458"/>
        <v>theater</v>
      </c>
      <c r="R3678" t="str">
        <f t="shared" si="459"/>
        <v>plays</v>
      </c>
      <c r="S3678" s="9">
        <f t="shared" si="460"/>
        <v>41894.607453703698</v>
      </c>
      <c r="T3678" s="9">
        <f t="shared" si="461"/>
        <v>41876.607453703698</v>
      </c>
      <c r="U3678" t="str">
        <f t="shared" si="462"/>
        <v>August</v>
      </c>
      <c r="V3678" t="str">
        <f t="shared" si="463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56"/>
        <v>103</v>
      </c>
      <c r="P3679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9">
        <f t="shared" si="460"/>
        <v>41822.957638888889</v>
      </c>
      <c r="T3679" s="9">
        <f t="shared" si="461"/>
        <v>41802.365949074068</v>
      </c>
      <c r="U3679" t="str">
        <f t="shared" si="462"/>
        <v>June</v>
      </c>
      <c r="V3679" t="str">
        <f t="shared" si="463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56"/>
        <v>103</v>
      </c>
      <c r="P3680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9">
        <f t="shared" si="460"/>
        <v>42155.322893518511</v>
      </c>
      <c r="T3680" s="9">
        <f t="shared" si="461"/>
        <v>42120.322893518511</v>
      </c>
      <c r="U3680" t="str">
        <f t="shared" si="462"/>
        <v>April</v>
      </c>
      <c r="V3680" t="str">
        <f t="shared" si="463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56"/>
        <v>110</v>
      </c>
      <c r="P3681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9">
        <f t="shared" si="460"/>
        <v>41820.999305555553</v>
      </c>
      <c r="T3681" s="9">
        <f t="shared" si="461"/>
        <v>41786.553020833329</v>
      </c>
      <c r="U3681" t="str">
        <f t="shared" si="462"/>
        <v>May</v>
      </c>
      <c r="V3681" t="str">
        <f t="shared" si="463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56"/>
        <v>113</v>
      </c>
      <c r="P3682">
        <f t="shared" si="457"/>
        <v>99.5</v>
      </c>
      <c r="Q3682" t="str">
        <f t="shared" si="458"/>
        <v>theater</v>
      </c>
      <c r="R3682" t="str">
        <f t="shared" si="459"/>
        <v>plays</v>
      </c>
      <c r="S3682" s="9">
        <f t="shared" si="460"/>
        <v>42648.245763888881</v>
      </c>
      <c r="T3682" s="9">
        <f t="shared" si="461"/>
        <v>42627.245763888881</v>
      </c>
      <c r="U3682" t="str">
        <f t="shared" si="462"/>
        <v>September</v>
      </c>
      <c r="V3682" t="str">
        <f t="shared" si="463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56"/>
        <v>112</v>
      </c>
      <c r="P3683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9">
        <f t="shared" si="460"/>
        <v>42384.443171296291</v>
      </c>
      <c r="T3683" s="9">
        <f t="shared" si="461"/>
        <v>42374.443171296291</v>
      </c>
      <c r="U3683" t="str">
        <f t="shared" si="462"/>
        <v>January</v>
      </c>
      <c r="V3683" t="str">
        <f t="shared" si="463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56"/>
        <v>139</v>
      </c>
      <c r="P3684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9">
        <f t="shared" si="460"/>
        <v>41806.082638888889</v>
      </c>
      <c r="T3684" s="9">
        <f t="shared" si="461"/>
        <v>41772.477060185185</v>
      </c>
      <c r="U3684" t="str">
        <f t="shared" si="462"/>
        <v>May</v>
      </c>
      <c r="V3684" t="str">
        <f t="shared" si="463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56"/>
        <v>111</v>
      </c>
      <c r="P3685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9">
        <f t="shared" si="460"/>
        <v>42662.908518518518</v>
      </c>
      <c r="T3685" s="9">
        <f t="shared" si="461"/>
        <v>42632.908518518518</v>
      </c>
      <c r="U3685" t="str">
        <f t="shared" si="462"/>
        <v>September</v>
      </c>
      <c r="V3685" t="str">
        <f t="shared" si="463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56"/>
        <v>139</v>
      </c>
      <c r="P368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9">
        <f t="shared" si="460"/>
        <v>42248.97206018518</v>
      </c>
      <c r="T3686" s="9">
        <f t="shared" si="461"/>
        <v>42218.97206018518</v>
      </c>
      <c r="U3686" t="str">
        <f t="shared" si="462"/>
        <v>August</v>
      </c>
      <c r="V3686" t="str">
        <f t="shared" si="463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56"/>
        <v>106</v>
      </c>
      <c r="P3687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9">
        <f t="shared" si="460"/>
        <v>41778.666666666664</v>
      </c>
      <c r="T3687" s="9">
        <f t="shared" si="461"/>
        <v>41753.384942129625</v>
      </c>
      <c r="U3687" t="str">
        <f t="shared" si="462"/>
        <v>April</v>
      </c>
      <c r="V3687" t="str">
        <f t="shared" si="463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56"/>
        <v>101</v>
      </c>
      <c r="P3688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9">
        <f t="shared" si="460"/>
        <v>42244.957638888889</v>
      </c>
      <c r="T3688" s="9">
        <f t="shared" si="461"/>
        <v>42230.454398148147</v>
      </c>
      <c r="U3688" t="str">
        <f t="shared" si="462"/>
        <v>August</v>
      </c>
      <c r="V3688" t="str">
        <f t="shared" si="463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56"/>
        <v>100</v>
      </c>
      <c r="P368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9">
        <f t="shared" si="460"/>
        <v>41817.009895833333</v>
      </c>
      <c r="T3689" s="9">
        <f t="shared" si="461"/>
        <v>41787.009895833333</v>
      </c>
      <c r="U3689" t="str">
        <f t="shared" si="462"/>
        <v>May</v>
      </c>
      <c r="V3689" t="str">
        <f t="shared" si="463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56"/>
        <v>109</v>
      </c>
      <c r="P3690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9">
        <f t="shared" si="460"/>
        <v>41859.578749999993</v>
      </c>
      <c r="T3690" s="9">
        <f t="shared" si="461"/>
        <v>41829.578749999993</v>
      </c>
      <c r="U3690" t="str">
        <f t="shared" si="462"/>
        <v>July</v>
      </c>
      <c r="V3690" t="str">
        <f t="shared" si="463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56"/>
        <v>118</v>
      </c>
      <c r="P3691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9">
        <f t="shared" si="460"/>
        <v>42176.725694444445</v>
      </c>
      <c r="T3691" s="9">
        <f t="shared" si="461"/>
        <v>42147.61850694444</v>
      </c>
      <c r="U3691" t="str">
        <f t="shared" si="462"/>
        <v>May</v>
      </c>
      <c r="V3691" t="str">
        <f t="shared" si="463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56"/>
        <v>120</v>
      </c>
      <c r="P3692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9">
        <f t="shared" si="460"/>
        <v>41970.431516203702</v>
      </c>
      <c r="T3692" s="9">
        <f t="shared" si="461"/>
        <v>41940.389849537038</v>
      </c>
      <c r="U3692" t="str">
        <f t="shared" si="462"/>
        <v>October</v>
      </c>
      <c r="V3692" t="str">
        <f t="shared" si="463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56"/>
        <v>128</v>
      </c>
      <c r="P3693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9">
        <f t="shared" si="460"/>
        <v>42064.999305555553</v>
      </c>
      <c r="T3693" s="9">
        <f t="shared" si="461"/>
        <v>42020.492233796293</v>
      </c>
      <c r="U3693" t="str">
        <f t="shared" si="462"/>
        <v>January</v>
      </c>
      <c r="V3693" t="str">
        <f t="shared" si="463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56"/>
        <v>126</v>
      </c>
      <c r="P3694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9">
        <f t="shared" si="460"/>
        <v>41900.791666666664</v>
      </c>
      <c r="T3694" s="9">
        <f t="shared" si="461"/>
        <v>41891.756701388884</v>
      </c>
      <c r="U3694" t="str">
        <f t="shared" si="462"/>
        <v>September</v>
      </c>
      <c r="V3694" t="str">
        <f t="shared" si="463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56"/>
        <v>129</v>
      </c>
      <c r="P3695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9">
        <f t="shared" si="460"/>
        <v>42338.729166666664</v>
      </c>
      <c r="T3695" s="9">
        <f t="shared" si="461"/>
        <v>42308.98297453703</v>
      </c>
      <c r="U3695" t="str">
        <f t="shared" si="462"/>
        <v>October</v>
      </c>
      <c r="V3695" t="str">
        <f t="shared" si="463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56"/>
        <v>107</v>
      </c>
      <c r="P369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9">
        <f t="shared" si="460"/>
        <v>42526.874999999993</v>
      </c>
      <c r="T3696" s="9">
        <f t="shared" si="461"/>
        <v>42489.925543981481</v>
      </c>
      <c r="U3696" t="str">
        <f t="shared" si="462"/>
        <v>April</v>
      </c>
      <c r="V3696" t="str">
        <f t="shared" si="463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56"/>
        <v>100</v>
      </c>
      <c r="P3697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9">
        <f t="shared" si="460"/>
        <v>42015.662152777775</v>
      </c>
      <c r="T3697" s="9">
        <f t="shared" si="461"/>
        <v>41995.662152777775</v>
      </c>
      <c r="U3697" t="str">
        <f t="shared" si="462"/>
        <v>December</v>
      </c>
      <c r="V3697" t="str">
        <f t="shared" si="463"/>
        <v>2014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56"/>
        <v>155</v>
      </c>
      <c r="P3698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9">
        <f t="shared" si="460"/>
        <v>42048.408749999995</v>
      </c>
      <c r="T3698" s="9">
        <f t="shared" si="461"/>
        <v>41988.408749999995</v>
      </c>
      <c r="U3698" t="str">
        <f t="shared" si="462"/>
        <v>December</v>
      </c>
      <c r="V3698" t="str">
        <f t="shared" si="463"/>
        <v>2014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56"/>
        <v>108</v>
      </c>
      <c r="P3699">
        <f t="shared" si="457"/>
        <v>72</v>
      </c>
      <c r="Q3699" t="str">
        <f t="shared" si="458"/>
        <v>theater</v>
      </c>
      <c r="R3699" t="str">
        <f t="shared" si="459"/>
        <v>plays</v>
      </c>
      <c r="S3699" s="9">
        <f t="shared" si="460"/>
        <v>42500.2575</v>
      </c>
      <c r="T3699" s="9">
        <f t="shared" si="461"/>
        <v>42479.2575</v>
      </c>
      <c r="U3699" t="str">
        <f t="shared" si="462"/>
        <v>April</v>
      </c>
      <c r="V3699" t="str">
        <f t="shared" si="463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56"/>
        <v>111</v>
      </c>
      <c r="P3700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9">
        <f t="shared" si="460"/>
        <v>42431.598229166666</v>
      </c>
      <c r="T3700" s="9">
        <f t="shared" si="461"/>
        <v>42401.598229166666</v>
      </c>
      <c r="U3700" t="str">
        <f t="shared" si="462"/>
        <v>February</v>
      </c>
      <c r="V3700" t="str">
        <f t="shared" si="463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56"/>
        <v>101</v>
      </c>
      <c r="P3701">
        <f t="shared" si="457"/>
        <v>63</v>
      </c>
      <c r="Q3701" t="str">
        <f t="shared" si="458"/>
        <v>theater</v>
      </c>
      <c r="R3701" t="str">
        <f t="shared" si="459"/>
        <v>plays</v>
      </c>
      <c r="S3701" s="9">
        <f t="shared" si="460"/>
        <v>41927.393703703703</v>
      </c>
      <c r="T3701" s="9">
        <f t="shared" si="461"/>
        <v>41897.393703703703</v>
      </c>
      <c r="U3701" t="str">
        <f t="shared" si="462"/>
        <v>September</v>
      </c>
      <c r="V3701" t="str">
        <f t="shared" si="463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56"/>
        <v>121</v>
      </c>
      <c r="P3702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9">
        <f t="shared" si="460"/>
        <v>41912.458333333328</v>
      </c>
      <c r="T3702" s="9">
        <f t="shared" si="461"/>
        <v>41882.37731481481</v>
      </c>
      <c r="U3702" t="str">
        <f t="shared" si="462"/>
        <v>August</v>
      </c>
      <c r="V3702" t="str">
        <f t="shared" si="463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56"/>
        <v>100</v>
      </c>
      <c r="P3703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9">
        <f t="shared" si="460"/>
        <v>42159.333252314813</v>
      </c>
      <c r="T3703" s="9">
        <f t="shared" si="461"/>
        <v>42129.333252314813</v>
      </c>
      <c r="U3703" t="str">
        <f t="shared" si="462"/>
        <v>May</v>
      </c>
      <c r="V3703" t="str">
        <f t="shared" si="463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56"/>
        <v>109</v>
      </c>
      <c r="P3704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9">
        <f t="shared" si="460"/>
        <v>42561.749305555553</v>
      </c>
      <c r="T3704" s="9">
        <f t="shared" si="461"/>
        <v>42524.329675925925</v>
      </c>
      <c r="U3704" t="str">
        <f t="shared" si="462"/>
        <v>June</v>
      </c>
      <c r="V3704" t="str">
        <f t="shared" si="463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56"/>
        <v>123</v>
      </c>
      <c r="P3705">
        <f t="shared" si="457"/>
        <v>43.2</v>
      </c>
      <c r="Q3705" t="str">
        <f t="shared" si="458"/>
        <v>theater</v>
      </c>
      <c r="R3705" t="str">
        <f t="shared" si="459"/>
        <v>plays</v>
      </c>
      <c r="S3705" s="9">
        <f t="shared" si="460"/>
        <v>42595.082638888889</v>
      </c>
      <c r="T3705" s="9">
        <f t="shared" si="461"/>
        <v>42556.296157407407</v>
      </c>
      <c r="U3705" t="str">
        <f t="shared" si="462"/>
        <v>July</v>
      </c>
      <c r="V3705" t="str">
        <f t="shared" si="463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56"/>
        <v>136</v>
      </c>
      <c r="P370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9">
        <f t="shared" si="460"/>
        <v>42521.481412037036</v>
      </c>
      <c r="T3706" s="9">
        <f t="shared" si="461"/>
        <v>42461.481412037036</v>
      </c>
      <c r="U3706" t="str">
        <f t="shared" si="462"/>
        <v>April</v>
      </c>
      <c r="V3706" t="str">
        <f t="shared" si="463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56"/>
        <v>103</v>
      </c>
      <c r="P3707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9">
        <f t="shared" si="460"/>
        <v>41813.541666666664</v>
      </c>
      <c r="T3707" s="9">
        <f t="shared" si="461"/>
        <v>41792.334652777776</v>
      </c>
      <c r="U3707" t="str">
        <f t="shared" si="462"/>
        <v>June</v>
      </c>
      <c r="V3707" t="str">
        <f t="shared" si="463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56"/>
        <v>121</v>
      </c>
      <c r="P3708">
        <f t="shared" si="457"/>
        <v>140</v>
      </c>
      <c r="Q3708" t="str">
        <f t="shared" si="458"/>
        <v>theater</v>
      </c>
      <c r="R3708" t="str">
        <f t="shared" si="459"/>
        <v>plays</v>
      </c>
      <c r="S3708" s="9">
        <f t="shared" si="460"/>
        <v>41894.705428240741</v>
      </c>
      <c r="T3708" s="9">
        <f t="shared" si="461"/>
        <v>41879.705428240741</v>
      </c>
      <c r="U3708" t="str">
        <f t="shared" si="462"/>
        <v>August</v>
      </c>
      <c r="V3708" t="str">
        <f t="shared" si="463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56"/>
        <v>186</v>
      </c>
      <c r="P3709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9">
        <f t="shared" si="460"/>
        <v>42573.018055555549</v>
      </c>
      <c r="T3709" s="9">
        <f t="shared" si="461"/>
        <v>42551.840023148143</v>
      </c>
      <c r="U3709" t="str">
        <f t="shared" si="462"/>
        <v>June</v>
      </c>
      <c r="V3709" t="str">
        <f t="shared" si="463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56"/>
        <v>300</v>
      </c>
      <c r="P3710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9">
        <f t="shared" si="460"/>
        <v>41823.933865740735</v>
      </c>
      <c r="T3710" s="9">
        <f t="shared" si="461"/>
        <v>41809.933865740735</v>
      </c>
      <c r="U3710" t="str">
        <f t="shared" si="462"/>
        <v>June</v>
      </c>
      <c r="V3710" t="str">
        <f t="shared" si="463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56"/>
        <v>108</v>
      </c>
      <c r="P3711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9">
        <f t="shared" si="460"/>
        <v>41815.499374999999</v>
      </c>
      <c r="T3711" s="9">
        <f t="shared" si="461"/>
        <v>41785.499374999999</v>
      </c>
      <c r="U3711" t="str">
        <f t="shared" si="462"/>
        <v>May</v>
      </c>
      <c r="V3711" t="str">
        <f t="shared" si="463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56"/>
        <v>141</v>
      </c>
      <c r="P3712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9">
        <f t="shared" si="460"/>
        <v>42097.367916666662</v>
      </c>
      <c r="T3712" s="9">
        <f t="shared" si="461"/>
        <v>42072.367916666662</v>
      </c>
      <c r="U3712" t="str">
        <f t="shared" si="462"/>
        <v>March</v>
      </c>
      <c r="V3712" t="str">
        <f t="shared" si="463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56"/>
        <v>114</v>
      </c>
      <c r="P3713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9">
        <f t="shared" si="460"/>
        <v>41805.458333333328</v>
      </c>
      <c r="T3713" s="9">
        <f t="shared" si="461"/>
        <v>41779.5158912037</v>
      </c>
      <c r="U3713" t="str">
        <f t="shared" si="462"/>
        <v>May</v>
      </c>
      <c r="V3713" t="str">
        <f t="shared" si="463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56"/>
        <v>154</v>
      </c>
      <c r="P3714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9">
        <f t="shared" si="460"/>
        <v>42155.082638888889</v>
      </c>
      <c r="T3714" s="9">
        <f t="shared" si="461"/>
        <v>42133.963738425926</v>
      </c>
      <c r="U3714" t="str">
        <f t="shared" si="462"/>
        <v>May</v>
      </c>
      <c r="V3714" t="str">
        <f t="shared" si="463"/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64">ROUND(E3715/D3715*100,0)</f>
        <v>102</v>
      </c>
      <c r="P3715">
        <f t="shared" ref="P3715:P3778" si="465">IFERROR(E3715/L3715,0)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9">
        <f t="shared" ref="S3715:S3778" si="468">(((I3715/60)/60)/24)+DATE(1970,1,1)+(-5/24)</f>
        <v>42525.529699074068</v>
      </c>
      <c r="T3715" s="9">
        <f t="shared" ref="T3715:T3778" si="469">(((J3715/60)/60)/24)+DATE(1970,1,1)+(-5/24)</f>
        <v>42505.529699074068</v>
      </c>
      <c r="U3715" t="str">
        <f t="shared" ref="U3715:U3778" si="470">TEXT(T3715,"mmmm")</f>
        <v>May</v>
      </c>
      <c r="V3715" t="str">
        <f t="shared" ref="V3715:V3778" si="471">TEXT(T3715,"yyyy")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64"/>
        <v>102</v>
      </c>
      <c r="P371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9">
        <f t="shared" si="468"/>
        <v>42149.957638888889</v>
      </c>
      <c r="T3716" s="9">
        <f t="shared" si="469"/>
        <v>42118.347997685189</v>
      </c>
      <c r="U3716" t="str">
        <f t="shared" si="470"/>
        <v>April</v>
      </c>
      <c r="V3716" t="str">
        <f t="shared" si="471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64"/>
        <v>103</v>
      </c>
      <c r="P3717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9">
        <f t="shared" si="468"/>
        <v>42094.327777777777</v>
      </c>
      <c r="T3717" s="9">
        <f t="shared" si="469"/>
        <v>42036.787256944437</v>
      </c>
      <c r="U3717" t="str">
        <f t="shared" si="470"/>
        <v>February</v>
      </c>
      <c r="V3717" t="str">
        <f t="shared" si="471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64"/>
        <v>156</v>
      </c>
      <c r="P3718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9">
        <f t="shared" si="468"/>
        <v>42390.679502314808</v>
      </c>
      <c r="T3718" s="9">
        <f t="shared" si="469"/>
        <v>42360.679502314808</v>
      </c>
      <c r="U3718" t="str">
        <f t="shared" si="470"/>
        <v>December</v>
      </c>
      <c r="V3718" t="str">
        <f t="shared" si="471"/>
        <v>2015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64"/>
        <v>101</v>
      </c>
      <c r="P3719">
        <f t="shared" si="465"/>
        <v>310</v>
      </c>
      <c r="Q3719" t="str">
        <f t="shared" si="466"/>
        <v>theater</v>
      </c>
      <c r="R3719" t="str">
        <f t="shared" si="467"/>
        <v>plays</v>
      </c>
      <c r="S3719" s="9">
        <f t="shared" si="468"/>
        <v>42133.657974537033</v>
      </c>
      <c r="T3719" s="9">
        <f t="shared" si="469"/>
        <v>42102.657974537033</v>
      </c>
      <c r="U3719" t="str">
        <f t="shared" si="470"/>
        <v>April</v>
      </c>
      <c r="V3719" t="str">
        <f t="shared" si="471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64"/>
        <v>239</v>
      </c>
      <c r="P3720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9">
        <f t="shared" si="468"/>
        <v>42062.507812499993</v>
      </c>
      <c r="T3720" s="9">
        <f t="shared" si="469"/>
        <v>42032.507812499993</v>
      </c>
      <c r="U3720" t="str">
        <f t="shared" si="470"/>
        <v>January</v>
      </c>
      <c r="V3720" t="str">
        <f t="shared" si="471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64"/>
        <v>210</v>
      </c>
      <c r="P3721">
        <f t="shared" si="465"/>
        <v>105</v>
      </c>
      <c r="Q3721" t="str">
        <f t="shared" si="466"/>
        <v>theater</v>
      </c>
      <c r="R3721" t="str">
        <f t="shared" si="467"/>
        <v>plays</v>
      </c>
      <c r="S3721" s="9">
        <f t="shared" si="468"/>
        <v>42177.521597222221</v>
      </c>
      <c r="T3721" s="9">
        <f t="shared" si="469"/>
        <v>42147.521597222221</v>
      </c>
      <c r="U3721" t="str">
        <f t="shared" si="470"/>
        <v>May</v>
      </c>
      <c r="V3721" t="str">
        <f t="shared" si="471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64"/>
        <v>105</v>
      </c>
      <c r="P3722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9">
        <f t="shared" si="468"/>
        <v>42187.784791666665</v>
      </c>
      <c r="T3722" s="9">
        <f t="shared" si="469"/>
        <v>42165.784791666665</v>
      </c>
      <c r="U3722" t="str">
        <f t="shared" si="470"/>
        <v>June</v>
      </c>
      <c r="V3722" t="str">
        <f t="shared" si="471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64"/>
        <v>101</v>
      </c>
      <c r="P3723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9">
        <f t="shared" si="468"/>
        <v>41948.769490740735</v>
      </c>
      <c r="T3723" s="9">
        <f t="shared" si="469"/>
        <v>41927.727824074071</v>
      </c>
      <c r="U3723" t="str">
        <f t="shared" si="470"/>
        <v>October</v>
      </c>
      <c r="V3723" t="str">
        <f t="shared" si="471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64"/>
        <v>111</v>
      </c>
      <c r="P3724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9">
        <f t="shared" si="468"/>
        <v>42411.749305555553</v>
      </c>
      <c r="T3724" s="9">
        <f t="shared" si="469"/>
        <v>42381.463506944441</v>
      </c>
      <c r="U3724" t="str">
        <f t="shared" si="470"/>
        <v>January</v>
      </c>
      <c r="V3724" t="str">
        <f t="shared" si="471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64"/>
        <v>102</v>
      </c>
      <c r="P3725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9">
        <f t="shared" si="468"/>
        <v>41973.586365740739</v>
      </c>
      <c r="T3725" s="9">
        <f t="shared" si="469"/>
        <v>41943.544699074075</v>
      </c>
      <c r="U3725" t="str">
        <f t="shared" si="470"/>
        <v>October</v>
      </c>
      <c r="V3725" t="str">
        <f t="shared" si="471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64"/>
        <v>103</v>
      </c>
      <c r="P372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9">
        <f t="shared" si="468"/>
        <v>42494.749999999993</v>
      </c>
      <c r="T3726" s="9">
        <f t="shared" si="469"/>
        <v>42465.283101851855</v>
      </c>
      <c r="U3726" t="str">
        <f t="shared" si="470"/>
        <v>April</v>
      </c>
      <c r="V3726" t="str">
        <f t="shared" si="471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64"/>
        <v>127</v>
      </c>
      <c r="P3727">
        <f t="shared" si="465"/>
        <v>25.4</v>
      </c>
      <c r="Q3727" t="str">
        <f t="shared" si="466"/>
        <v>theater</v>
      </c>
      <c r="R3727" t="str">
        <f t="shared" si="467"/>
        <v>plays</v>
      </c>
      <c r="S3727" s="9">
        <f t="shared" si="468"/>
        <v>42418.687499999993</v>
      </c>
      <c r="T3727" s="9">
        <f t="shared" si="469"/>
        <v>42401.736886574072</v>
      </c>
      <c r="U3727" t="str">
        <f t="shared" si="470"/>
        <v>February</v>
      </c>
      <c r="V3727" t="str">
        <f t="shared" si="471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64"/>
        <v>339</v>
      </c>
      <c r="P3728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9">
        <f t="shared" si="468"/>
        <v>42489.666666666664</v>
      </c>
      <c r="T3728" s="9">
        <f t="shared" si="469"/>
        <v>42461.932534722226</v>
      </c>
      <c r="U3728" t="str">
        <f t="shared" si="470"/>
        <v>April</v>
      </c>
      <c r="V3728" t="str">
        <f t="shared" si="471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64"/>
        <v>101</v>
      </c>
      <c r="P3729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9">
        <f t="shared" si="468"/>
        <v>42662.996527777774</v>
      </c>
      <c r="T3729" s="9">
        <f t="shared" si="469"/>
        <v>42632.139976851853</v>
      </c>
      <c r="U3729" t="str">
        <f t="shared" si="470"/>
        <v>September</v>
      </c>
      <c r="V3729" t="str">
        <f t="shared" si="471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64"/>
        <v>9</v>
      </c>
      <c r="P3730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9">
        <f t="shared" si="468"/>
        <v>42234.962685185186</v>
      </c>
      <c r="T3730" s="9">
        <f t="shared" si="469"/>
        <v>42204.962685185186</v>
      </c>
      <c r="U3730" t="str">
        <f t="shared" si="470"/>
        <v>July</v>
      </c>
      <c r="V3730" t="str">
        <f t="shared" si="471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64"/>
        <v>7</v>
      </c>
      <c r="P3731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9">
        <f t="shared" si="468"/>
        <v>42085.954999999994</v>
      </c>
      <c r="T3731" s="9">
        <f t="shared" si="469"/>
        <v>42040.996666666666</v>
      </c>
      <c r="U3731" t="str">
        <f t="shared" si="470"/>
        <v>February</v>
      </c>
      <c r="V3731" t="str">
        <f t="shared" si="471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64"/>
        <v>10</v>
      </c>
      <c r="P3732">
        <f t="shared" si="465"/>
        <v>100</v>
      </c>
      <c r="Q3732" t="str">
        <f t="shared" si="466"/>
        <v>theater</v>
      </c>
      <c r="R3732" t="str">
        <f t="shared" si="467"/>
        <v>plays</v>
      </c>
      <c r="S3732" s="9">
        <f t="shared" si="468"/>
        <v>42233.46943287037</v>
      </c>
      <c r="T3732" s="9">
        <f t="shared" si="469"/>
        <v>42203.46943287037</v>
      </c>
      <c r="U3732" t="str">
        <f t="shared" si="470"/>
        <v>July</v>
      </c>
      <c r="V3732" t="str">
        <f t="shared" si="471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64"/>
        <v>11</v>
      </c>
      <c r="P3733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9">
        <f t="shared" si="468"/>
        <v>42013.932638888888</v>
      </c>
      <c r="T3733" s="9">
        <f t="shared" si="469"/>
        <v>41983.544513888883</v>
      </c>
      <c r="U3733" t="str">
        <f t="shared" si="470"/>
        <v>December</v>
      </c>
      <c r="V3733" t="str">
        <f t="shared" si="471"/>
        <v>2014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64"/>
        <v>15</v>
      </c>
      <c r="P3734">
        <f t="shared" si="465"/>
        <v>32.75</v>
      </c>
      <c r="Q3734" t="str">
        <f t="shared" si="466"/>
        <v>theater</v>
      </c>
      <c r="R3734" t="str">
        <f t="shared" si="467"/>
        <v>plays</v>
      </c>
      <c r="S3734" s="9">
        <f t="shared" si="468"/>
        <v>42028.291666666664</v>
      </c>
      <c r="T3734" s="9">
        <f t="shared" si="469"/>
        <v>41968.469131944446</v>
      </c>
      <c r="U3734" t="str">
        <f t="shared" si="470"/>
        <v>November</v>
      </c>
      <c r="V3734" t="str">
        <f t="shared" si="471"/>
        <v>2014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64"/>
        <v>0</v>
      </c>
      <c r="P3735">
        <f t="shared" si="465"/>
        <v>0</v>
      </c>
      <c r="Q3735" t="str">
        <f t="shared" si="466"/>
        <v>theater</v>
      </c>
      <c r="R3735" t="str">
        <f t="shared" si="467"/>
        <v>plays</v>
      </c>
      <c r="S3735" s="9">
        <f t="shared" si="468"/>
        <v>42112.729166666664</v>
      </c>
      <c r="T3735" s="9">
        <f t="shared" si="469"/>
        <v>42102.816064814811</v>
      </c>
      <c r="U3735" t="str">
        <f t="shared" si="470"/>
        <v>April</v>
      </c>
      <c r="V3735" t="str">
        <f t="shared" si="471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64"/>
        <v>28</v>
      </c>
      <c r="P3736">
        <f t="shared" si="465"/>
        <v>61</v>
      </c>
      <c r="Q3736" t="str">
        <f t="shared" si="466"/>
        <v>theater</v>
      </c>
      <c r="R3736" t="str">
        <f t="shared" si="467"/>
        <v>plays</v>
      </c>
      <c r="S3736" s="9">
        <f t="shared" si="468"/>
        <v>42149.693240740737</v>
      </c>
      <c r="T3736" s="9">
        <f t="shared" si="469"/>
        <v>42089.693240740737</v>
      </c>
      <c r="U3736" t="str">
        <f t="shared" si="470"/>
        <v>March</v>
      </c>
      <c r="V3736" t="str">
        <f t="shared" si="471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64"/>
        <v>13</v>
      </c>
      <c r="P3737">
        <f t="shared" si="465"/>
        <v>10</v>
      </c>
      <c r="Q3737" t="str">
        <f t="shared" si="466"/>
        <v>theater</v>
      </c>
      <c r="R3737" t="str">
        <f t="shared" si="467"/>
        <v>plays</v>
      </c>
      <c r="S3737" s="9">
        <f t="shared" si="468"/>
        <v>42152.484826388885</v>
      </c>
      <c r="T3737" s="9">
        <f t="shared" si="469"/>
        <v>42122.484826388885</v>
      </c>
      <c r="U3737" t="str">
        <f t="shared" si="470"/>
        <v>April</v>
      </c>
      <c r="V3737" t="str">
        <f t="shared" si="471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64"/>
        <v>1</v>
      </c>
      <c r="P3738">
        <f t="shared" si="465"/>
        <v>10</v>
      </c>
      <c r="Q3738" t="str">
        <f t="shared" si="466"/>
        <v>theater</v>
      </c>
      <c r="R3738" t="str">
        <f t="shared" si="467"/>
        <v>plays</v>
      </c>
      <c r="S3738" s="9">
        <f t="shared" si="468"/>
        <v>42086.541666666664</v>
      </c>
      <c r="T3738" s="9">
        <f t="shared" si="469"/>
        <v>42048.503391203696</v>
      </c>
      <c r="U3738" t="str">
        <f t="shared" si="470"/>
        <v>February</v>
      </c>
      <c r="V3738" t="str">
        <f t="shared" si="471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64"/>
        <v>21</v>
      </c>
      <c r="P3739">
        <f t="shared" si="465"/>
        <v>37.5</v>
      </c>
      <c r="Q3739" t="str">
        <f t="shared" si="466"/>
        <v>theater</v>
      </c>
      <c r="R3739" t="str">
        <f t="shared" si="467"/>
        <v>plays</v>
      </c>
      <c r="S3739" s="9">
        <f t="shared" si="468"/>
        <v>42320.082638888889</v>
      </c>
      <c r="T3739" s="9">
        <f t="shared" si="469"/>
        <v>42297.482673611106</v>
      </c>
      <c r="U3739" t="str">
        <f t="shared" si="470"/>
        <v>October</v>
      </c>
      <c r="V3739" t="str">
        <f t="shared" si="471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64"/>
        <v>18</v>
      </c>
      <c r="P3740">
        <f t="shared" si="465"/>
        <v>45</v>
      </c>
      <c r="Q3740" t="str">
        <f t="shared" si="466"/>
        <v>theater</v>
      </c>
      <c r="R3740" t="str">
        <f t="shared" si="467"/>
        <v>plays</v>
      </c>
      <c r="S3740" s="9">
        <f t="shared" si="468"/>
        <v>41835.708333333328</v>
      </c>
      <c r="T3740" s="9">
        <f t="shared" si="469"/>
        <v>41813.730381944442</v>
      </c>
      <c r="U3740" t="str">
        <f t="shared" si="470"/>
        <v>June</v>
      </c>
      <c r="V3740" t="str">
        <f t="shared" si="471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64"/>
        <v>20</v>
      </c>
      <c r="P3741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9">
        <f t="shared" si="468"/>
        <v>42568.241527777776</v>
      </c>
      <c r="T3741" s="9">
        <f t="shared" si="469"/>
        <v>42548.241527777776</v>
      </c>
      <c r="U3741" t="str">
        <f t="shared" si="470"/>
        <v>June</v>
      </c>
      <c r="V3741" t="str">
        <f t="shared" si="471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64"/>
        <v>18</v>
      </c>
      <c r="P3742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9">
        <f t="shared" si="468"/>
        <v>41862.870810185181</v>
      </c>
      <c r="T3742" s="9">
        <f t="shared" si="469"/>
        <v>41832.881423611107</v>
      </c>
      <c r="U3742" t="str">
        <f t="shared" si="470"/>
        <v>July</v>
      </c>
      <c r="V3742" t="str">
        <f t="shared" si="471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64"/>
        <v>0</v>
      </c>
      <c r="P3743">
        <f t="shared" si="465"/>
        <v>0</v>
      </c>
      <c r="Q3743" t="str">
        <f t="shared" si="466"/>
        <v>theater</v>
      </c>
      <c r="R3743" t="str">
        <f t="shared" si="467"/>
        <v>plays</v>
      </c>
      <c r="S3743" s="9">
        <f t="shared" si="468"/>
        <v>42355.712384259255</v>
      </c>
      <c r="T3743" s="9">
        <f t="shared" si="469"/>
        <v>42325.712384259255</v>
      </c>
      <c r="U3743" t="str">
        <f t="shared" si="470"/>
        <v>November</v>
      </c>
      <c r="V3743" t="str">
        <f t="shared" si="471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64"/>
        <v>2</v>
      </c>
      <c r="P3744">
        <f t="shared" si="465"/>
        <v>25</v>
      </c>
      <c r="Q3744" t="str">
        <f t="shared" si="466"/>
        <v>theater</v>
      </c>
      <c r="R3744" t="str">
        <f t="shared" si="467"/>
        <v>plays</v>
      </c>
      <c r="S3744" s="9">
        <f t="shared" si="468"/>
        <v>41888.006296296291</v>
      </c>
      <c r="T3744" s="9">
        <f t="shared" si="469"/>
        <v>41858.006296296291</v>
      </c>
      <c r="U3744" t="str">
        <f t="shared" si="470"/>
        <v>August</v>
      </c>
      <c r="V3744" t="str">
        <f t="shared" si="471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64"/>
        <v>0</v>
      </c>
      <c r="P3745">
        <f t="shared" si="465"/>
        <v>0</v>
      </c>
      <c r="Q3745" t="str">
        <f t="shared" si="466"/>
        <v>theater</v>
      </c>
      <c r="R3745" t="str">
        <f t="shared" si="467"/>
        <v>plays</v>
      </c>
      <c r="S3745" s="9">
        <f t="shared" si="468"/>
        <v>41823.501898148148</v>
      </c>
      <c r="T3745" s="9">
        <f t="shared" si="469"/>
        <v>41793.501898148148</v>
      </c>
      <c r="U3745" t="str">
        <f t="shared" si="470"/>
        <v>June</v>
      </c>
      <c r="V3745" t="str">
        <f t="shared" si="471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64"/>
        <v>0</v>
      </c>
      <c r="P3746">
        <f t="shared" si="465"/>
        <v>0</v>
      </c>
      <c r="Q3746" t="str">
        <f t="shared" si="466"/>
        <v>theater</v>
      </c>
      <c r="R3746" t="str">
        <f t="shared" si="467"/>
        <v>plays</v>
      </c>
      <c r="S3746" s="9">
        <f t="shared" si="468"/>
        <v>41824.957638888889</v>
      </c>
      <c r="T3746" s="9">
        <f t="shared" si="469"/>
        <v>41793.605925925927</v>
      </c>
      <c r="U3746" t="str">
        <f t="shared" si="470"/>
        <v>June</v>
      </c>
      <c r="V3746" t="str">
        <f t="shared" si="471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64"/>
        <v>10</v>
      </c>
      <c r="P3747">
        <f t="shared" si="465"/>
        <v>10</v>
      </c>
      <c r="Q3747" t="str">
        <f t="shared" si="466"/>
        <v>theater</v>
      </c>
      <c r="R3747" t="str">
        <f t="shared" si="467"/>
        <v>plays</v>
      </c>
      <c r="S3747" s="9">
        <f t="shared" si="468"/>
        <v>41861.489606481482</v>
      </c>
      <c r="T3747" s="9">
        <f t="shared" si="469"/>
        <v>41831.489606481482</v>
      </c>
      <c r="U3747" t="str">
        <f t="shared" si="470"/>
        <v>July</v>
      </c>
      <c r="V3747" t="str">
        <f t="shared" si="471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64"/>
        <v>2</v>
      </c>
      <c r="P3748">
        <f t="shared" si="465"/>
        <v>202</v>
      </c>
      <c r="Q3748" t="str">
        <f t="shared" si="466"/>
        <v>theater</v>
      </c>
      <c r="R3748" t="str">
        <f t="shared" si="467"/>
        <v>plays</v>
      </c>
      <c r="S3748" s="9">
        <f t="shared" si="468"/>
        <v>42651.18100694444</v>
      </c>
      <c r="T3748" s="9">
        <f t="shared" si="469"/>
        <v>42621.18100694444</v>
      </c>
      <c r="U3748" t="str">
        <f t="shared" si="470"/>
        <v>September</v>
      </c>
      <c r="V3748" t="str">
        <f t="shared" si="471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64"/>
        <v>1</v>
      </c>
      <c r="P3749">
        <f t="shared" si="465"/>
        <v>25</v>
      </c>
      <c r="Q3749" t="str">
        <f t="shared" si="466"/>
        <v>theater</v>
      </c>
      <c r="R3749" t="str">
        <f t="shared" si="467"/>
        <v>plays</v>
      </c>
      <c r="S3749" s="9">
        <f t="shared" si="468"/>
        <v>42190.749305555553</v>
      </c>
      <c r="T3749" s="9">
        <f t="shared" si="469"/>
        <v>42164.091388888883</v>
      </c>
      <c r="U3749" t="str">
        <f t="shared" si="470"/>
        <v>June</v>
      </c>
      <c r="V3749" t="str">
        <f t="shared" si="471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64"/>
        <v>104</v>
      </c>
      <c r="P3750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9">
        <f t="shared" si="468"/>
        <v>42416.040972222218</v>
      </c>
      <c r="T3750" s="9">
        <f t="shared" si="469"/>
        <v>42395.498101851852</v>
      </c>
      <c r="U3750" t="str">
        <f t="shared" si="470"/>
        <v>January</v>
      </c>
      <c r="V3750" t="str">
        <f t="shared" si="471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64"/>
        <v>105</v>
      </c>
      <c r="P3751">
        <f t="shared" si="465"/>
        <v>75</v>
      </c>
      <c r="Q3751" t="str">
        <f t="shared" si="466"/>
        <v>theater</v>
      </c>
      <c r="R3751" t="str">
        <f t="shared" si="467"/>
        <v>musical</v>
      </c>
      <c r="S3751" s="9">
        <f t="shared" si="468"/>
        <v>42488.957638888889</v>
      </c>
      <c r="T3751" s="9">
        <f t="shared" si="469"/>
        <v>42457.918842592589</v>
      </c>
      <c r="U3751" t="str">
        <f t="shared" si="470"/>
        <v>March</v>
      </c>
      <c r="V3751" t="str">
        <f t="shared" si="471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64"/>
        <v>100</v>
      </c>
      <c r="P375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9">
        <f t="shared" si="468"/>
        <v>42045.124305555553</v>
      </c>
      <c r="T3752" s="9">
        <f t="shared" si="469"/>
        <v>42016.773240740738</v>
      </c>
      <c r="U3752" t="str">
        <f t="shared" si="470"/>
        <v>January</v>
      </c>
      <c r="V3752" t="str">
        <f t="shared" si="471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64"/>
        <v>133</v>
      </c>
      <c r="P3753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9">
        <f t="shared" si="468"/>
        <v>42462.78556712962</v>
      </c>
      <c r="T3753" s="9">
        <f t="shared" si="469"/>
        <v>42402.827233796292</v>
      </c>
      <c r="U3753" t="str">
        <f t="shared" si="470"/>
        <v>February</v>
      </c>
      <c r="V3753" t="str">
        <f t="shared" si="471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64"/>
        <v>113</v>
      </c>
      <c r="P3754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9">
        <f t="shared" si="468"/>
        <v>42659.666666666664</v>
      </c>
      <c r="T3754" s="9">
        <f t="shared" si="469"/>
        <v>42619.594155092585</v>
      </c>
      <c r="U3754" t="str">
        <f t="shared" si="470"/>
        <v>September</v>
      </c>
      <c r="V3754" t="str">
        <f t="shared" si="471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64"/>
        <v>103</v>
      </c>
      <c r="P3755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9">
        <f t="shared" si="468"/>
        <v>42157.791666666664</v>
      </c>
      <c r="T3755" s="9">
        <f t="shared" si="469"/>
        <v>42128.615740740737</v>
      </c>
      <c r="U3755" t="str">
        <f t="shared" si="470"/>
        <v>May</v>
      </c>
      <c r="V3755" t="str">
        <f t="shared" si="471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64"/>
        <v>120</v>
      </c>
      <c r="P375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9">
        <f t="shared" si="468"/>
        <v>41845.999305555553</v>
      </c>
      <c r="T3756" s="9">
        <f t="shared" si="469"/>
        <v>41808.67288194444</v>
      </c>
      <c r="U3756" t="str">
        <f t="shared" si="470"/>
        <v>June</v>
      </c>
      <c r="V3756" t="str">
        <f t="shared" si="471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64"/>
        <v>130</v>
      </c>
      <c r="P3757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9">
        <f t="shared" si="468"/>
        <v>42475.658645833326</v>
      </c>
      <c r="T3757" s="9">
        <f t="shared" si="469"/>
        <v>42445.658645833326</v>
      </c>
      <c r="U3757" t="str">
        <f t="shared" si="470"/>
        <v>March</v>
      </c>
      <c r="V3757" t="str">
        <f t="shared" si="471"/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64"/>
        <v>101</v>
      </c>
      <c r="P3758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9">
        <f t="shared" si="468"/>
        <v>41801.606458333328</v>
      </c>
      <c r="T3758" s="9">
        <f t="shared" si="469"/>
        <v>41771.606458333328</v>
      </c>
      <c r="U3758" t="str">
        <f t="shared" si="470"/>
        <v>May</v>
      </c>
      <c r="V3758" t="str">
        <f t="shared" si="471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64"/>
        <v>109</v>
      </c>
      <c r="P375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9">
        <f t="shared" si="468"/>
        <v>41974.642534722218</v>
      </c>
      <c r="T3759" s="9">
        <f t="shared" si="469"/>
        <v>41954.642534722218</v>
      </c>
      <c r="U3759" t="str">
        <f t="shared" si="470"/>
        <v>November</v>
      </c>
      <c r="V3759" t="str">
        <f t="shared" si="471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64"/>
        <v>102</v>
      </c>
      <c r="P3760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9">
        <f t="shared" si="468"/>
        <v>41778</v>
      </c>
      <c r="T3760" s="9">
        <f t="shared" si="469"/>
        <v>41747.26317129629</v>
      </c>
      <c r="U3760" t="str">
        <f t="shared" si="470"/>
        <v>April</v>
      </c>
      <c r="V3760" t="str">
        <f t="shared" si="471"/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64"/>
        <v>110</v>
      </c>
      <c r="P3761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9">
        <f t="shared" si="468"/>
        <v>42241.899918981479</v>
      </c>
      <c r="T3761" s="9">
        <f t="shared" si="469"/>
        <v>42181.899918981479</v>
      </c>
      <c r="U3761" t="str">
        <f t="shared" si="470"/>
        <v>June</v>
      </c>
      <c r="V3761" t="str">
        <f t="shared" si="471"/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64"/>
        <v>101</v>
      </c>
      <c r="P3762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9">
        <f t="shared" si="468"/>
        <v>41764.316967592589</v>
      </c>
      <c r="T3762" s="9">
        <f t="shared" si="469"/>
        <v>41739.316967592589</v>
      </c>
      <c r="U3762" t="str">
        <f t="shared" si="470"/>
        <v>April</v>
      </c>
      <c r="V3762" t="str">
        <f t="shared" si="471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64"/>
        <v>100</v>
      </c>
      <c r="P3763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9">
        <f t="shared" si="468"/>
        <v>42226.749999999993</v>
      </c>
      <c r="T3763" s="9">
        <f t="shared" si="469"/>
        <v>42173.258530092593</v>
      </c>
      <c r="U3763" t="str">
        <f t="shared" si="470"/>
        <v>June</v>
      </c>
      <c r="V3763" t="str">
        <f t="shared" si="471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64"/>
        <v>106</v>
      </c>
      <c r="P3764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9">
        <f t="shared" si="468"/>
        <v>42218.605196759258</v>
      </c>
      <c r="T3764" s="9">
        <f t="shared" si="469"/>
        <v>42193.605196759258</v>
      </c>
      <c r="U3764" t="str">
        <f t="shared" si="470"/>
        <v>July</v>
      </c>
      <c r="V3764" t="str">
        <f t="shared" si="471"/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64"/>
        <v>100</v>
      </c>
      <c r="P3765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9">
        <f t="shared" si="468"/>
        <v>42095.500300925924</v>
      </c>
      <c r="T3765" s="9">
        <f t="shared" si="469"/>
        <v>42065.541967592588</v>
      </c>
      <c r="U3765" t="str">
        <f t="shared" si="470"/>
        <v>March</v>
      </c>
      <c r="V3765" t="str">
        <f t="shared" si="471"/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64"/>
        <v>100</v>
      </c>
      <c r="P376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9">
        <f t="shared" si="468"/>
        <v>42518.816666666658</v>
      </c>
      <c r="T3766" s="9">
        <f t="shared" si="469"/>
        <v>42499.634629629632</v>
      </c>
      <c r="U3766" t="str">
        <f t="shared" si="470"/>
        <v>May</v>
      </c>
      <c r="V3766" t="str">
        <f t="shared" si="471"/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64"/>
        <v>113</v>
      </c>
      <c r="P3767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9">
        <f t="shared" si="468"/>
        <v>41850.568078703705</v>
      </c>
      <c r="T3767" s="9">
        <f t="shared" si="469"/>
        <v>41820.568078703705</v>
      </c>
      <c r="U3767" t="str">
        <f t="shared" si="470"/>
        <v>June</v>
      </c>
      <c r="V3767" t="str">
        <f t="shared" si="471"/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64"/>
        <v>103</v>
      </c>
      <c r="P3768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9">
        <f t="shared" si="468"/>
        <v>41822.958854166667</v>
      </c>
      <c r="T3768" s="9">
        <f t="shared" si="469"/>
        <v>41787.958854166667</v>
      </c>
      <c r="U3768" t="str">
        <f t="shared" si="470"/>
        <v>May</v>
      </c>
      <c r="V3768" t="str">
        <f t="shared" si="471"/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64"/>
        <v>117</v>
      </c>
      <c r="P3769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9">
        <f t="shared" si="468"/>
        <v>42063.999305555553</v>
      </c>
      <c r="T3769" s="9">
        <f t="shared" si="469"/>
        <v>42049.811307870368</v>
      </c>
      <c r="U3769" t="str">
        <f t="shared" si="470"/>
        <v>February</v>
      </c>
      <c r="V3769" t="str">
        <f t="shared" si="471"/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64"/>
        <v>108</v>
      </c>
      <c r="P3770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9">
        <f t="shared" si="468"/>
        <v>41802.519560185181</v>
      </c>
      <c r="T3770" s="9">
        <f t="shared" si="469"/>
        <v>41772.519560185181</v>
      </c>
      <c r="U3770" t="str">
        <f t="shared" si="470"/>
        <v>May</v>
      </c>
      <c r="V3770" t="str">
        <f t="shared" si="471"/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64"/>
        <v>100</v>
      </c>
      <c r="P3771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9">
        <f t="shared" si="468"/>
        <v>42475.389803240738</v>
      </c>
      <c r="T3771" s="9">
        <f t="shared" si="469"/>
        <v>42445.389803240738</v>
      </c>
      <c r="U3771" t="str">
        <f t="shared" si="470"/>
        <v>March</v>
      </c>
      <c r="V3771" t="str">
        <f t="shared" si="471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64"/>
        <v>100</v>
      </c>
      <c r="P3772">
        <f t="shared" si="465"/>
        <v>100</v>
      </c>
      <c r="Q3772" t="str">
        <f t="shared" si="466"/>
        <v>theater</v>
      </c>
      <c r="R3772" t="str">
        <f t="shared" si="467"/>
        <v>musical</v>
      </c>
      <c r="S3772" s="9">
        <f t="shared" si="468"/>
        <v>42168.722337962965</v>
      </c>
      <c r="T3772" s="9">
        <f t="shared" si="469"/>
        <v>42138.722337962965</v>
      </c>
      <c r="U3772" t="str">
        <f t="shared" si="470"/>
        <v>May</v>
      </c>
      <c r="V3772" t="str">
        <f t="shared" si="471"/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64"/>
        <v>146</v>
      </c>
      <c r="P3773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9">
        <f t="shared" si="468"/>
        <v>42507.791666666664</v>
      </c>
      <c r="T3773" s="9">
        <f t="shared" si="469"/>
        <v>42493.64875</v>
      </c>
      <c r="U3773" t="str">
        <f t="shared" si="470"/>
        <v>May</v>
      </c>
      <c r="V3773" t="str">
        <f t="shared" si="471"/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64"/>
        <v>110</v>
      </c>
      <c r="P3774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9">
        <f t="shared" si="468"/>
        <v>42703.041666666664</v>
      </c>
      <c r="T3774" s="9">
        <f t="shared" si="469"/>
        <v>42682.408634259256</v>
      </c>
      <c r="U3774" t="str">
        <f t="shared" si="470"/>
        <v>November</v>
      </c>
      <c r="V3774" t="str">
        <f t="shared" si="471"/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64"/>
        <v>108</v>
      </c>
      <c r="P3775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9">
        <f t="shared" si="468"/>
        <v>42688.880555555552</v>
      </c>
      <c r="T3775" s="9">
        <f t="shared" si="469"/>
        <v>42655.79684027777</v>
      </c>
      <c r="U3775" t="str">
        <f t="shared" si="470"/>
        <v>October</v>
      </c>
      <c r="V3775" t="str">
        <f t="shared" si="471"/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64"/>
        <v>100</v>
      </c>
      <c r="P3776">
        <f t="shared" si="465"/>
        <v>100</v>
      </c>
      <c r="Q3776" t="str">
        <f t="shared" si="466"/>
        <v>theater</v>
      </c>
      <c r="R3776" t="str">
        <f t="shared" si="467"/>
        <v>musical</v>
      </c>
      <c r="S3776" s="9">
        <f t="shared" si="468"/>
        <v>42103.583969907406</v>
      </c>
      <c r="T3776" s="9">
        <f t="shared" si="469"/>
        <v>42087.583969907406</v>
      </c>
      <c r="U3776" t="str">
        <f t="shared" si="470"/>
        <v>March</v>
      </c>
      <c r="V3776" t="str">
        <f t="shared" si="471"/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64"/>
        <v>100</v>
      </c>
      <c r="P3777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9">
        <f t="shared" si="468"/>
        <v>42102.958333333336</v>
      </c>
      <c r="T3777" s="9">
        <f t="shared" si="469"/>
        <v>42075.734293981477</v>
      </c>
      <c r="U3777" t="str">
        <f t="shared" si="470"/>
        <v>March</v>
      </c>
      <c r="V3777" t="str">
        <f t="shared" si="471"/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64"/>
        <v>107</v>
      </c>
      <c r="P3778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9">
        <f t="shared" si="468"/>
        <v>41851.833333333328</v>
      </c>
      <c r="T3778" s="9">
        <f t="shared" si="469"/>
        <v>41814.159467592588</v>
      </c>
      <c r="U3778" t="str">
        <f t="shared" si="470"/>
        <v>June</v>
      </c>
      <c r="V3778" t="str">
        <f t="shared" si="471"/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72">ROUND(E3779/D3779*100,0)</f>
        <v>143</v>
      </c>
      <c r="P3779">
        <f t="shared" ref="P3779:P3842" si="473">IFERROR(E3779/L3779,0)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9">
        <f t="shared" ref="S3779:S3842" si="476">(((I3779/60)/60)/24)+DATE(1970,1,1)+(-5/24)</f>
        <v>41908.958333333328</v>
      </c>
      <c r="T3779" s="9">
        <f t="shared" ref="T3779:T3842" si="477">(((J3779/60)/60)/24)+DATE(1970,1,1)+(-5/24)</f>
        <v>41886.903020833335</v>
      </c>
      <c r="U3779" t="str">
        <f t="shared" ref="U3779:U3842" si="478">TEXT(T3779,"mmmm")</f>
        <v>September</v>
      </c>
      <c r="V3779" t="str">
        <f t="shared" ref="V3779:V3842" si="479">TEXT(T3779,"yyyy")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72"/>
        <v>105</v>
      </c>
      <c r="P3780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9">
        <f t="shared" si="476"/>
        <v>42049.610879629625</v>
      </c>
      <c r="T3780" s="9">
        <f t="shared" si="477"/>
        <v>41989.610879629625</v>
      </c>
      <c r="U3780" t="str">
        <f t="shared" si="478"/>
        <v>December</v>
      </c>
      <c r="V3780" t="str">
        <f t="shared" si="479"/>
        <v>2014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72"/>
        <v>104</v>
      </c>
      <c r="P3781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9">
        <f t="shared" si="476"/>
        <v>42455.48541666667</v>
      </c>
      <c r="T3781" s="9">
        <f t="shared" si="477"/>
        <v>42425.527083333327</v>
      </c>
      <c r="U3781" t="str">
        <f t="shared" si="478"/>
        <v>February</v>
      </c>
      <c r="V3781" t="str">
        <f t="shared" si="479"/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72"/>
        <v>120</v>
      </c>
      <c r="P3782">
        <f t="shared" si="473"/>
        <v>100</v>
      </c>
      <c r="Q3782" t="str">
        <f t="shared" si="474"/>
        <v>theater</v>
      </c>
      <c r="R3782" t="str">
        <f t="shared" si="475"/>
        <v>musical</v>
      </c>
      <c r="S3782" s="9">
        <f t="shared" si="476"/>
        <v>42198.629166666658</v>
      </c>
      <c r="T3782" s="9">
        <f t="shared" si="477"/>
        <v>42166.011400462965</v>
      </c>
      <c r="U3782" t="str">
        <f t="shared" si="478"/>
        <v>June</v>
      </c>
      <c r="V3782" t="str">
        <f t="shared" si="479"/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72"/>
        <v>110</v>
      </c>
      <c r="P3783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9">
        <f t="shared" si="476"/>
        <v>41890.674594907403</v>
      </c>
      <c r="T3783" s="9">
        <f t="shared" si="477"/>
        <v>41865.674594907403</v>
      </c>
      <c r="U3783" t="str">
        <f t="shared" si="478"/>
        <v>August</v>
      </c>
      <c r="V3783" t="str">
        <f t="shared" si="479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72"/>
        <v>102</v>
      </c>
      <c r="P3784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9">
        <f t="shared" si="476"/>
        <v>42575.749999999993</v>
      </c>
      <c r="T3784" s="9">
        <f t="shared" si="477"/>
        <v>42546.653900462967</v>
      </c>
      <c r="U3784" t="str">
        <f t="shared" si="478"/>
        <v>June</v>
      </c>
      <c r="V3784" t="str">
        <f t="shared" si="479"/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72"/>
        <v>129</v>
      </c>
      <c r="P3785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9">
        <f t="shared" si="476"/>
        <v>42444.458333333336</v>
      </c>
      <c r="T3785" s="9">
        <f t="shared" si="477"/>
        <v>42419.931944444441</v>
      </c>
      <c r="U3785" t="str">
        <f t="shared" si="478"/>
        <v>February</v>
      </c>
      <c r="V3785" t="str">
        <f t="shared" si="479"/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72"/>
        <v>115</v>
      </c>
      <c r="P3786">
        <f t="shared" si="473"/>
        <v>115</v>
      </c>
      <c r="Q3786" t="str">
        <f t="shared" si="474"/>
        <v>theater</v>
      </c>
      <c r="R3786" t="str">
        <f t="shared" si="475"/>
        <v>musical</v>
      </c>
      <c r="S3786" s="9">
        <f t="shared" si="476"/>
        <v>42561.772361111107</v>
      </c>
      <c r="T3786" s="9">
        <f t="shared" si="477"/>
        <v>42531.772361111107</v>
      </c>
      <c r="U3786" t="str">
        <f t="shared" si="478"/>
        <v>June</v>
      </c>
      <c r="V3786" t="str">
        <f t="shared" si="479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72"/>
        <v>151</v>
      </c>
      <c r="P378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9">
        <f t="shared" si="476"/>
        <v>42584.210416666661</v>
      </c>
      <c r="T3787" s="9">
        <f t="shared" si="477"/>
        <v>42548.430196759255</v>
      </c>
      <c r="U3787" t="str">
        <f t="shared" si="478"/>
        <v>June</v>
      </c>
      <c r="V3787" t="str">
        <f t="shared" si="479"/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72"/>
        <v>111</v>
      </c>
      <c r="P3788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9">
        <f t="shared" si="476"/>
        <v>42516.829571759255</v>
      </c>
      <c r="T3788" s="9">
        <f t="shared" si="477"/>
        <v>42486.829571759255</v>
      </c>
      <c r="U3788" t="str">
        <f t="shared" si="478"/>
        <v>April</v>
      </c>
      <c r="V3788" t="str">
        <f t="shared" si="479"/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72"/>
        <v>100</v>
      </c>
      <c r="P378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9">
        <f t="shared" si="476"/>
        <v>42195.957638888889</v>
      </c>
      <c r="T3789" s="9">
        <f t="shared" si="477"/>
        <v>42167.326458333329</v>
      </c>
      <c r="U3789" t="str">
        <f t="shared" si="478"/>
        <v>June</v>
      </c>
      <c r="V3789" t="str">
        <f t="shared" si="479"/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72"/>
        <v>1</v>
      </c>
      <c r="P3790">
        <f t="shared" si="473"/>
        <v>500</v>
      </c>
      <c r="Q3790" t="str">
        <f t="shared" si="474"/>
        <v>theater</v>
      </c>
      <c r="R3790" t="str">
        <f t="shared" si="475"/>
        <v>musical</v>
      </c>
      <c r="S3790" s="9">
        <f t="shared" si="476"/>
        <v>42361.470833333333</v>
      </c>
      <c r="T3790" s="9">
        <f t="shared" si="477"/>
        <v>42333.487488425926</v>
      </c>
      <c r="U3790" t="str">
        <f t="shared" si="478"/>
        <v>November</v>
      </c>
      <c r="V3790" t="str">
        <f t="shared" si="479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72"/>
        <v>3</v>
      </c>
      <c r="P3791">
        <f t="shared" si="473"/>
        <v>29</v>
      </c>
      <c r="Q3791" t="str">
        <f t="shared" si="474"/>
        <v>theater</v>
      </c>
      <c r="R3791" t="str">
        <f t="shared" si="475"/>
        <v>musical</v>
      </c>
      <c r="S3791" s="9">
        <f t="shared" si="476"/>
        <v>42170.590486111112</v>
      </c>
      <c r="T3791" s="9">
        <f t="shared" si="477"/>
        <v>42138.590486111112</v>
      </c>
      <c r="U3791" t="str">
        <f t="shared" si="478"/>
        <v>May</v>
      </c>
      <c r="V3791" t="str">
        <f t="shared" si="479"/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72"/>
        <v>0</v>
      </c>
      <c r="P3792">
        <f t="shared" si="473"/>
        <v>0</v>
      </c>
      <c r="Q3792" t="str">
        <f t="shared" si="474"/>
        <v>theater</v>
      </c>
      <c r="R3792" t="str">
        <f t="shared" si="475"/>
        <v>musical</v>
      </c>
      <c r="S3792" s="9">
        <f t="shared" si="476"/>
        <v>42696.5002662037</v>
      </c>
      <c r="T3792" s="9">
        <f t="shared" si="477"/>
        <v>42666.458599537036</v>
      </c>
      <c r="U3792" t="str">
        <f t="shared" si="478"/>
        <v>October</v>
      </c>
      <c r="V3792" t="str">
        <f t="shared" si="479"/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72"/>
        <v>0</v>
      </c>
      <c r="P3793">
        <f t="shared" si="473"/>
        <v>0</v>
      </c>
      <c r="Q3793" t="str">
        <f t="shared" si="474"/>
        <v>theater</v>
      </c>
      <c r="R3793" t="str">
        <f t="shared" si="475"/>
        <v>musical</v>
      </c>
      <c r="S3793" s="9">
        <f t="shared" si="476"/>
        <v>41826.4837037037</v>
      </c>
      <c r="T3793" s="9">
        <f t="shared" si="477"/>
        <v>41766.4837037037</v>
      </c>
      <c r="U3793" t="str">
        <f t="shared" si="478"/>
        <v>May</v>
      </c>
      <c r="V3793" t="str">
        <f t="shared" si="479"/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72"/>
        <v>0</v>
      </c>
      <c r="P379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9">
        <f t="shared" si="476"/>
        <v>42200.238680555551</v>
      </c>
      <c r="T3794" s="9">
        <f t="shared" si="477"/>
        <v>42170.238680555551</v>
      </c>
      <c r="U3794" t="str">
        <f t="shared" si="478"/>
        <v>June</v>
      </c>
      <c r="V3794" t="str">
        <f t="shared" si="479"/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72"/>
        <v>60</v>
      </c>
      <c r="P3795">
        <f t="shared" si="473"/>
        <v>174</v>
      </c>
      <c r="Q3795" t="str">
        <f t="shared" si="474"/>
        <v>theater</v>
      </c>
      <c r="R3795" t="str">
        <f t="shared" si="475"/>
        <v>musical</v>
      </c>
      <c r="S3795" s="9">
        <f t="shared" si="476"/>
        <v>41989.73065972222</v>
      </c>
      <c r="T3795" s="9">
        <f t="shared" si="477"/>
        <v>41968.73065972222</v>
      </c>
      <c r="U3795" t="str">
        <f t="shared" si="478"/>
        <v>November</v>
      </c>
      <c r="V3795" t="str">
        <f t="shared" si="479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72"/>
        <v>1</v>
      </c>
      <c r="P3796">
        <f t="shared" si="473"/>
        <v>50</v>
      </c>
      <c r="Q3796" t="str">
        <f t="shared" si="474"/>
        <v>theater</v>
      </c>
      <c r="R3796" t="str">
        <f t="shared" si="475"/>
        <v>musical</v>
      </c>
      <c r="S3796" s="9">
        <f t="shared" si="476"/>
        <v>42162.372152777774</v>
      </c>
      <c r="T3796" s="9">
        <f t="shared" si="477"/>
        <v>42132.372152777774</v>
      </c>
      <c r="U3796" t="str">
        <f t="shared" si="478"/>
        <v>May</v>
      </c>
      <c r="V3796" t="str">
        <f t="shared" si="479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72"/>
        <v>2</v>
      </c>
      <c r="P3797">
        <f t="shared" si="473"/>
        <v>5</v>
      </c>
      <c r="Q3797" t="str">
        <f t="shared" si="474"/>
        <v>theater</v>
      </c>
      <c r="R3797" t="str">
        <f t="shared" si="475"/>
        <v>musical</v>
      </c>
      <c r="S3797" s="9">
        <f t="shared" si="476"/>
        <v>42244.729166666664</v>
      </c>
      <c r="T3797" s="9">
        <f t="shared" si="477"/>
        <v>42201.227893518517</v>
      </c>
      <c r="U3797" t="str">
        <f t="shared" si="478"/>
        <v>July</v>
      </c>
      <c r="V3797" t="str">
        <f t="shared" si="479"/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72"/>
        <v>0</v>
      </c>
      <c r="P3798">
        <f t="shared" si="473"/>
        <v>1</v>
      </c>
      <c r="Q3798" t="str">
        <f t="shared" si="474"/>
        <v>theater</v>
      </c>
      <c r="R3798" t="str">
        <f t="shared" si="475"/>
        <v>musical</v>
      </c>
      <c r="S3798" s="9">
        <f t="shared" si="476"/>
        <v>42748.821250000001</v>
      </c>
      <c r="T3798" s="9">
        <f t="shared" si="477"/>
        <v>42688.821250000001</v>
      </c>
      <c r="U3798" t="str">
        <f t="shared" si="478"/>
        <v>November</v>
      </c>
      <c r="V3798" t="str">
        <f t="shared" si="479"/>
        <v>2016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72"/>
        <v>90</v>
      </c>
      <c r="P3799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9">
        <f t="shared" si="476"/>
        <v>42114.673206018517</v>
      </c>
      <c r="T3799" s="9">
        <f t="shared" si="477"/>
        <v>42084.673206018517</v>
      </c>
      <c r="U3799" t="str">
        <f t="shared" si="478"/>
        <v>March</v>
      </c>
      <c r="V3799" t="str">
        <f t="shared" si="479"/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72"/>
        <v>1</v>
      </c>
      <c r="P3800">
        <f t="shared" si="473"/>
        <v>205</v>
      </c>
      <c r="Q3800" t="str">
        <f t="shared" si="474"/>
        <v>theater</v>
      </c>
      <c r="R3800" t="str">
        <f t="shared" si="475"/>
        <v>musical</v>
      </c>
      <c r="S3800" s="9">
        <f t="shared" si="476"/>
        <v>41861.514444444445</v>
      </c>
      <c r="T3800" s="9">
        <f t="shared" si="477"/>
        <v>41831.514444444445</v>
      </c>
      <c r="U3800" t="str">
        <f t="shared" si="478"/>
        <v>July</v>
      </c>
      <c r="V3800" t="str">
        <f t="shared" si="479"/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72"/>
        <v>4</v>
      </c>
      <c r="P3801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9">
        <f t="shared" si="476"/>
        <v>42440.722719907404</v>
      </c>
      <c r="T3801" s="9">
        <f t="shared" si="477"/>
        <v>42410.722719907404</v>
      </c>
      <c r="U3801" t="str">
        <f t="shared" si="478"/>
        <v>February</v>
      </c>
      <c r="V3801" t="str">
        <f t="shared" si="479"/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72"/>
        <v>4</v>
      </c>
      <c r="P3802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9">
        <f t="shared" si="476"/>
        <v>42014.999305555553</v>
      </c>
      <c r="T3802" s="9">
        <f t="shared" si="477"/>
        <v>41982.528738425921</v>
      </c>
      <c r="U3802" t="str">
        <f t="shared" si="478"/>
        <v>December</v>
      </c>
      <c r="V3802" t="str">
        <f t="shared" si="479"/>
        <v>2014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72"/>
        <v>9</v>
      </c>
      <c r="P3803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9">
        <f t="shared" si="476"/>
        <v>42006.467777777776</v>
      </c>
      <c r="T3803" s="9">
        <f t="shared" si="477"/>
        <v>41975.467777777776</v>
      </c>
      <c r="U3803" t="str">
        <f t="shared" si="478"/>
        <v>December</v>
      </c>
      <c r="V3803" t="str">
        <f t="shared" si="479"/>
        <v>2014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72"/>
        <v>0</v>
      </c>
      <c r="P3804">
        <f t="shared" si="473"/>
        <v>0</v>
      </c>
      <c r="Q3804" t="str">
        <f t="shared" si="474"/>
        <v>theater</v>
      </c>
      <c r="R3804" t="str">
        <f t="shared" si="475"/>
        <v>musical</v>
      </c>
      <c r="S3804" s="9">
        <f t="shared" si="476"/>
        <v>42298.917893518512</v>
      </c>
      <c r="T3804" s="9">
        <f t="shared" si="477"/>
        <v>42268.917893518512</v>
      </c>
      <c r="U3804" t="str">
        <f t="shared" si="478"/>
        <v>September</v>
      </c>
      <c r="V3804" t="str">
        <f t="shared" si="479"/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72"/>
        <v>20</v>
      </c>
      <c r="P3805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9">
        <f t="shared" si="476"/>
        <v>42433.763518518514</v>
      </c>
      <c r="T3805" s="9">
        <f t="shared" si="477"/>
        <v>42403.763518518514</v>
      </c>
      <c r="U3805" t="str">
        <f t="shared" si="478"/>
        <v>February</v>
      </c>
      <c r="V3805" t="str">
        <f t="shared" si="479"/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72"/>
        <v>0</v>
      </c>
      <c r="P3806">
        <f t="shared" si="473"/>
        <v>0</v>
      </c>
      <c r="Q3806" t="str">
        <f t="shared" si="474"/>
        <v>theater</v>
      </c>
      <c r="R3806" t="str">
        <f t="shared" si="475"/>
        <v>musical</v>
      </c>
      <c r="S3806" s="9">
        <f t="shared" si="476"/>
        <v>42582.083333333336</v>
      </c>
      <c r="T3806" s="9">
        <f t="shared" si="477"/>
        <v>42526.801203703704</v>
      </c>
      <c r="U3806" t="str">
        <f t="shared" si="478"/>
        <v>June</v>
      </c>
      <c r="V3806" t="str">
        <f t="shared" si="479"/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72"/>
        <v>0</v>
      </c>
      <c r="P3807">
        <f t="shared" si="473"/>
        <v>1.5</v>
      </c>
      <c r="Q3807" t="str">
        <f t="shared" si="474"/>
        <v>theater</v>
      </c>
      <c r="R3807" t="str">
        <f t="shared" si="475"/>
        <v>musical</v>
      </c>
      <c r="S3807" s="9">
        <f t="shared" si="476"/>
        <v>41909.678703703699</v>
      </c>
      <c r="T3807" s="9">
        <f t="shared" si="477"/>
        <v>41849.678703703699</v>
      </c>
      <c r="U3807" t="str">
        <f t="shared" si="478"/>
        <v>July</v>
      </c>
      <c r="V3807" t="str">
        <f t="shared" si="479"/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72"/>
        <v>0</v>
      </c>
      <c r="P3808">
        <f t="shared" si="473"/>
        <v>5</v>
      </c>
      <c r="Q3808" t="str">
        <f t="shared" si="474"/>
        <v>theater</v>
      </c>
      <c r="R3808" t="str">
        <f t="shared" si="475"/>
        <v>musical</v>
      </c>
      <c r="S3808" s="9">
        <f t="shared" si="476"/>
        <v>41819.050706018512</v>
      </c>
      <c r="T3808" s="9">
        <f t="shared" si="477"/>
        <v>41799.050706018512</v>
      </c>
      <c r="U3808" t="str">
        <f t="shared" si="478"/>
        <v>June</v>
      </c>
      <c r="V3808" t="str">
        <f t="shared" si="479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72"/>
        <v>30</v>
      </c>
      <c r="P3809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9">
        <f t="shared" si="476"/>
        <v>42097.700682870367</v>
      </c>
      <c r="T3809" s="9">
        <f t="shared" si="477"/>
        <v>42090.700682870367</v>
      </c>
      <c r="U3809" t="str">
        <f t="shared" si="478"/>
        <v>March</v>
      </c>
      <c r="V3809" t="str">
        <f t="shared" si="479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72"/>
        <v>100</v>
      </c>
      <c r="P3810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9">
        <f t="shared" si="476"/>
        <v>42119.203923611109</v>
      </c>
      <c r="T3810" s="9">
        <f t="shared" si="477"/>
        <v>42059.24559027778</v>
      </c>
      <c r="U3810" t="str">
        <f t="shared" si="478"/>
        <v>February</v>
      </c>
      <c r="V3810" t="str">
        <f t="shared" si="479"/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72"/>
        <v>101</v>
      </c>
      <c r="P3811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9">
        <f t="shared" si="476"/>
        <v>41850.75</v>
      </c>
      <c r="T3811" s="9">
        <f t="shared" si="477"/>
        <v>41800.318368055552</v>
      </c>
      <c r="U3811" t="str">
        <f t="shared" si="478"/>
        <v>June</v>
      </c>
      <c r="V3811" t="str">
        <f t="shared" si="479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72"/>
        <v>122</v>
      </c>
      <c r="P3812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9">
        <f t="shared" si="476"/>
        <v>42084.599050925921</v>
      </c>
      <c r="T3812" s="9">
        <f t="shared" si="477"/>
        <v>42054.640717592592</v>
      </c>
      <c r="U3812" t="str">
        <f t="shared" si="478"/>
        <v>February</v>
      </c>
      <c r="V3812" t="str">
        <f t="shared" si="479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72"/>
        <v>330</v>
      </c>
      <c r="P3813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9">
        <f t="shared" si="476"/>
        <v>42521.249999999993</v>
      </c>
      <c r="T3813" s="9">
        <f t="shared" si="477"/>
        <v>42487.418668981474</v>
      </c>
      <c r="U3813" t="str">
        <f t="shared" si="478"/>
        <v>April</v>
      </c>
      <c r="V3813" t="str">
        <f t="shared" si="479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72"/>
        <v>110</v>
      </c>
      <c r="P3814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9">
        <f t="shared" si="476"/>
        <v>42155.957638888889</v>
      </c>
      <c r="T3814" s="9">
        <f t="shared" si="477"/>
        <v>42109.542916666665</v>
      </c>
      <c r="U3814" t="str">
        <f t="shared" si="478"/>
        <v>April</v>
      </c>
      <c r="V3814" t="str">
        <f t="shared" si="479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72"/>
        <v>101</v>
      </c>
      <c r="P3815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9">
        <f t="shared" si="476"/>
        <v>42535.696527777771</v>
      </c>
      <c r="T3815" s="9">
        <f t="shared" si="477"/>
        <v>42497.067372685182</v>
      </c>
      <c r="U3815" t="str">
        <f t="shared" si="478"/>
        <v>May</v>
      </c>
      <c r="V3815" t="str">
        <f t="shared" si="479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72"/>
        <v>140</v>
      </c>
      <c r="P381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9">
        <f t="shared" si="476"/>
        <v>42094.957638888889</v>
      </c>
      <c r="T3816" s="9">
        <f t="shared" si="477"/>
        <v>42058.695740740739</v>
      </c>
      <c r="U3816" t="str">
        <f t="shared" si="478"/>
        <v>February</v>
      </c>
      <c r="V3816" t="str">
        <f t="shared" si="479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72"/>
        <v>100</v>
      </c>
      <c r="P3817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9">
        <f t="shared" si="476"/>
        <v>42236.749999999993</v>
      </c>
      <c r="T3817" s="9">
        <f t="shared" si="477"/>
        <v>42207.051585648143</v>
      </c>
      <c r="U3817" t="str">
        <f t="shared" si="478"/>
        <v>July</v>
      </c>
      <c r="V3817" t="str">
        <f t="shared" si="479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72"/>
        <v>119</v>
      </c>
      <c r="P3818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9">
        <f t="shared" si="476"/>
        <v>41837.481747685182</v>
      </c>
      <c r="T3818" s="9">
        <f t="shared" si="477"/>
        <v>41807.481747685182</v>
      </c>
      <c r="U3818" t="str">
        <f t="shared" si="478"/>
        <v>June</v>
      </c>
      <c r="V3818" t="str">
        <f t="shared" si="479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72"/>
        <v>107</v>
      </c>
      <c r="P381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9">
        <f t="shared" si="476"/>
        <v>42300.957638888889</v>
      </c>
      <c r="T3819" s="9">
        <f t="shared" si="477"/>
        <v>42284.488611111105</v>
      </c>
      <c r="U3819" t="str">
        <f t="shared" si="478"/>
        <v>October</v>
      </c>
      <c r="V3819" t="str">
        <f t="shared" si="479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72"/>
        <v>228</v>
      </c>
      <c r="P3820">
        <f t="shared" si="473"/>
        <v>57</v>
      </c>
      <c r="Q3820" t="str">
        <f t="shared" si="474"/>
        <v>theater</v>
      </c>
      <c r="R3820" t="str">
        <f t="shared" si="475"/>
        <v>plays</v>
      </c>
      <c r="S3820" s="9">
        <f t="shared" si="476"/>
        <v>42075.592384259253</v>
      </c>
      <c r="T3820" s="9">
        <f t="shared" si="477"/>
        <v>42045.634050925924</v>
      </c>
      <c r="U3820" t="str">
        <f t="shared" si="478"/>
        <v>February</v>
      </c>
      <c r="V3820" t="str">
        <f t="shared" si="479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72"/>
        <v>106</v>
      </c>
      <c r="P3821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9">
        <f t="shared" si="476"/>
        <v>42202.668055555558</v>
      </c>
      <c r="T3821" s="9">
        <f t="shared" si="477"/>
        <v>42184.001203703701</v>
      </c>
      <c r="U3821" t="str">
        <f t="shared" si="478"/>
        <v>June</v>
      </c>
      <c r="V3821" t="str">
        <f t="shared" si="479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72"/>
        <v>143</v>
      </c>
      <c r="P3822">
        <f t="shared" si="473"/>
        <v>21.5</v>
      </c>
      <c r="Q3822" t="str">
        <f t="shared" si="474"/>
        <v>theater</v>
      </c>
      <c r="R3822" t="str">
        <f t="shared" si="475"/>
        <v>plays</v>
      </c>
      <c r="S3822" s="9">
        <f t="shared" si="476"/>
        <v>42190.443483796298</v>
      </c>
      <c r="T3822" s="9">
        <f t="shared" si="477"/>
        <v>42160.443483796298</v>
      </c>
      <c r="U3822" t="str">
        <f t="shared" si="478"/>
        <v>June</v>
      </c>
      <c r="V3822" t="str">
        <f t="shared" si="479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72"/>
        <v>105</v>
      </c>
      <c r="P3823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9">
        <f t="shared" si="476"/>
        <v>42372.972303240742</v>
      </c>
      <c r="T3823" s="9">
        <f t="shared" si="477"/>
        <v>42340.972303240742</v>
      </c>
      <c r="U3823" t="str">
        <f t="shared" si="478"/>
        <v>December</v>
      </c>
      <c r="V3823" t="str">
        <f t="shared" si="479"/>
        <v>2015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72"/>
        <v>110</v>
      </c>
      <c r="P3824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9">
        <f t="shared" si="476"/>
        <v>42388.749305555553</v>
      </c>
      <c r="T3824" s="9">
        <f t="shared" si="477"/>
        <v>42329.629826388882</v>
      </c>
      <c r="U3824" t="str">
        <f t="shared" si="478"/>
        <v>November</v>
      </c>
      <c r="V3824" t="str">
        <f t="shared" si="479"/>
        <v>2015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72"/>
        <v>106</v>
      </c>
      <c r="P3825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9">
        <f t="shared" si="476"/>
        <v>42204.957638888889</v>
      </c>
      <c r="T3825" s="9">
        <f t="shared" si="477"/>
        <v>42170.701898148145</v>
      </c>
      <c r="U3825" t="str">
        <f t="shared" si="478"/>
        <v>June</v>
      </c>
      <c r="V3825" t="str">
        <f t="shared" si="479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72"/>
        <v>108</v>
      </c>
      <c r="P382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9">
        <f t="shared" si="476"/>
        <v>42583.361805555549</v>
      </c>
      <c r="T3826" s="9">
        <f t="shared" si="477"/>
        <v>42571.417858796289</v>
      </c>
      <c r="U3826" t="str">
        <f t="shared" si="478"/>
        <v>July</v>
      </c>
      <c r="V3826" t="str">
        <f t="shared" si="479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72"/>
        <v>105</v>
      </c>
      <c r="P3827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9">
        <f t="shared" si="476"/>
        <v>42171.861273148148</v>
      </c>
      <c r="T3827" s="9">
        <f t="shared" si="477"/>
        <v>42150.861273148148</v>
      </c>
      <c r="U3827" t="str">
        <f t="shared" si="478"/>
        <v>May</v>
      </c>
      <c r="V3827" t="str">
        <f t="shared" si="479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72"/>
        <v>119</v>
      </c>
      <c r="P3828">
        <f t="shared" si="473"/>
        <v>27.5</v>
      </c>
      <c r="Q3828" t="str">
        <f t="shared" si="474"/>
        <v>theater</v>
      </c>
      <c r="R3828" t="str">
        <f t="shared" si="475"/>
        <v>plays</v>
      </c>
      <c r="S3828" s="9">
        <f t="shared" si="476"/>
        <v>42131.215208333328</v>
      </c>
      <c r="T3828" s="9">
        <f t="shared" si="477"/>
        <v>42101.215208333328</v>
      </c>
      <c r="U3828" t="str">
        <f t="shared" si="478"/>
        <v>April</v>
      </c>
      <c r="V3828" t="str">
        <f t="shared" si="479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72"/>
        <v>153</v>
      </c>
      <c r="P3829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9">
        <f t="shared" si="476"/>
        <v>42089.791666666664</v>
      </c>
      <c r="T3829" s="9">
        <f t="shared" si="477"/>
        <v>42034.719918981478</v>
      </c>
      <c r="U3829" t="str">
        <f t="shared" si="478"/>
        <v>January</v>
      </c>
      <c r="V3829" t="str">
        <f t="shared" si="479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72"/>
        <v>100</v>
      </c>
      <c r="P3830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9">
        <f t="shared" si="476"/>
        <v>42004.360960648148</v>
      </c>
      <c r="T3830" s="9">
        <f t="shared" si="477"/>
        <v>41944.319293981483</v>
      </c>
      <c r="U3830" t="str">
        <f t="shared" si="478"/>
        <v>November</v>
      </c>
      <c r="V3830" t="str">
        <f t="shared" si="479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72"/>
        <v>100</v>
      </c>
      <c r="P3831">
        <f t="shared" si="473"/>
        <v>62.625</v>
      </c>
      <c r="Q3831" t="str">
        <f t="shared" si="474"/>
        <v>theater</v>
      </c>
      <c r="R3831" t="str">
        <f t="shared" si="475"/>
        <v>plays</v>
      </c>
      <c r="S3831" s="9">
        <f t="shared" si="476"/>
        <v>42613.657071759262</v>
      </c>
      <c r="T3831" s="9">
        <f t="shared" si="477"/>
        <v>42593.657071759262</v>
      </c>
      <c r="U3831" t="str">
        <f t="shared" si="478"/>
        <v>August</v>
      </c>
      <c r="V3831" t="str">
        <f t="shared" si="479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72"/>
        <v>225</v>
      </c>
      <c r="P3832">
        <f t="shared" si="473"/>
        <v>75</v>
      </c>
      <c r="Q3832" t="str">
        <f t="shared" si="474"/>
        <v>theater</v>
      </c>
      <c r="R3832" t="str">
        <f t="shared" si="475"/>
        <v>plays</v>
      </c>
      <c r="S3832" s="9">
        <f t="shared" si="476"/>
        <v>42517.532534722217</v>
      </c>
      <c r="T3832" s="9">
        <f t="shared" si="477"/>
        <v>42503.532534722217</v>
      </c>
      <c r="U3832" t="str">
        <f t="shared" si="478"/>
        <v>May</v>
      </c>
      <c r="V3832" t="str">
        <f t="shared" si="479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72"/>
        <v>106</v>
      </c>
      <c r="P3833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9">
        <f t="shared" si="476"/>
        <v>41948.682233796295</v>
      </c>
      <c r="T3833" s="9">
        <f t="shared" si="477"/>
        <v>41927.640567129631</v>
      </c>
      <c r="U3833" t="str">
        <f t="shared" si="478"/>
        <v>October</v>
      </c>
      <c r="V3833" t="str">
        <f t="shared" si="479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72"/>
        <v>105</v>
      </c>
      <c r="P3834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9">
        <f t="shared" si="476"/>
        <v>42419.906655092585</v>
      </c>
      <c r="T3834" s="9">
        <f t="shared" si="477"/>
        <v>42374.906655092585</v>
      </c>
      <c r="U3834" t="str">
        <f t="shared" si="478"/>
        <v>January</v>
      </c>
      <c r="V3834" t="str">
        <f t="shared" si="479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72"/>
        <v>117</v>
      </c>
      <c r="P3835">
        <f t="shared" si="473"/>
        <v>70</v>
      </c>
      <c r="Q3835" t="str">
        <f t="shared" si="474"/>
        <v>theater</v>
      </c>
      <c r="R3835" t="str">
        <f t="shared" si="475"/>
        <v>plays</v>
      </c>
      <c r="S3835" s="9">
        <f t="shared" si="476"/>
        <v>41974.589583333327</v>
      </c>
      <c r="T3835" s="9">
        <f t="shared" si="477"/>
        <v>41963.66402777777</v>
      </c>
      <c r="U3835" t="str">
        <f t="shared" si="478"/>
        <v>November</v>
      </c>
      <c r="V3835" t="str">
        <f t="shared" si="479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72"/>
        <v>109</v>
      </c>
      <c r="P383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9">
        <f t="shared" si="476"/>
        <v>42173.236886574072</v>
      </c>
      <c r="T3836" s="9">
        <f t="shared" si="477"/>
        <v>42143.236886574072</v>
      </c>
      <c r="U3836" t="str">
        <f t="shared" si="478"/>
        <v>May</v>
      </c>
      <c r="V3836" t="str">
        <f t="shared" si="479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72"/>
        <v>160</v>
      </c>
      <c r="P3837">
        <f t="shared" si="473"/>
        <v>40</v>
      </c>
      <c r="Q3837" t="str">
        <f t="shared" si="474"/>
        <v>theater</v>
      </c>
      <c r="R3837" t="str">
        <f t="shared" si="475"/>
        <v>plays</v>
      </c>
      <c r="S3837" s="9">
        <f t="shared" si="476"/>
        <v>42481.733888888884</v>
      </c>
      <c r="T3837" s="9">
        <f t="shared" si="477"/>
        <v>42460.733888888884</v>
      </c>
      <c r="U3837" t="str">
        <f t="shared" si="478"/>
        <v>March</v>
      </c>
      <c r="V3837" t="str">
        <f t="shared" si="479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72"/>
        <v>113</v>
      </c>
      <c r="P3838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9">
        <f t="shared" si="476"/>
        <v>42584.964583333327</v>
      </c>
      <c r="T3838" s="9">
        <f t="shared" si="477"/>
        <v>42553.718194444438</v>
      </c>
      <c r="U3838" t="str">
        <f t="shared" si="478"/>
        <v>July</v>
      </c>
      <c r="V3838" t="str">
        <f t="shared" si="479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72"/>
        <v>102</v>
      </c>
      <c r="P3839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9">
        <f t="shared" si="476"/>
        <v>42188.557384259257</v>
      </c>
      <c r="T3839" s="9">
        <f t="shared" si="477"/>
        <v>42152.557384259257</v>
      </c>
      <c r="U3839" t="str">
        <f t="shared" si="478"/>
        <v>May</v>
      </c>
      <c r="V3839" t="str">
        <f t="shared" si="479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72"/>
        <v>101</v>
      </c>
      <c r="P3840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9">
        <f t="shared" si="476"/>
        <v>42146.502418981479</v>
      </c>
      <c r="T3840" s="9">
        <f t="shared" si="477"/>
        <v>42116.502418981479</v>
      </c>
      <c r="U3840" t="str">
        <f t="shared" si="478"/>
        <v>April</v>
      </c>
      <c r="V3840" t="str">
        <f t="shared" si="479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72"/>
        <v>101</v>
      </c>
      <c r="P3841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9">
        <f t="shared" si="476"/>
        <v>42214.934305555551</v>
      </c>
      <c r="T3841" s="9">
        <f t="shared" si="477"/>
        <v>42154.934305555551</v>
      </c>
      <c r="U3841" t="str">
        <f t="shared" si="478"/>
        <v>May</v>
      </c>
      <c r="V3841" t="str">
        <f t="shared" si="479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72"/>
        <v>6500</v>
      </c>
      <c r="P3842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9">
        <f t="shared" si="476"/>
        <v>42457.45172453703</v>
      </c>
      <c r="T3842" s="9">
        <f t="shared" si="477"/>
        <v>42432.493391203701</v>
      </c>
      <c r="U3842" t="str">
        <f t="shared" si="478"/>
        <v>March</v>
      </c>
      <c r="V3842" t="str">
        <f t="shared" si="479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80">ROUND(E3843/D3843*100,0)</f>
        <v>9</v>
      </c>
      <c r="P3843">
        <f t="shared" ref="P3843:P3906" si="481">IFERROR(E3843/L3843,0)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9">
        <f t="shared" ref="S3843:S3906" si="484">(((I3843/60)/60)/24)+DATE(1970,1,1)+(-5/24)</f>
        <v>41840.57739583333</v>
      </c>
      <c r="T3843" s="9">
        <f t="shared" ref="T3843:T3906" si="485">(((J3843/60)/60)/24)+DATE(1970,1,1)+(-5/24)</f>
        <v>41780.57739583333</v>
      </c>
      <c r="U3843" t="str">
        <f t="shared" ref="U3843:U3906" si="486">TEXT(T3843,"mmmm")</f>
        <v>May</v>
      </c>
      <c r="V3843" t="str">
        <f t="shared" ref="V3843:V3906" si="487">TEXT(T3843,"yyyy")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80"/>
        <v>22</v>
      </c>
      <c r="P3844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9">
        <f t="shared" si="484"/>
        <v>41770.285324074073</v>
      </c>
      <c r="T3844" s="9">
        <f t="shared" si="485"/>
        <v>41740.285324074073</v>
      </c>
      <c r="U3844" t="str">
        <f t="shared" si="486"/>
        <v>April</v>
      </c>
      <c r="V3844" t="str">
        <f t="shared" si="487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80"/>
        <v>21</v>
      </c>
      <c r="P3845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9">
        <f t="shared" si="484"/>
        <v>41790.864166666666</v>
      </c>
      <c r="T3845" s="9">
        <f t="shared" si="485"/>
        <v>41765.864166666666</v>
      </c>
      <c r="U3845" t="str">
        <f t="shared" si="486"/>
        <v>May</v>
      </c>
      <c r="V3845" t="str">
        <f t="shared" si="487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80"/>
        <v>41</v>
      </c>
      <c r="P384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9">
        <f t="shared" si="484"/>
        <v>41793.082638888889</v>
      </c>
      <c r="T3846" s="9">
        <f t="shared" si="485"/>
        <v>41766.408958333333</v>
      </c>
      <c r="U3846" t="str">
        <f t="shared" si="486"/>
        <v>May</v>
      </c>
      <c r="V3846" t="str">
        <f t="shared" si="487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80"/>
        <v>2</v>
      </c>
      <c r="P3847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9">
        <f t="shared" si="484"/>
        <v>42278.418680555551</v>
      </c>
      <c r="T3847" s="9">
        <f t="shared" si="485"/>
        <v>42248.418680555551</v>
      </c>
      <c r="U3847" t="str">
        <f t="shared" si="486"/>
        <v>September</v>
      </c>
      <c r="V3847" t="str">
        <f t="shared" si="487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80"/>
        <v>3</v>
      </c>
      <c r="P3848">
        <f t="shared" si="481"/>
        <v>23.625</v>
      </c>
      <c r="Q3848" t="str">
        <f t="shared" si="482"/>
        <v>theater</v>
      </c>
      <c r="R3848" t="str">
        <f t="shared" si="483"/>
        <v>plays</v>
      </c>
      <c r="S3848" s="9">
        <f t="shared" si="484"/>
        <v>41916.082638888889</v>
      </c>
      <c r="T3848" s="9">
        <f t="shared" si="485"/>
        <v>41885.01321759259</v>
      </c>
      <c r="U3848" t="str">
        <f t="shared" si="486"/>
        <v>September</v>
      </c>
      <c r="V3848" t="str">
        <f t="shared" si="487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80"/>
        <v>16</v>
      </c>
      <c r="P3849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9">
        <f t="shared" si="484"/>
        <v>42204.016099537032</v>
      </c>
      <c r="T3849" s="9">
        <f t="shared" si="485"/>
        <v>42159.016099537032</v>
      </c>
      <c r="U3849" t="str">
        <f t="shared" si="486"/>
        <v>June</v>
      </c>
      <c r="V3849" t="str">
        <f t="shared" si="487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80"/>
        <v>16</v>
      </c>
      <c r="P3850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9">
        <f t="shared" si="484"/>
        <v>42295.608668981477</v>
      </c>
      <c r="T3850" s="9">
        <f t="shared" si="485"/>
        <v>42265.608668981477</v>
      </c>
      <c r="U3850" t="str">
        <f t="shared" si="486"/>
        <v>September</v>
      </c>
      <c r="V3850" t="str">
        <f t="shared" si="487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80"/>
        <v>7</v>
      </c>
      <c r="P3851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9">
        <f t="shared" si="484"/>
        <v>42166.558842592589</v>
      </c>
      <c r="T3851" s="9">
        <f t="shared" si="485"/>
        <v>42136.558842592589</v>
      </c>
      <c r="U3851" t="str">
        <f t="shared" si="486"/>
        <v>May</v>
      </c>
      <c r="V3851" t="str">
        <f t="shared" si="487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80"/>
        <v>4</v>
      </c>
      <c r="P3852">
        <f t="shared" si="481"/>
        <v>9.5</v>
      </c>
      <c r="Q3852" t="str">
        <f t="shared" si="482"/>
        <v>theater</v>
      </c>
      <c r="R3852" t="str">
        <f t="shared" si="483"/>
        <v>plays</v>
      </c>
      <c r="S3852" s="9">
        <f t="shared" si="484"/>
        <v>42004.916006944441</v>
      </c>
      <c r="T3852" s="9">
        <f t="shared" si="485"/>
        <v>41974.916006944441</v>
      </c>
      <c r="U3852" t="str">
        <f t="shared" si="486"/>
        <v>December</v>
      </c>
      <c r="V3852" t="str">
        <f t="shared" si="487"/>
        <v>2014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80"/>
        <v>34</v>
      </c>
      <c r="P3853">
        <f t="shared" si="481"/>
        <v>35.5</v>
      </c>
      <c r="Q3853" t="str">
        <f t="shared" si="482"/>
        <v>theater</v>
      </c>
      <c r="R3853" t="str">
        <f t="shared" si="483"/>
        <v>plays</v>
      </c>
      <c r="S3853" s="9">
        <f t="shared" si="484"/>
        <v>42202.23123842592</v>
      </c>
      <c r="T3853" s="9">
        <f t="shared" si="485"/>
        <v>42172.23123842592</v>
      </c>
      <c r="U3853" t="str">
        <f t="shared" si="486"/>
        <v>June</v>
      </c>
      <c r="V3853" t="str">
        <f t="shared" si="487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80"/>
        <v>0</v>
      </c>
      <c r="P3854">
        <f t="shared" si="481"/>
        <v>10</v>
      </c>
      <c r="Q3854" t="str">
        <f t="shared" si="482"/>
        <v>theater</v>
      </c>
      <c r="R3854" t="str">
        <f t="shared" si="483"/>
        <v>plays</v>
      </c>
      <c r="S3854" s="9">
        <f t="shared" si="484"/>
        <v>42089.940694444442</v>
      </c>
      <c r="T3854" s="9">
        <f t="shared" si="485"/>
        <v>42064.982361111113</v>
      </c>
      <c r="U3854" t="str">
        <f t="shared" si="486"/>
        <v>March</v>
      </c>
      <c r="V3854" t="str">
        <f t="shared" si="487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80"/>
        <v>0</v>
      </c>
      <c r="P3855">
        <f t="shared" si="481"/>
        <v>13</v>
      </c>
      <c r="Q3855" t="str">
        <f t="shared" si="482"/>
        <v>theater</v>
      </c>
      <c r="R3855" t="str">
        <f t="shared" si="483"/>
        <v>plays</v>
      </c>
      <c r="S3855" s="9">
        <f t="shared" si="484"/>
        <v>41883.631689814814</v>
      </c>
      <c r="T3855" s="9">
        <f t="shared" si="485"/>
        <v>41848.631689814814</v>
      </c>
      <c r="U3855" t="str">
        <f t="shared" si="486"/>
        <v>July</v>
      </c>
      <c r="V3855" t="str">
        <f t="shared" si="487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80"/>
        <v>16</v>
      </c>
      <c r="P3856">
        <f t="shared" si="481"/>
        <v>89.4</v>
      </c>
      <c r="Q3856" t="str">
        <f t="shared" si="482"/>
        <v>theater</v>
      </c>
      <c r="R3856" t="str">
        <f t="shared" si="483"/>
        <v>plays</v>
      </c>
      <c r="S3856" s="9">
        <f t="shared" si="484"/>
        <v>42133.67659722222</v>
      </c>
      <c r="T3856" s="9">
        <f t="shared" si="485"/>
        <v>42103.67659722222</v>
      </c>
      <c r="U3856" t="str">
        <f t="shared" si="486"/>
        <v>April</v>
      </c>
      <c r="V3856" t="str">
        <f t="shared" si="487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80"/>
        <v>3</v>
      </c>
      <c r="P3857">
        <f t="shared" si="481"/>
        <v>25</v>
      </c>
      <c r="Q3857" t="str">
        <f t="shared" si="482"/>
        <v>theater</v>
      </c>
      <c r="R3857" t="str">
        <f t="shared" si="483"/>
        <v>plays</v>
      </c>
      <c r="S3857" s="9">
        <f t="shared" si="484"/>
        <v>42089.720729166664</v>
      </c>
      <c r="T3857" s="9">
        <f t="shared" si="485"/>
        <v>42059.762395833335</v>
      </c>
      <c r="U3857" t="str">
        <f t="shared" si="486"/>
        <v>February</v>
      </c>
      <c r="V3857" t="str">
        <f t="shared" si="487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80"/>
        <v>0</v>
      </c>
      <c r="P3858">
        <f t="shared" si="481"/>
        <v>1</v>
      </c>
      <c r="Q3858" t="str">
        <f t="shared" si="482"/>
        <v>theater</v>
      </c>
      <c r="R3858" t="str">
        <f t="shared" si="483"/>
        <v>plays</v>
      </c>
      <c r="S3858" s="9">
        <f t="shared" si="484"/>
        <v>42071.493090277778</v>
      </c>
      <c r="T3858" s="9">
        <f t="shared" si="485"/>
        <v>42041.534756944442</v>
      </c>
      <c r="U3858" t="str">
        <f t="shared" si="486"/>
        <v>February</v>
      </c>
      <c r="V3858" t="str">
        <f t="shared" si="487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80"/>
        <v>5</v>
      </c>
      <c r="P3859">
        <f t="shared" si="481"/>
        <v>65</v>
      </c>
      <c r="Q3859" t="str">
        <f t="shared" si="482"/>
        <v>theater</v>
      </c>
      <c r="R3859" t="str">
        <f t="shared" si="483"/>
        <v>plays</v>
      </c>
      <c r="S3859" s="9">
        <f t="shared" si="484"/>
        <v>41852.508333333331</v>
      </c>
      <c r="T3859" s="9">
        <f t="shared" si="485"/>
        <v>41829.528819444444</v>
      </c>
      <c r="U3859" t="str">
        <f t="shared" si="486"/>
        <v>July</v>
      </c>
      <c r="V3859" t="str">
        <f t="shared" si="487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80"/>
        <v>2</v>
      </c>
      <c r="P3860">
        <f t="shared" si="481"/>
        <v>10</v>
      </c>
      <c r="Q3860" t="str">
        <f t="shared" si="482"/>
        <v>theater</v>
      </c>
      <c r="R3860" t="str">
        <f t="shared" si="483"/>
        <v>plays</v>
      </c>
      <c r="S3860" s="9">
        <f t="shared" si="484"/>
        <v>42146.666666666664</v>
      </c>
      <c r="T3860" s="9">
        <f t="shared" si="485"/>
        <v>42128.222731481481</v>
      </c>
      <c r="U3860" t="str">
        <f t="shared" si="486"/>
        <v>May</v>
      </c>
      <c r="V3860" t="str">
        <f t="shared" si="487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80"/>
        <v>0</v>
      </c>
      <c r="P3861">
        <f t="shared" si="481"/>
        <v>1</v>
      </c>
      <c r="Q3861" t="str">
        <f t="shared" si="482"/>
        <v>theater</v>
      </c>
      <c r="R3861" t="str">
        <f t="shared" si="483"/>
        <v>plays</v>
      </c>
      <c r="S3861" s="9">
        <f t="shared" si="484"/>
        <v>41815.666666666664</v>
      </c>
      <c r="T3861" s="9">
        <f t="shared" si="485"/>
        <v>41789.685266203705</v>
      </c>
      <c r="U3861" t="str">
        <f t="shared" si="486"/>
        <v>May</v>
      </c>
      <c r="V3861" t="str">
        <f t="shared" si="487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80"/>
        <v>18</v>
      </c>
      <c r="P3862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9">
        <f t="shared" si="484"/>
        <v>41863.452662037031</v>
      </c>
      <c r="T3862" s="9">
        <f t="shared" si="485"/>
        <v>41833.452662037031</v>
      </c>
      <c r="U3862" t="str">
        <f t="shared" si="486"/>
        <v>July</v>
      </c>
      <c r="V3862" t="str">
        <f t="shared" si="487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80"/>
        <v>5</v>
      </c>
      <c r="P3863">
        <f t="shared" si="481"/>
        <v>100</v>
      </c>
      <c r="Q3863" t="str">
        <f t="shared" si="482"/>
        <v>theater</v>
      </c>
      <c r="R3863" t="str">
        <f t="shared" si="483"/>
        <v>plays</v>
      </c>
      <c r="S3863" s="9">
        <f t="shared" si="484"/>
        <v>41955.699305555558</v>
      </c>
      <c r="T3863" s="9">
        <f t="shared" si="485"/>
        <v>41914.381678240738</v>
      </c>
      <c r="U3863" t="str">
        <f t="shared" si="486"/>
        <v>October</v>
      </c>
      <c r="V3863" t="str">
        <f t="shared" si="487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80"/>
        <v>0</v>
      </c>
      <c r="P3864">
        <f t="shared" si="481"/>
        <v>1</v>
      </c>
      <c r="Q3864" t="str">
        <f t="shared" si="482"/>
        <v>theater</v>
      </c>
      <c r="R3864" t="str">
        <f t="shared" si="483"/>
        <v>plays</v>
      </c>
      <c r="S3864" s="9">
        <f t="shared" si="484"/>
        <v>42625.499305555553</v>
      </c>
      <c r="T3864" s="9">
        <f t="shared" si="485"/>
        <v>42611.052731481475</v>
      </c>
      <c r="U3864" t="str">
        <f t="shared" si="486"/>
        <v>August</v>
      </c>
      <c r="V3864" t="str">
        <f t="shared" si="487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80"/>
        <v>0</v>
      </c>
      <c r="P3865">
        <f t="shared" si="481"/>
        <v>0</v>
      </c>
      <c r="Q3865" t="str">
        <f t="shared" si="482"/>
        <v>theater</v>
      </c>
      <c r="R3865" t="str">
        <f t="shared" si="483"/>
        <v>plays</v>
      </c>
      <c r="S3865" s="9">
        <f t="shared" si="484"/>
        <v>42313.466493055552</v>
      </c>
      <c r="T3865" s="9">
        <f t="shared" si="485"/>
        <v>42253.424826388888</v>
      </c>
      <c r="U3865" t="str">
        <f t="shared" si="486"/>
        <v>September</v>
      </c>
      <c r="V3865" t="str">
        <f t="shared" si="487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80"/>
        <v>1</v>
      </c>
      <c r="P3866">
        <f t="shared" si="481"/>
        <v>20</v>
      </c>
      <c r="Q3866" t="str">
        <f t="shared" si="482"/>
        <v>theater</v>
      </c>
      <c r="R3866" t="str">
        <f t="shared" si="483"/>
        <v>plays</v>
      </c>
      <c r="S3866" s="9">
        <f t="shared" si="484"/>
        <v>42325.72516203703</v>
      </c>
      <c r="T3866" s="9">
        <f t="shared" si="485"/>
        <v>42295.683495370373</v>
      </c>
      <c r="U3866" t="str">
        <f t="shared" si="486"/>
        <v>October</v>
      </c>
      <c r="V3866" t="str">
        <f t="shared" si="487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80"/>
        <v>27</v>
      </c>
      <c r="P3867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9">
        <f t="shared" si="484"/>
        <v>41881.020833333328</v>
      </c>
      <c r="T3867" s="9">
        <f t="shared" si="485"/>
        <v>41841.44326388889</v>
      </c>
      <c r="U3867" t="str">
        <f t="shared" si="486"/>
        <v>July</v>
      </c>
      <c r="V3867" t="str">
        <f t="shared" si="487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80"/>
        <v>1</v>
      </c>
      <c r="P3868">
        <f t="shared" si="481"/>
        <v>5.5</v>
      </c>
      <c r="Q3868" t="str">
        <f t="shared" si="482"/>
        <v>theater</v>
      </c>
      <c r="R3868" t="str">
        <f t="shared" si="483"/>
        <v>plays</v>
      </c>
      <c r="S3868" s="9">
        <f t="shared" si="484"/>
        <v>42451.936805555553</v>
      </c>
      <c r="T3868" s="9">
        <f t="shared" si="485"/>
        <v>42402.738668981481</v>
      </c>
      <c r="U3868" t="str">
        <f t="shared" si="486"/>
        <v>February</v>
      </c>
      <c r="V3868" t="str">
        <f t="shared" si="487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80"/>
        <v>13</v>
      </c>
      <c r="P3869">
        <f t="shared" si="481"/>
        <v>50.2</v>
      </c>
      <c r="Q3869" t="str">
        <f t="shared" si="482"/>
        <v>theater</v>
      </c>
      <c r="R3869" t="str">
        <f t="shared" si="483"/>
        <v>plays</v>
      </c>
      <c r="S3869" s="9">
        <f t="shared" si="484"/>
        <v>42539.605775462966</v>
      </c>
      <c r="T3869" s="9">
        <f t="shared" si="485"/>
        <v>42509.605775462966</v>
      </c>
      <c r="U3869" t="str">
        <f t="shared" si="486"/>
        <v>May</v>
      </c>
      <c r="V3869" t="str">
        <f t="shared" si="487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80"/>
        <v>0</v>
      </c>
      <c r="P3870">
        <f t="shared" si="481"/>
        <v>10</v>
      </c>
      <c r="Q3870" t="str">
        <f t="shared" si="482"/>
        <v>theater</v>
      </c>
      <c r="R3870" t="str">
        <f t="shared" si="483"/>
        <v>musical</v>
      </c>
      <c r="S3870" s="9">
        <f t="shared" si="484"/>
        <v>41890.451446759253</v>
      </c>
      <c r="T3870" s="9">
        <f t="shared" si="485"/>
        <v>41865.451446759253</v>
      </c>
      <c r="U3870" t="str">
        <f t="shared" si="486"/>
        <v>August</v>
      </c>
      <c r="V3870" t="str">
        <f t="shared" si="487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80"/>
        <v>3</v>
      </c>
      <c r="P3871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9">
        <f t="shared" si="484"/>
        <v>42076.924305555549</v>
      </c>
      <c r="T3871" s="9">
        <f t="shared" si="485"/>
        <v>42047.516111111108</v>
      </c>
      <c r="U3871" t="str">
        <f t="shared" si="486"/>
        <v>February</v>
      </c>
      <c r="V3871" t="str">
        <f t="shared" si="487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80"/>
        <v>15</v>
      </c>
      <c r="P3872">
        <f t="shared" si="481"/>
        <v>150</v>
      </c>
      <c r="Q3872" t="str">
        <f t="shared" si="482"/>
        <v>theater</v>
      </c>
      <c r="R3872" t="str">
        <f t="shared" si="483"/>
        <v>musical</v>
      </c>
      <c r="S3872" s="9">
        <f t="shared" si="484"/>
        <v>41822.963865740734</v>
      </c>
      <c r="T3872" s="9">
        <f t="shared" si="485"/>
        <v>41792.963865740734</v>
      </c>
      <c r="U3872" t="str">
        <f t="shared" si="486"/>
        <v>June</v>
      </c>
      <c r="V3872" t="str">
        <f t="shared" si="487"/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80"/>
        <v>3</v>
      </c>
      <c r="P3873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9">
        <f t="shared" si="484"/>
        <v>42823.530671296299</v>
      </c>
      <c r="T3873" s="9">
        <f t="shared" si="485"/>
        <v>42763.572337962956</v>
      </c>
      <c r="U3873" t="str">
        <f t="shared" si="486"/>
        <v>January</v>
      </c>
      <c r="V3873" t="str">
        <f t="shared" si="487"/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80"/>
        <v>0</v>
      </c>
      <c r="P3874">
        <f t="shared" si="481"/>
        <v>0</v>
      </c>
      <c r="Q3874" t="str">
        <f t="shared" si="482"/>
        <v>theater</v>
      </c>
      <c r="R3874" t="str">
        <f t="shared" si="483"/>
        <v>musical</v>
      </c>
      <c r="S3874" s="9">
        <f t="shared" si="484"/>
        <v>42229.9374537037</v>
      </c>
      <c r="T3874" s="9">
        <f t="shared" si="485"/>
        <v>42179.9374537037</v>
      </c>
      <c r="U3874" t="str">
        <f t="shared" si="486"/>
        <v>June</v>
      </c>
      <c r="V3874" t="str">
        <f t="shared" si="487"/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80"/>
        <v>0</v>
      </c>
      <c r="P3875">
        <f t="shared" si="481"/>
        <v>0</v>
      </c>
      <c r="Q3875" t="str">
        <f t="shared" si="482"/>
        <v>theater</v>
      </c>
      <c r="R3875" t="str">
        <f t="shared" si="483"/>
        <v>musical</v>
      </c>
      <c r="S3875" s="9">
        <f t="shared" si="484"/>
        <v>42285.487673611111</v>
      </c>
      <c r="T3875" s="9">
        <f t="shared" si="485"/>
        <v>42255.487673611111</v>
      </c>
      <c r="U3875" t="str">
        <f t="shared" si="486"/>
        <v>September</v>
      </c>
      <c r="V3875" t="str">
        <f t="shared" si="487"/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80"/>
        <v>0</v>
      </c>
      <c r="P3876">
        <f t="shared" si="481"/>
        <v>0</v>
      </c>
      <c r="Q3876" t="str">
        <f t="shared" si="482"/>
        <v>theater</v>
      </c>
      <c r="R3876" t="str">
        <f t="shared" si="483"/>
        <v>musical</v>
      </c>
      <c r="S3876" s="9">
        <f t="shared" si="484"/>
        <v>42027.833333333336</v>
      </c>
      <c r="T3876" s="9">
        <f t="shared" si="485"/>
        <v>42006.808124999996</v>
      </c>
      <c r="U3876" t="str">
        <f t="shared" si="486"/>
        <v>January</v>
      </c>
      <c r="V3876" t="str">
        <f t="shared" si="487"/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80"/>
        <v>0</v>
      </c>
      <c r="P3877">
        <f t="shared" si="481"/>
        <v>0</v>
      </c>
      <c r="Q3877" t="str">
        <f t="shared" si="482"/>
        <v>theater</v>
      </c>
      <c r="R3877" t="str">
        <f t="shared" si="483"/>
        <v>musical</v>
      </c>
      <c r="S3877" s="9">
        <f t="shared" si="484"/>
        <v>42616.208333333336</v>
      </c>
      <c r="T3877" s="9">
        <f t="shared" si="485"/>
        <v>42615.138483796291</v>
      </c>
      <c r="U3877" t="str">
        <f t="shared" si="486"/>
        <v>September</v>
      </c>
      <c r="V3877" t="str">
        <f t="shared" si="487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80"/>
        <v>53</v>
      </c>
      <c r="P3878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9">
        <f t="shared" si="484"/>
        <v>42402.415833333333</v>
      </c>
      <c r="T3878" s="9">
        <f t="shared" si="485"/>
        <v>42372.415833333333</v>
      </c>
      <c r="U3878" t="str">
        <f t="shared" si="486"/>
        <v>January</v>
      </c>
      <c r="V3878" t="str">
        <f t="shared" si="487"/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80"/>
        <v>5</v>
      </c>
      <c r="P3879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9">
        <f t="shared" si="484"/>
        <v>42712.469351851854</v>
      </c>
      <c r="T3879" s="9">
        <f t="shared" si="485"/>
        <v>42682.469351851854</v>
      </c>
      <c r="U3879" t="str">
        <f t="shared" si="486"/>
        <v>November</v>
      </c>
      <c r="V3879" t="str">
        <f t="shared" si="487"/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80"/>
        <v>0</v>
      </c>
      <c r="P3880">
        <f t="shared" si="481"/>
        <v>10</v>
      </c>
      <c r="Q3880" t="str">
        <f t="shared" si="482"/>
        <v>theater</v>
      </c>
      <c r="R3880" t="str">
        <f t="shared" si="483"/>
        <v>musical</v>
      </c>
      <c r="S3880" s="9">
        <f t="shared" si="484"/>
        <v>42184.957638888889</v>
      </c>
      <c r="T3880" s="9">
        <f t="shared" si="485"/>
        <v>42154.610486111109</v>
      </c>
      <c r="U3880" t="str">
        <f t="shared" si="486"/>
        <v>May</v>
      </c>
      <c r="V3880" t="str">
        <f t="shared" si="487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80"/>
        <v>0</v>
      </c>
      <c r="P3881">
        <f t="shared" si="481"/>
        <v>0</v>
      </c>
      <c r="Q3881" t="str">
        <f t="shared" si="482"/>
        <v>theater</v>
      </c>
      <c r="R3881" t="str">
        <f t="shared" si="483"/>
        <v>musical</v>
      </c>
      <c r="S3881" s="9">
        <f t="shared" si="484"/>
        <v>42029.652731481481</v>
      </c>
      <c r="T3881" s="9">
        <f t="shared" si="485"/>
        <v>41999.652731481481</v>
      </c>
      <c r="U3881" t="str">
        <f t="shared" si="486"/>
        <v>December</v>
      </c>
      <c r="V3881" t="str">
        <f t="shared" si="487"/>
        <v>2014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80"/>
        <v>13</v>
      </c>
      <c r="P3882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9">
        <f t="shared" si="484"/>
        <v>41850.75</v>
      </c>
      <c r="T3882" s="9">
        <f t="shared" si="485"/>
        <v>41815.606712962959</v>
      </c>
      <c r="U3882" t="str">
        <f t="shared" si="486"/>
        <v>June</v>
      </c>
      <c r="V3882" t="str">
        <f t="shared" si="487"/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80"/>
        <v>5</v>
      </c>
      <c r="P3883">
        <f t="shared" si="481"/>
        <v>25</v>
      </c>
      <c r="Q3883" t="str">
        <f t="shared" si="482"/>
        <v>theater</v>
      </c>
      <c r="R3883" t="str">
        <f t="shared" si="483"/>
        <v>musical</v>
      </c>
      <c r="S3883" s="9">
        <f t="shared" si="484"/>
        <v>42785.810173611106</v>
      </c>
      <c r="T3883" s="9">
        <f t="shared" si="485"/>
        <v>42755.810173611106</v>
      </c>
      <c r="U3883" t="str">
        <f t="shared" si="486"/>
        <v>January</v>
      </c>
      <c r="V3883" t="str">
        <f t="shared" si="487"/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80"/>
        <v>0</v>
      </c>
      <c r="P3884">
        <f t="shared" si="481"/>
        <v>0</v>
      </c>
      <c r="Q3884" t="str">
        <f t="shared" si="482"/>
        <v>theater</v>
      </c>
      <c r="R3884" t="str">
        <f t="shared" si="483"/>
        <v>musical</v>
      </c>
      <c r="S3884" s="9">
        <f t="shared" si="484"/>
        <v>42400.752083333333</v>
      </c>
      <c r="T3884" s="9">
        <f t="shared" si="485"/>
        <v>42373.77511574074</v>
      </c>
      <c r="U3884" t="str">
        <f t="shared" si="486"/>
        <v>January</v>
      </c>
      <c r="V3884" t="str">
        <f t="shared" si="487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80"/>
        <v>0</v>
      </c>
      <c r="P3885">
        <f t="shared" si="481"/>
        <v>0</v>
      </c>
      <c r="Q3885" t="str">
        <f t="shared" si="482"/>
        <v>theater</v>
      </c>
      <c r="R3885" t="str">
        <f t="shared" si="483"/>
        <v>musical</v>
      </c>
      <c r="S3885" s="9">
        <f t="shared" si="484"/>
        <v>41884.394317129627</v>
      </c>
      <c r="T3885" s="9">
        <f t="shared" si="485"/>
        <v>41854.394317129627</v>
      </c>
      <c r="U3885" t="str">
        <f t="shared" si="486"/>
        <v>August</v>
      </c>
      <c r="V3885" t="str">
        <f t="shared" si="487"/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80"/>
        <v>0</v>
      </c>
      <c r="P3886">
        <f t="shared" si="481"/>
        <v>0</v>
      </c>
      <c r="Q3886" t="str">
        <f t="shared" si="482"/>
        <v>theater</v>
      </c>
      <c r="R3886" t="str">
        <f t="shared" si="483"/>
        <v>musical</v>
      </c>
      <c r="S3886" s="9">
        <f t="shared" si="484"/>
        <v>42090.541574074072</v>
      </c>
      <c r="T3886" s="9">
        <f t="shared" si="485"/>
        <v>42065.583240740736</v>
      </c>
      <c r="U3886" t="str">
        <f t="shared" si="486"/>
        <v>March</v>
      </c>
      <c r="V3886" t="str">
        <f t="shared" si="487"/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80"/>
        <v>0</v>
      </c>
      <c r="P3887">
        <f t="shared" si="481"/>
        <v>0</v>
      </c>
      <c r="Q3887" t="str">
        <f t="shared" si="482"/>
        <v>theater</v>
      </c>
      <c r="R3887" t="str">
        <f t="shared" si="483"/>
        <v>musical</v>
      </c>
      <c r="S3887" s="9">
        <f t="shared" si="484"/>
        <v>42499.742951388886</v>
      </c>
      <c r="T3887" s="9">
        <f t="shared" si="485"/>
        <v>42469.742951388886</v>
      </c>
      <c r="U3887" t="str">
        <f t="shared" si="486"/>
        <v>April</v>
      </c>
      <c r="V3887" t="str">
        <f t="shared" si="487"/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80"/>
        <v>0</v>
      </c>
      <c r="P3888">
        <f t="shared" si="481"/>
        <v>0</v>
      </c>
      <c r="Q3888" t="str">
        <f t="shared" si="482"/>
        <v>theater</v>
      </c>
      <c r="R3888" t="str">
        <f t="shared" si="483"/>
        <v>musical</v>
      </c>
      <c r="S3888" s="9">
        <f t="shared" si="484"/>
        <v>41984.019699074073</v>
      </c>
      <c r="T3888" s="9">
        <f t="shared" si="485"/>
        <v>41954.019699074073</v>
      </c>
      <c r="U3888" t="str">
        <f t="shared" si="486"/>
        <v>November</v>
      </c>
      <c r="V3888" t="str">
        <f t="shared" si="487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80"/>
        <v>2</v>
      </c>
      <c r="P388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9">
        <f t="shared" si="484"/>
        <v>42125.708333333336</v>
      </c>
      <c r="T3889" s="9">
        <f t="shared" si="485"/>
        <v>42079.649641203701</v>
      </c>
      <c r="U3889" t="str">
        <f t="shared" si="486"/>
        <v>March</v>
      </c>
      <c r="V3889" t="str">
        <f t="shared" si="487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80"/>
        <v>27</v>
      </c>
      <c r="P3890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9">
        <f t="shared" si="484"/>
        <v>42792.337476851848</v>
      </c>
      <c r="T3890" s="9">
        <f t="shared" si="485"/>
        <v>42762.337476851848</v>
      </c>
      <c r="U3890" t="str">
        <f t="shared" si="486"/>
        <v>January</v>
      </c>
      <c r="V3890" t="str">
        <f t="shared" si="487"/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80"/>
        <v>1</v>
      </c>
      <c r="P3891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9">
        <f t="shared" si="484"/>
        <v>42008.768055555549</v>
      </c>
      <c r="T3891" s="9">
        <f t="shared" si="485"/>
        <v>41976.796643518515</v>
      </c>
      <c r="U3891" t="str">
        <f t="shared" si="486"/>
        <v>December</v>
      </c>
      <c r="V3891" t="str">
        <f t="shared" si="487"/>
        <v>2014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80"/>
        <v>17</v>
      </c>
      <c r="P3892">
        <f t="shared" si="481"/>
        <v>315.5</v>
      </c>
      <c r="Q3892" t="str">
        <f t="shared" si="482"/>
        <v>theater</v>
      </c>
      <c r="R3892" t="str">
        <f t="shared" si="483"/>
        <v>plays</v>
      </c>
      <c r="S3892" s="9">
        <f t="shared" si="484"/>
        <v>42231.55027777778</v>
      </c>
      <c r="T3892" s="9">
        <f t="shared" si="485"/>
        <v>42171.55027777778</v>
      </c>
      <c r="U3892" t="str">
        <f t="shared" si="486"/>
        <v>June</v>
      </c>
      <c r="V3892" t="str">
        <f t="shared" si="487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80"/>
        <v>33</v>
      </c>
      <c r="P3893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9">
        <f t="shared" si="484"/>
        <v>42085.999305555553</v>
      </c>
      <c r="T3893" s="9">
        <f t="shared" si="485"/>
        <v>42055.924120370364</v>
      </c>
      <c r="U3893" t="str">
        <f t="shared" si="486"/>
        <v>February</v>
      </c>
      <c r="V3893" t="str">
        <f t="shared" si="487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80"/>
        <v>0</v>
      </c>
      <c r="P3894">
        <f t="shared" si="481"/>
        <v>0</v>
      </c>
      <c r="Q3894" t="str">
        <f t="shared" si="482"/>
        <v>theater</v>
      </c>
      <c r="R3894" t="str">
        <f t="shared" si="483"/>
        <v>plays</v>
      </c>
      <c r="S3894" s="9">
        <f t="shared" si="484"/>
        <v>41875.083333333328</v>
      </c>
      <c r="T3894" s="9">
        <f t="shared" si="485"/>
        <v>41867.44394675926</v>
      </c>
      <c r="U3894" t="str">
        <f t="shared" si="486"/>
        <v>August</v>
      </c>
      <c r="V3894" t="str">
        <f t="shared" si="487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80"/>
        <v>22</v>
      </c>
      <c r="P3895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9">
        <f t="shared" si="484"/>
        <v>41821.041666666664</v>
      </c>
      <c r="T3895" s="9">
        <f t="shared" si="485"/>
        <v>41779.449537037035</v>
      </c>
      <c r="U3895" t="str">
        <f t="shared" si="486"/>
        <v>May</v>
      </c>
      <c r="V3895" t="str">
        <f t="shared" si="487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80"/>
        <v>3</v>
      </c>
      <c r="P389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9">
        <f t="shared" si="484"/>
        <v>42709.999305555553</v>
      </c>
      <c r="T3896" s="9">
        <f t="shared" si="485"/>
        <v>42679.750138888885</v>
      </c>
      <c r="U3896" t="str">
        <f t="shared" si="486"/>
        <v>November</v>
      </c>
      <c r="V3896" t="str">
        <f t="shared" si="487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80"/>
        <v>5</v>
      </c>
      <c r="P3897">
        <f t="shared" si="481"/>
        <v>50</v>
      </c>
      <c r="Q3897" t="str">
        <f t="shared" si="482"/>
        <v>theater</v>
      </c>
      <c r="R3897" t="str">
        <f t="shared" si="483"/>
        <v>plays</v>
      </c>
      <c r="S3897" s="9">
        <f t="shared" si="484"/>
        <v>42063.041875000003</v>
      </c>
      <c r="T3897" s="9">
        <f t="shared" si="485"/>
        <v>42032.041875000003</v>
      </c>
      <c r="U3897" t="str">
        <f t="shared" si="486"/>
        <v>January</v>
      </c>
      <c r="V3897" t="str">
        <f t="shared" si="487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80"/>
        <v>11</v>
      </c>
      <c r="P3898">
        <f t="shared" si="481"/>
        <v>42.5</v>
      </c>
      <c r="Q3898" t="str">
        <f t="shared" si="482"/>
        <v>theater</v>
      </c>
      <c r="R3898" t="str">
        <f t="shared" si="483"/>
        <v>plays</v>
      </c>
      <c r="S3898" s="9">
        <f t="shared" si="484"/>
        <v>41806.983541666668</v>
      </c>
      <c r="T3898" s="9">
        <f t="shared" si="485"/>
        <v>41792.983541666668</v>
      </c>
      <c r="U3898" t="str">
        <f t="shared" si="486"/>
        <v>June</v>
      </c>
      <c r="V3898" t="str">
        <f t="shared" si="487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80"/>
        <v>18</v>
      </c>
      <c r="P3899">
        <f t="shared" si="481"/>
        <v>44</v>
      </c>
      <c r="Q3899" t="str">
        <f t="shared" si="482"/>
        <v>theater</v>
      </c>
      <c r="R3899" t="str">
        <f t="shared" si="483"/>
        <v>plays</v>
      </c>
      <c r="S3899" s="9">
        <f t="shared" si="484"/>
        <v>42012.665312499994</v>
      </c>
      <c r="T3899" s="9">
        <f t="shared" si="485"/>
        <v>41982.665312499994</v>
      </c>
      <c r="U3899" t="str">
        <f t="shared" si="486"/>
        <v>December</v>
      </c>
      <c r="V3899" t="str">
        <f t="shared" si="487"/>
        <v>2014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80"/>
        <v>33</v>
      </c>
      <c r="P3900">
        <f t="shared" si="481"/>
        <v>50.875</v>
      </c>
      <c r="Q3900" t="str">
        <f t="shared" si="482"/>
        <v>theater</v>
      </c>
      <c r="R3900" t="str">
        <f t="shared" si="483"/>
        <v>plays</v>
      </c>
      <c r="S3900" s="9">
        <f t="shared" si="484"/>
        <v>42233.458333333336</v>
      </c>
      <c r="T3900" s="9">
        <f t="shared" si="485"/>
        <v>42193.273958333331</v>
      </c>
      <c r="U3900" t="str">
        <f t="shared" si="486"/>
        <v>July</v>
      </c>
      <c r="V3900" t="str">
        <f t="shared" si="487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80"/>
        <v>1</v>
      </c>
      <c r="P3901">
        <f t="shared" si="481"/>
        <v>62.5</v>
      </c>
      <c r="Q3901" t="str">
        <f t="shared" si="482"/>
        <v>theater</v>
      </c>
      <c r="R3901" t="str">
        <f t="shared" si="483"/>
        <v>plays</v>
      </c>
      <c r="S3901" s="9">
        <f t="shared" si="484"/>
        <v>41863.566678240735</v>
      </c>
      <c r="T3901" s="9">
        <f t="shared" si="485"/>
        <v>41843.566678240735</v>
      </c>
      <c r="U3901" t="str">
        <f t="shared" si="486"/>
        <v>July</v>
      </c>
      <c r="V3901" t="str">
        <f t="shared" si="487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80"/>
        <v>5</v>
      </c>
      <c r="P3902">
        <f t="shared" si="481"/>
        <v>27</v>
      </c>
      <c r="Q3902" t="str">
        <f t="shared" si="482"/>
        <v>theater</v>
      </c>
      <c r="R3902" t="str">
        <f t="shared" si="483"/>
        <v>plays</v>
      </c>
      <c r="S3902" s="9">
        <f t="shared" si="484"/>
        <v>42165.884155092594</v>
      </c>
      <c r="T3902" s="9">
        <f t="shared" si="485"/>
        <v>42135.884155092594</v>
      </c>
      <c r="U3902" t="str">
        <f t="shared" si="486"/>
        <v>May</v>
      </c>
      <c r="V3902" t="str">
        <f t="shared" si="487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80"/>
        <v>1</v>
      </c>
      <c r="P3903">
        <f t="shared" si="481"/>
        <v>25</v>
      </c>
      <c r="Q3903" t="str">
        <f t="shared" si="482"/>
        <v>theater</v>
      </c>
      <c r="R3903" t="str">
        <f t="shared" si="483"/>
        <v>plays</v>
      </c>
      <c r="S3903" s="9">
        <f t="shared" si="484"/>
        <v>42357.618043981485</v>
      </c>
      <c r="T3903" s="9">
        <f t="shared" si="485"/>
        <v>42317.618043981485</v>
      </c>
      <c r="U3903" t="str">
        <f t="shared" si="486"/>
        <v>November</v>
      </c>
      <c r="V3903" t="str">
        <f t="shared" si="487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80"/>
        <v>49</v>
      </c>
      <c r="P3904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9">
        <f t="shared" si="484"/>
        <v>42688.301412037035</v>
      </c>
      <c r="T3904" s="9">
        <f t="shared" si="485"/>
        <v>42663.259745370371</v>
      </c>
      <c r="U3904" t="str">
        <f t="shared" si="486"/>
        <v>October</v>
      </c>
      <c r="V3904" t="str">
        <f t="shared" si="487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80"/>
        <v>0</v>
      </c>
      <c r="P3905">
        <f t="shared" si="481"/>
        <v>0</v>
      </c>
      <c r="Q3905" t="str">
        <f t="shared" si="482"/>
        <v>theater</v>
      </c>
      <c r="R3905" t="str">
        <f t="shared" si="483"/>
        <v>plays</v>
      </c>
      <c r="S3905" s="9">
        <f t="shared" si="484"/>
        <v>42230.609722222223</v>
      </c>
      <c r="T3905" s="9">
        <f t="shared" si="485"/>
        <v>42185.802835648145</v>
      </c>
      <c r="U3905" t="str">
        <f t="shared" si="486"/>
        <v>June</v>
      </c>
      <c r="V3905" t="str">
        <f t="shared" si="487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80"/>
        <v>0</v>
      </c>
      <c r="P3906">
        <f t="shared" si="481"/>
        <v>1.5</v>
      </c>
      <c r="Q3906" t="str">
        <f t="shared" si="482"/>
        <v>theater</v>
      </c>
      <c r="R3906" t="str">
        <f t="shared" si="483"/>
        <v>plays</v>
      </c>
      <c r="S3906" s="9">
        <f t="shared" si="484"/>
        <v>42109.00277777778</v>
      </c>
      <c r="T3906" s="9">
        <f t="shared" si="485"/>
        <v>42095.020833333336</v>
      </c>
      <c r="U3906" t="str">
        <f t="shared" si="486"/>
        <v>April</v>
      </c>
      <c r="V3906" t="str">
        <f t="shared" si="487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88">ROUND(E3907/D3907*100,0)</f>
        <v>12</v>
      </c>
      <c r="P3907">
        <f t="shared" ref="P3907:P3970" si="489">IFERROR(E3907/L3907,0)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9">
        <f t="shared" ref="S3907:S3970" si="492">(((I3907/60)/60)/24)+DATE(1970,1,1)+(-5/24)</f>
        <v>42166.749999999993</v>
      </c>
      <c r="T3907" s="9">
        <f t="shared" ref="T3907:T3970" si="493">(((J3907/60)/60)/24)+DATE(1970,1,1)+(-5/24)</f>
        <v>42124.415543981479</v>
      </c>
      <c r="U3907" t="str">
        <f t="shared" ref="U3907:U3970" si="494">TEXT(T3907,"mmmm")</f>
        <v>April</v>
      </c>
      <c r="V3907" t="str">
        <f t="shared" ref="V3907:V3970" si="495">TEXT(T3907,"yyyy")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88"/>
        <v>67</v>
      </c>
      <c r="P3908">
        <f t="shared" si="489"/>
        <v>63.125</v>
      </c>
      <c r="Q3908" t="str">
        <f t="shared" si="490"/>
        <v>theater</v>
      </c>
      <c r="R3908" t="str">
        <f t="shared" si="491"/>
        <v>plays</v>
      </c>
      <c r="S3908" s="9">
        <f t="shared" si="492"/>
        <v>42181.350694444445</v>
      </c>
      <c r="T3908" s="9">
        <f t="shared" si="493"/>
        <v>42143.709409722222</v>
      </c>
      <c r="U3908" t="str">
        <f t="shared" si="494"/>
        <v>May</v>
      </c>
      <c r="V3908" t="str">
        <f t="shared" si="495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88"/>
        <v>15</v>
      </c>
      <c r="P3909">
        <f t="shared" si="489"/>
        <v>38.25</v>
      </c>
      <c r="Q3909" t="str">
        <f t="shared" si="490"/>
        <v>theater</v>
      </c>
      <c r="R3909" t="str">
        <f t="shared" si="491"/>
        <v>plays</v>
      </c>
      <c r="S3909" s="9">
        <f t="shared" si="492"/>
        <v>41938.630555555552</v>
      </c>
      <c r="T3909" s="9">
        <f t="shared" si="493"/>
        <v>41906.611180555556</v>
      </c>
      <c r="U3909" t="str">
        <f t="shared" si="494"/>
        <v>September</v>
      </c>
      <c r="V3909" t="str">
        <f t="shared" si="495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88"/>
        <v>9</v>
      </c>
      <c r="P3910">
        <f t="shared" si="489"/>
        <v>16.25</v>
      </c>
      <c r="Q3910" t="str">
        <f t="shared" si="490"/>
        <v>theater</v>
      </c>
      <c r="R3910" t="str">
        <f t="shared" si="491"/>
        <v>plays</v>
      </c>
      <c r="S3910" s="9">
        <f t="shared" si="492"/>
        <v>41848.927037037036</v>
      </c>
      <c r="T3910" s="9">
        <f t="shared" si="493"/>
        <v>41833.927037037036</v>
      </c>
      <c r="U3910" t="str">
        <f t="shared" si="494"/>
        <v>July</v>
      </c>
      <c r="V3910" t="str">
        <f t="shared" si="495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88"/>
        <v>0</v>
      </c>
      <c r="P3911">
        <f t="shared" si="489"/>
        <v>33.75</v>
      </c>
      <c r="Q3911" t="str">
        <f t="shared" si="490"/>
        <v>theater</v>
      </c>
      <c r="R3911" t="str">
        <f t="shared" si="491"/>
        <v>plays</v>
      </c>
      <c r="S3911" s="9">
        <f t="shared" si="492"/>
        <v>41893.150949074072</v>
      </c>
      <c r="T3911" s="9">
        <f t="shared" si="493"/>
        <v>41863.150949074072</v>
      </c>
      <c r="U3911" t="str">
        <f t="shared" si="494"/>
        <v>August</v>
      </c>
      <c r="V3911" t="str">
        <f t="shared" si="495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88"/>
        <v>3</v>
      </c>
      <c r="P3912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9">
        <f t="shared" si="492"/>
        <v>42254.548576388886</v>
      </c>
      <c r="T3912" s="9">
        <f t="shared" si="493"/>
        <v>42224.548576388886</v>
      </c>
      <c r="U3912" t="str">
        <f t="shared" si="494"/>
        <v>August</v>
      </c>
      <c r="V3912" t="str">
        <f t="shared" si="495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88"/>
        <v>37</v>
      </c>
      <c r="P3913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9">
        <f t="shared" si="492"/>
        <v>41969.645567129628</v>
      </c>
      <c r="T3913" s="9">
        <f t="shared" si="493"/>
        <v>41939.603900462964</v>
      </c>
      <c r="U3913" t="str">
        <f t="shared" si="494"/>
        <v>October</v>
      </c>
      <c r="V3913" t="str">
        <f t="shared" si="495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88"/>
        <v>0</v>
      </c>
      <c r="P3914">
        <f t="shared" si="489"/>
        <v>1</v>
      </c>
      <c r="Q3914" t="str">
        <f t="shared" si="490"/>
        <v>theater</v>
      </c>
      <c r="R3914" t="str">
        <f t="shared" si="491"/>
        <v>plays</v>
      </c>
      <c r="S3914" s="9">
        <f t="shared" si="492"/>
        <v>42118.982638888883</v>
      </c>
      <c r="T3914" s="9">
        <f t="shared" si="493"/>
        <v>42059.061689814807</v>
      </c>
      <c r="U3914" t="str">
        <f t="shared" si="494"/>
        <v>February</v>
      </c>
      <c r="V3914" t="str">
        <f t="shared" si="495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88"/>
        <v>10</v>
      </c>
      <c r="P3915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9">
        <f t="shared" si="492"/>
        <v>42338.044548611106</v>
      </c>
      <c r="T3915" s="9">
        <f t="shared" si="493"/>
        <v>42308.002881944441</v>
      </c>
      <c r="U3915" t="str">
        <f t="shared" si="494"/>
        <v>October</v>
      </c>
      <c r="V3915" t="str">
        <f t="shared" si="495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88"/>
        <v>36</v>
      </c>
      <c r="P391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9">
        <f t="shared" si="492"/>
        <v>42134.749305555553</v>
      </c>
      <c r="T3916" s="9">
        <f t="shared" si="493"/>
        <v>42114.610601851848</v>
      </c>
      <c r="U3916" t="str">
        <f t="shared" si="494"/>
        <v>April</v>
      </c>
      <c r="V3916" t="str">
        <f t="shared" si="495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88"/>
        <v>0</v>
      </c>
      <c r="P3917">
        <f t="shared" si="489"/>
        <v>5</v>
      </c>
      <c r="Q3917" t="str">
        <f t="shared" si="490"/>
        <v>theater</v>
      </c>
      <c r="R3917" t="str">
        <f t="shared" si="491"/>
        <v>plays</v>
      </c>
      <c r="S3917" s="9">
        <f t="shared" si="492"/>
        <v>42522.776724537034</v>
      </c>
      <c r="T3917" s="9">
        <f t="shared" si="493"/>
        <v>42492.776724537034</v>
      </c>
      <c r="U3917" t="str">
        <f t="shared" si="494"/>
        <v>May</v>
      </c>
      <c r="V3917" t="str">
        <f t="shared" si="495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88"/>
        <v>0</v>
      </c>
      <c r="P3918">
        <f t="shared" si="489"/>
        <v>0</v>
      </c>
      <c r="Q3918" t="str">
        <f t="shared" si="490"/>
        <v>theater</v>
      </c>
      <c r="R3918" t="str">
        <f t="shared" si="491"/>
        <v>plays</v>
      </c>
      <c r="S3918" s="9">
        <f t="shared" si="492"/>
        <v>42524.263333333329</v>
      </c>
      <c r="T3918" s="9">
        <f t="shared" si="493"/>
        <v>42494.263333333329</v>
      </c>
      <c r="U3918" t="str">
        <f t="shared" si="494"/>
        <v>May</v>
      </c>
      <c r="V3918" t="str">
        <f t="shared" si="495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88"/>
        <v>0</v>
      </c>
      <c r="P3919">
        <f t="shared" si="489"/>
        <v>10</v>
      </c>
      <c r="Q3919" t="str">
        <f t="shared" si="490"/>
        <v>theater</v>
      </c>
      <c r="R3919" t="str">
        <f t="shared" si="491"/>
        <v>plays</v>
      </c>
      <c r="S3919" s="9">
        <f t="shared" si="492"/>
        <v>41893.318993055553</v>
      </c>
      <c r="T3919" s="9">
        <f t="shared" si="493"/>
        <v>41863.318993055553</v>
      </c>
      <c r="U3919" t="str">
        <f t="shared" si="494"/>
        <v>August</v>
      </c>
      <c r="V3919" t="str">
        <f t="shared" si="495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88"/>
        <v>0</v>
      </c>
      <c r="P3920">
        <f t="shared" si="489"/>
        <v>40</v>
      </c>
      <c r="Q3920" t="str">
        <f t="shared" si="490"/>
        <v>theater</v>
      </c>
      <c r="R3920" t="str">
        <f t="shared" si="491"/>
        <v>plays</v>
      </c>
      <c r="S3920" s="9">
        <f t="shared" si="492"/>
        <v>41855.458333333328</v>
      </c>
      <c r="T3920" s="9">
        <f t="shared" si="493"/>
        <v>41843.456284722219</v>
      </c>
      <c r="U3920" t="str">
        <f t="shared" si="494"/>
        <v>July</v>
      </c>
      <c r="V3920" t="str">
        <f t="shared" si="495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88"/>
        <v>2</v>
      </c>
      <c r="P3921">
        <f t="shared" si="489"/>
        <v>30</v>
      </c>
      <c r="Q3921" t="str">
        <f t="shared" si="490"/>
        <v>theater</v>
      </c>
      <c r="R3921" t="str">
        <f t="shared" si="491"/>
        <v>plays</v>
      </c>
      <c r="S3921" s="9">
        <f t="shared" si="492"/>
        <v>42386.791666666664</v>
      </c>
      <c r="T3921" s="9">
        <f t="shared" si="493"/>
        <v>42358.476539351854</v>
      </c>
      <c r="U3921" t="str">
        <f t="shared" si="494"/>
        <v>December</v>
      </c>
      <c r="V3921" t="str">
        <f t="shared" si="495"/>
        <v>2015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88"/>
        <v>5</v>
      </c>
      <c r="P3922">
        <f t="shared" si="489"/>
        <v>45</v>
      </c>
      <c r="Q3922" t="str">
        <f t="shared" si="490"/>
        <v>theater</v>
      </c>
      <c r="R3922" t="str">
        <f t="shared" si="491"/>
        <v>plays</v>
      </c>
      <c r="S3922" s="9">
        <f t="shared" si="492"/>
        <v>42687.220601851855</v>
      </c>
      <c r="T3922" s="9">
        <f t="shared" si="493"/>
        <v>42657.178935185184</v>
      </c>
      <c r="U3922" t="str">
        <f t="shared" si="494"/>
        <v>October</v>
      </c>
      <c r="V3922" t="str">
        <f t="shared" si="495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88"/>
        <v>0</v>
      </c>
      <c r="P3923">
        <f t="shared" si="489"/>
        <v>0</v>
      </c>
      <c r="Q3923" t="str">
        <f t="shared" si="490"/>
        <v>theater</v>
      </c>
      <c r="R3923" t="str">
        <f t="shared" si="491"/>
        <v>plays</v>
      </c>
      <c r="S3923" s="9">
        <f t="shared" si="492"/>
        <v>41938.541666666664</v>
      </c>
      <c r="T3923" s="9">
        <f t="shared" si="493"/>
        <v>41926.333969907406</v>
      </c>
      <c r="U3923" t="str">
        <f t="shared" si="494"/>
        <v>October</v>
      </c>
      <c r="V3923" t="str">
        <f t="shared" si="495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88"/>
        <v>8</v>
      </c>
      <c r="P3924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9">
        <f t="shared" si="492"/>
        <v>42065.749999999993</v>
      </c>
      <c r="T3924" s="9">
        <f t="shared" si="493"/>
        <v>42020.560300925928</v>
      </c>
      <c r="U3924" t="str">
        <f t="shared" si="494"/>
        <v>January</v>
      </c>
      <c r="V3924" t="str">
        <f t="shared" si="495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88"/>
        <v>12</v>
      </c>
      <c r="P3925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9">
        <f t="shared" si="492"/>
        <v>42103.771655092591</v>
      </c>
      <c r="T3925" s="9">
        <f t="shared" si="493"/>
        <v>42075.771655092591</v>
      </c>
      <c r="U3925" t="str">
        <f t="shared" si="494"/>
        <v>March</v>
      </c>
      <c r="V3925" t="str">
        <f t="shared" si="495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88"/>
        <v>15</v>
      </c>
      <c r="P3926">
        <f t="shared" si="489"/>
        <v>57.25</v>
      </c>
      <c r="Q3926" t="str">
        <f t="shared" si="490"/>
        <v>theater</v>
      </c>
      <c r="R3926" t="str">
        <f t="shared" si="491"/>
        <v>plays</v>
      </c>
      <c r="S3926" s="9">
        <f t="shared" si="492"/>
        <v>41816.751412037032</v>
      </c>
      <c r="T3926" s="9">
        <f t="shared" si="493"/>
        <v>41786.751412037032</v>
      </c>
      <c r="U3926" t="str">
        <f t="shared" si="494"/>
        <v>May</v>
      </c>
      <c r="V3926" t="str">
        <f t="shared" si="495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88"/>
        <v>10</v>
      </c>
      <c r="P3927">
        <f t="shared" si="489"/>
        <v>5</v>
      </c>
      <c r="Q3927" t="str">
        <f t="shared" si="490"/>
        <v>theater</v>
      </c>
      <c r="R3927" t="str">
        <f t="shared" si="491"/>
        <v>plays</v>
      </c>
      <c r="S3927" s="9">
        <f t="shared" si="492"/>
        <v>41850.662488425922</v>
      </c>
      <c r="T3927" s="9">
        <f t="shared" si="493"/>
        <v>41820.662488425922</v>
      </c>
      <c r="U3927" t="str">
        <f t="shared" si="494"/>
        <v>June</v>
      </c>
      <c r="V3927" t="str">
        <f t="shared" si="495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88"/>
        <v>0</v>
      </c>
      <c r="P3928">
        <f t="shared" si="489"/>
        <v>15</v>
      </c>
      <c r="Q3928" t="str">
        <f t="shared" si="490"/>
        <v>theater</v>
      </c>
      <c r="R3928" t="str">
        <f t="shared" si="491"/>
        <v>plays</v>
      </c>
      <c r="S3928" s="9">
        <f t="shared" si="492"/>
        <v>41999.876712962963</v>
      </c>
      <c r="T3928" s="9">
        <f t="shared" si="493"/>
        <v>41969.876712962963</v>
      </c>
      <c r="U3928" t="str">
        <f t="shared" si="494"/>
        <v>November</v>
      </c>
      <c r="V3928" t="str">
        <f t="shared" si="495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88"/>
        <v>1</v>
      </c>
      <c r="P3929">
        <f t="shared" si="489"/>
        <v>12.5</v>
      </c>
      <c r="Q3929" t="str">
        <f t="shared" si="490"/>
        <v>theater</v>
      </c>
      <c r="R3929" t="str">
        <f t="shared" si="491"/>
        <v>plays</v>
      </c>
      <c r="S3929" s="9">
        <f t="shared" si="492"/>
        <v>41860.059074074074</v>
      </c>
      <c r="T3929" s="9">
        <f t="shared" si="493"/>
        <v>41830.059074074074</v>
      </c>
      <c r="U3929" t="str">
        <f t="shared" si="494"/>
        <v>July</v>
      </c>
      <c r="V3929" t="str">
        <f t="shared" si="495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88"/>
        <v>13</v>
      </c>
      <c r="P3930">
        <f t="shared" si="489"/>
        <v>93</v>
      </c>
      <c r="Q3930" t="str">
        <f t="shared" si="490"/>
        <v>theater</v>
      </c>
      <c r="R3930" t="str">
        <f t="shared" si="491"/>
        <v>plays</v>
      </c>
      <c r="S3930" s="9">
        <f t="shared" si="492"/>
        <v>42292.999305555553</v>
      </c>
      <c r="T3930" s="9">
        <f t="shared" si="493"/>
        <v>42265.474849537037</v>
      </c>
      <c r="U3930" t="str">
        <f t="shared" si="494"/>
        <v>September</v>
      </c>
      <c r="V3930" t="str">
        <f t="shared" si="495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88"/>
        <v>2</v>
      </c>
      <c r="P3931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9">
        <f t="shared" si="492"/>
        <v>42631.618807870364</v>
      </c>
      <c r="T3931" s="9">
        <f t="shared" si="493"/>
        <v>42601.618807870364</v>
      </c>
      <c r="U3931" t="str">
        <f t="shared" si="494"/>
        <v>August</v>
      </c>
      <c r="V3931" t="str">
        <f t="shared" si="495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88"/>
        <v>0</v>
      </c>
      <c r="P3932">
        <f t="shared" si="489"/>
        <v>0</v>
      </c>
      <c r="Q3932" t="str">
        <f t="shared" si="490"/>
        <v>theater</v>
      </c>
      <c r="R3932" t="str">
        <f t="shared" si="491"/>
        <v>plays</v>
      </c>
      <c r="S3932" s="9">
        <f t="shared" si="492"/>
        <v>42461.041666666664</v>
      </c>
      <c r="T3932" s="9">
        <f t="shared" si="493"/>
        <v>42433.13041666666</v>
      </c>
      <c r="U3932" t="str">
        <f t="shared" si="494"/>
        <v>March</v>
      </c>
      <c r="V3932" t="str">
        <f t="shared" si="495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88"/>
        <v>0</v>
      </c>
      <c r="P3933">
        <f t="shared" si="489"/>
        <v>0</v>
      </c>
      <c r="Q3933" t="str">
        <f t="shared" si="490"/>
        <v>theater</v>
      </c>
      <c r="R3933" t="str">
        <f t="shared" si="491"/>
        <v>plays</v>
      </c>
      <c r="S3933" s="9">
        <f t="shared" si="492"/>
        <v>42252.943368055552</v>
      </c>
      <c r="T3933" s="9">
        <f t="shared" si="493"/>
        <v>42227.943368055552</v>
      </c>
      <c r="U3933" t="str">
        <f t="shared" si="494"/>
        <v>August</v>
      </c>
      <c r="V3933" t="str">
        <f t="shared" si="495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88"/>
        <v>0</v>
      </c>
      <c r="P3934">
        <f t="shared" si="489"/>
        <v>1</v>
      </c>
      <c r="Q3934" t="str">
        <f t="shared" si="490"/>
        <v>theater</v>
      </c>
      <c r="R3934" t="str">
        <f t="shared" si="491"/>
        <v>plays</v>
      </c>
      <c r="S3934" s="9">
        <f t="shared" si="492"/>
        <v>42444.918564814812</v>
      </c>
      <c r="T3934" s="9">
        <f t="shared" si="493"/>
        <v>42414.960231481477</v>
      </c>
      <c r="U3934" t="str">
        <f t="shared" si="494"/>
        <v>February</v>
      </c>
      <c r="V3934" t="str">
        <f t="shared" si="495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88"/>
        <v>16</v>
      </c>
      <c r="P3935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9">
        <f t="shared" si="492"/>
        <v>42567.821527777771</v>
      </c>
      <c r="T3935" s="9">
        <f t="shared" si="493"/>
        <v>42538.759976851848</v>
      </c>
      <c r="U3935" t="str">
        <f t="shared" si="494"/>
        <v>June</v>
      </c>
      <c r="V3935" t="str">
        <f t="shared" si="495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88"/>
        <v>11</v>
      </c>
      <c r="P393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9">
        <f t="shared" si="492"/>
        <v>42278.333333333336</v>
      </c>
      <c r="T3936" s="9">
        <f t="shared" si="493"/>
        <v>42233.463414351849</v>
      </c>
      <c r="U3936" t="str">
        <f t="shared" si="494"/>
        <v>August</v>
      </c>
      <c r="V3936" t="str">
        <f t="shared" si="495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88"/>
        <v>44</v>
      </c>
      <c r="P3937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9">
        <f t="shared" si="492"/>
        <v>42281.448449074065</v>
      </c>
      <c r="T3937" s="9">
        <f t="shared" si="493"/>
        <v>42221.448449074065</v>
      </c>
      <c r="U3937" t="str">
        <f t="shared" si="494"/>
        <v>August</v>
      </c>
      <c r="V3937" t="str">
        <f t="shared" si="495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88"/>
        <v>0</v>
      </c>
      <c r="P3938">
        <f t="shared" si="489"/>
        <v>0</v>
      </c>
      <c r="Q3938" t="str">
        <f t="shared" si="490"/>
        <v>theater</v>
      </c>
      <c r="R3938" t="str">
        <f t="shared" si="491"/>
        <v>plays</v>
      </c>
      <c r="S3938" s="9">
        <f t="shared" si="492"/>
        <v>42705.096296296295</v>
      </c>
      <c r="T3938" s="9">
        <f t="shared" si="493"/>
        <v>42675.054629629631</v>
      </c>
      <c r="U3938" t="str">
        <f t="shared" si="494"/>
        <v>November</v>
      </c>
      <c r="V3938" t="str">
        <f t="shared" si="495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88"/>
        <v>86</v>
      </c>
      <c r="P3939">
        <f t="shared" si="489"/>
        <v>248.5</v>
      </c>
      <c r="Q3939" t="str">
        <f t="shared" si="490"/>
        <v>theater</v>
      </c>
      <c r="R3939" t="str">
        <f t="shared" si="491"/>
        <v>plays</v>
      </c>
      <c r="S3939" s="9">
        <f t="shared" si="492"/>
        <v>42562.423148148147</v>
      </c>
      <c r="T3939" s="9">
        <f t="shared" si="493"/>
        <v>42534.423148148147</v>
      </c>
      <c r="U3939" t="str">
        <f t="shared" si="494"/>
        <v>June</v>
      </c>
      <c r="V3939" t="str">
        <f t="shared" si="495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88"/>
        <v>12</v>
      </c>
      <c r="P3940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9">
        <f t="shared" si="492"/>
        <v>42182.697384259263</v>
      </c>
      <c r="T3940" s="9">
        <f t="shared" si="493"/>
        <v>42151.697384259263</v>
      </c>
      <c r="U3940" t="str">
        <f t="shared" si="494"/>
        <v>May</v>
      </c>
      <c r="V3940" t="str">
        <f t="shared" si="495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88"/>
        <v>0</v>
      </c>
      <c r="P3941">
        <f t="shared" si="489"/>
        <v>5</v>
      </c>
      <c r="Q3941" t="str">
        <f t="shared" si="490"/>
        <v>theater</v>
      </c>
      <c r="R3941" t="str">
        <f t="shared" si="491"/>
        <v>plays</v>
      </c>
      <c r="S3941" s="9">
        <f t="shared" si="492"/>
        <v>41918.979166666664</v>
      </c>
      <c r="T3941" s="9">
        <f t="shared" si="493"/>
        <v>41915.191886574074</v>
      </c>
      <c r="U3941" t="str">
        <f t="shared" si="494"/>
        <v>October</v>
      </c>
      <c r="V3941" t="str">
        <f t="shared" si="495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88"/>
        <v>0</v>
      </c>
      <c r="P3942">
        <f t="shared" si="489"/>
        <v>5.5</v>
      </c>
      <c r="Q3942" t="str">
        <f t="shared" si="490"/>
        <v>theater</v>
      </c>
      <c r="R3942" t="str">
        <f t="shared" si="491"/>
        <v>plays</v>
      </c>
      <c r="S3942" s="9">
        <f t="shared" si="492"/>
        <v>42006.284155092588</v>
      </c>
      <c r="T3942" s="9">
        <f t="shared" si="493"/>
        <v>41961.284155092588</v>
      </c>
      <c r="U3942" t="str">
        <f t="shared" si="494"/>
        <v>November</v>
      </c>
      <c r="V3942" t="str">
        <f t="shared" si="495"/>
        <v>2014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88"/>
        <v>1</v>
      </c>
      <c r="P3943">
        <f t="shared" si="489"/>
        <v>25</v>
      </c>
      <c r="Q3943" t="str">
        <f t="shared" si="490"/>
        <v>theater</v>
      </c>
      <c r="R3943" t="str">
        <f t="shared" si="491"/>
        <v>plays</v>
      </c>
      <c r="S3943" s="9">
        <f t="shared" si="492"/>
        <v>41967.833333333336</v>
      </c>
      <c r="T3943" s="9">
        <f t="shared" si="493"/>
        <v>41940.378900462958</v>
      </c>
      <c r="U3943" t="str">
        <f t="shared" si="494"/>
        <v>October</v>
      </c>
      <c r="V3943" t="str">
        <f t="shared" si="495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88"/>
        <v>0</v>
      </c>
      <c r="P3944">
        <f t="shared" si="489"/>
        <v>0</v>
      </c>
      <c r="Q3944" t="str">
        <f t="shared" si="490"/>
        <v>theater</v>
      </c>
      <c r="R3944" t="str">
        <f t="shared" si="491"/>
        <v>plays</v>
      </c>
      <c r="S3944" s="9">
        <f t="shared" si="492"/>
        <v>42171.695763888885</v>
      </c>
      <c r="T3944" s="9">
        <f t="shared" si="493"/>
        <v>42111.695763888885</v>
      </c>
      <c r="U3944" t="str">
        <f t="shared" si="494"/>
        <v>April</v>
      </c>
      <c r="V3944" t="str">
        <f t="shared" si="495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88"/>
        <v>36</v>
      </c>
      <c r="P3945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9">
        <f t="shared" si="492"/>
        <v>42310.493055555555</v>
      </c>
      <c r="T3945" s="9">
        <f t="shared" si="493"/>
        <v>42279.570231481477</v>
      </c>
      <c r="U3945" t="str">
        <f t="shared" si="494"/>
        <v>October</v>
      </c>
      <c r="V3945" t="str">
        <f t="shared" si="495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88"/>
        <v>0</v>
      </c>
      <c r="P3946">
        <f t="shared" si="489"/>
        <v>0</v>
      </c>
      <c r="Q3946" t="str">
        <f t="shared" si="490"/>
        <v>theater</v>
      </c>
      <c r="R3946" t="str">
        <f t="shared" si="491"/>
        <v>plays</v>
      </c>
      <c r="S3946" s="9">
        <f t="shared" si="492"/>
        <v>42243.454571759255</v>
      </c>
      <c r="T3946" s="9">
        <f t="shared" si="493"/>
        <v>42213.454571759255</v>
      </c>
      <c r="U3946" t="str">
        <f t="shared" si="494"/>
        <v>July</v>
      </c>
      <c r="V3946" t="str">
        <f t="shared" si="495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88"/>
        <v>0</v>
      </c>
      <c r="P3947">
        <f t="shared" si="489"/>
        <v>5</v>
      </c>
      <c r="Q3947" t="str">
        <f t="shared" si="490"/>
        <v>theater</v>
      </c>
      <c r="R3947" t="str">
        <f t="shared" si="491"/>
        <v>plays</v>
      </c>
      <c r="S3947" s="9">
        <f t="shared" si="492"/>
        <v>42139.593379629623</v>
      </c>
      <c r="T3947" s="9">
        <f t="shared" si="493"/>
        <v>42109.593379629623</v>
      </c>
      <c r="U3947" t="str">
        <f t="shared" si="494"/>
        <v>April</v>
      </c>
      <c r="V3947" t="str">
        <f t="shared" si="495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88"/>
        <v>3</v>
      </c>
      <c r="P3948">
        <f t="shared" si="489"/>
        <v>39</v>
      </c>
      <c r="Q3948" t="str">
        <f t="shared" si="490"/>
        <v>theater</v>
      </c>
      <c r="R3948" t="str">
        <f t="shared" si="491"/>
        <v>plays</v>
      </c>
      <c r="S3948" s="9">
        <f t="shared" si="492"/>
        <v>42063.124999999993</v>
      </c>
      <c r="T3948" s="9">
        <f t="shared" si="493"/>
        <v>42031.625254629624</v>
      </c>
      <c r="U3948" t="str">
        <f t="shared" si="494"/>
        <v>January</v>
      </c>
      <c r="V3948" t="str">
        <f t="shared" si="495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88"/>
        <v>3</v>
      </c>
      <c r="P3949">
        <f t="shared" si="489"/>
        <v>50.5</v>
      </c>
      <c r="Q3949" t="str">
        <f t="shared" si="490"/>
        <v>theater</v>
      </c>
      <c r="R3949" t="str">
        <f t="shared" si="491"/>
        <v>plays</v>
      </c>
      <c r="S3949" s="9">
        <f t="shared" si="492"/>
        <v>42644.934537037036</v>
      </c>
      <c r="T3949" s="9">
        <f t="shared" si="493"/>
        <v>42614.934537037036</v>
      </c>
      <c r="U3949" t="str">
        <f t="shared" si="494"/>
        <v>September</v>
      </c>
      <c r="V3949" t="str">
        <f t="shared" si="495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88"/>
        <v>0</v>
      </c>
      <c r="P3950">
        <f t="shared" si="489"/>
        <v>0</v>
      </c>
      <c r="Q3950" t="str">
        <f t="shared" si="490"/>
        <v>theater</v>
      </c>
      <c r="R3950" t="str">
        <f t="shared" si="491"/>
        <v>plays</v>
      </c>
      <c r="S3950" s="9">
        <f t="shared" si="492"/>
        <v>41889.117164351846</v>
      </c>
      <c r="T3950" s="9">
        <f t="shared" si="493"/>
        <v>41829.117164351846</v>
      </c>
      <c r="U3950" t="str">
        <f t="shared" si="494"/>
        <v>July</v>
      </c>
      <c r="V3950" t="str">
        <f t="shared" si="495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88"/>
        <v>16</v>
      </c>
      <c r="P3951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9">
        <f t="shared" si="492"/>
        <v>42045.912280092591</v>
      </c>
      <c r="T3951" s="9">
        <f t="shared" si="493"/>
        <v>42015.912280092591</v>
      </c>
      <c r="U3951" t="str">
        <f t="shared" si="494"/>
        <v>January</v>
      </c>
      <c r="V3951" t="str">
        <f t="shared" si="495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88"/>
        <v>1</v>
      </c>
      <c r="P3952">
        <f t="shared" si="489"/>
        <v>25</v>
      </c>
      <c r="Q3952" t="str">
        <f t="shared" si="490"/>
        <v>theater</v>
      </c>
      <c r="R3952" t="str">
        <f t="shared" si="491"/>
        <v>plays</v>
      </c>
      <c r="S3952" s="9">
        <f t="shared" si="492"/>
        <v>42468.565972222219</v>
      </c>
      <c r="T3952" s="9">
        <f t="shared" si="493"/>
        <v>42439.493981481479</v>
      </c>
      <c r="U3952" t="str">
        <f t="shared" si="494"/>
        <v>March</v>
      </c>
      <c r="V3952" t="str">
        <f t="shared" si="495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88"/>
        <v>0</v>
      </c>
      <c r="P3953">
        <f t="shared" si="489"/>
        <v>1</v>
      </c>
      <c r="Q3953" t="str">
        <f t="shared" si="490"/>
        <v>theater</v>
      </c>
      <c r="R3953" t="str">
        <f t="shared" si="491"/>
        <v>plays</v>
      </c>
      <c r="S3953" s="9">
        <f t="shared" si="492"/>
        <v>42493.57571759259</v>
      </c>
      <c r="T3953" s="9">
        <f t="shared" si="493"/>
        <v>42433.617384259262</v>
      </c>
      <c r="U3953" t="str">
        <f t="shared" si="494"/>
        <v>March</v>
      </c>
      <c r="V3953" t="str">
        <f t="shared" si="495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88"/>
        <v>0</v>
      </c>
      <c r="P3954">
        <f t="shared" si="489"/>
        <v>25</v>
      </c>
      <c r="Q3954" t="str">
        <f t="shared" si="490"/>
        <v>theater</v>
      </c>
      <c r="R3954" t="str">
        <f t="shared" si="491"/>
        <v>plays</v>
      </c>
      <c r="S3954" s="9">
        <f t="shared" si="492"/>
        <v>42303.582060185181</v>
      </c>
      <c r="T3954" s="9">
        <f t="shared" si="493"/>
        <v>42243.582060185181</v>
      </c>
      <c r="U3954" t="str">
        <f t="shared" si="494"/>
        <v>August</v>
      </c>
      <c r="V3954" t="str">
        <f t="shared" si="495"/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88"/>
        <v>0</v>
      </c>
      <c r="P3955">
        <f t="shared" si="489"/>
        <v>0</v>
      </c>
      <c r="Q3955" t="str">
        <f t="shared" si="490"/>
        <v>theater</v>
      </c>
      <c r="R3955" t="str">
        <f t="shared" si="491"/>
        <v>plays</v>
      </c>
      <c r="S3955" s="9">
        <f t="shared" si="492"/>
        <v>42580.770138888889</v>
      </c>
      <c r="T3955" s="9">
        <f t="shared" si="493"/>
        <v>42549.840115740742</v>
      </c>
      <c r="U3955" t="str">
        <f t="shared" si="494"/>
        <v>June</v>
      </c>
      <c r="V3955" t="str">
        <f t="shared" si="495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88"/>
        <v>0</v>
      </c>
      <c r="P3956">
        <f t="shared" si="489"/>
        <v>0</v>
      </c>
      <c r="Q3956" t="str">
        <f t="shared" si="490"/>
        <v>theater</v>
      </c>
      <c r="R3956" t="str">
        <f t="shared" si="491"/>
        <v>plays</v>
      </c>
      <c r="S3956" s="9">
        <f t="shared" si="492"/>
        <v>41834.442870370367</v>
      </c>
      <c r="T3956" s="9">
        <f t="shared" si="493"/>
        <v>41774.442870370367</v>
      </c>
      <c r="U3956" t="str">
        <f t="shared" si="494"/>
        <v>May</v>
      </c>
      <c r="V3956" t="str">
        <f t="shared" si="495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88"/>
        <v>24</v>
      </c>
      <c r="P3957">
        <f t="shared" si="489"/>
        <v>53.125</v>
      </c>
      <c r="Q3957" t="str">
        <f t="shared" si="490"/>
        <v>theater</v>
      </c>
      <c r="R3957" t="str">
        <f t="shared" si="491"/>
        <v>plays</v>
      </c>
      <c r="S3957" s="9">
        <f t="shared" si="492"/>
        <v>42336.682187499995</v>
      </c>
      <c r="T3957" s="9">
        <f t="shared" si="493"/>
        <v>42306.640520833331</v>
      </c>
      <c r="U3957" t="str">
        <f t="shared" si="494"/>
        <v>October</v>
      </c>
      <c r="V3957" t="str">
        <f t="shared" si="495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88"/>
        <v>0</v>
      </c>
      <c r="P3958">
        <f t="shared" si="489"/>
        <v>0</v>
      </c>
      <c r="Q3958" t="str">
        <f t="shared" si="490"/>
        <v>theater</v>
      </c>
      <c r="R3958" t="str">
        <f t="shared" si="491"/>
        <v>plays</v>
      </c>
      <c r="S3958" s="9">
        <f t="shared" si="492"/>
        <v>42484.805555555555</v>
      </c>
      <c r="T3958" s="9">
        <f t="shared" si="493"/>
        <v>42457.723692129628</v>
      </c>
      <c r="U3958" t="str">
        <f t="shared" si="494"/>
        <v>March</v>
      </c>
      <c r="V3958" t="str">
        <f t="shared" si="495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88"/>
        <v>0</v>
      </c>
      <c r="P3959">
        <f t="shared" si="489"/>
        <v>7</v>
      </c>
      <c r="Q3959" t="str">
        <f t="shared" si="490"/>
        <v>theater</v>
      </c>
      <c r="R3959" t="str">
        <f t="shared" si="491"/>
        <v>plays</v>
      </c>
      <c r="S3959" s="9">
        <f t="shared" si="492"/>
        <v>42559.767986111103</v>
      </c>
      <c r="T3959" s="9">
        <f t="shared" si="493"/>
        <v>42513.767986111103</v>
      </c>
      <c r="U3959" t="str">
        <f t="shared" si="494"/>
        <v>May</v>
      </c>
      <c r="V3959" t="str">
        <f t="shared" si="495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88"/>
        <v>32</v>
      </c>
      <c r="P3960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9">
        <f t="shared" si="492"/>
        <v>41853.375</v>
      </c>
      <c r="T3960" s="9">
        <f t="shared" si="493"/>
        <v>41816.742037037038</v>
      </c>
      <c r="U3960" t="str">
        <f t="shared" si="494"/>
        <v>June</v>
      </c>
      <c r="V3960" t="str">
        <f t="shared" si="495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88"/>
        <v>24</v>
      </c>
      <c r="P3961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9">
        <f t="shared" si="492"/>
        <v>41910.580509259256</v>
      </c>
      <c r="T3961" s="9">
        <f t="shared" si="493"/>
        <v>41880.580509259256</v>
      </c>
      <c r="U3961" t="str">
        <f t="shared" si="494"/>
        <v>August</v>
      </c>
      <c r="V3961" t="str">
        <f t="shared" si="495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88"/>
        <v>2</v>
      </c>
      <c r="P3962">
        <f t="shared" si="489"/>
        <v>11.25</v>
      </c>
      <c r="Q3962" t="str">
        <f t="shared" si="490"/>
        <v>theater</v>
      </c>
      <c r="R3962" t="str">
        <f t="shared" si="491"/>
        <v>plays</v>
      </c>
      <c r="S3962" s="9">
        <f t="shared" si="492"/>
        <v>42372.63722222222</v>
      </c>
      <c r="T3962" s="9">
        <f t="shared" si="493"/>
        <v>42342.63722222222</v>
      </c>
      <c r="U3962" t="str">
        <f t="shared" si="494"/>
        <v>December</v>
      </c>
      <c r="V3962" t="str">
        <f t="shared" si="495"/>
        <v>2015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88"/>
        <v>0</v>
      </c>
      <c r="P3963">
        <f t="shared" si="489"/>
        <v>10.5</v>
      </c>
      <c r="Q3963" t="str">
        <f t="shared" si="490"/>
        <v>theater</v>
      </c>
      <c r="R3963" t="str">
        <f t="shared" si="491"/>
        <v>plays</v>
      </c>
      <c r="S3963" s="9">
        <f t="shared" si="492"/>
        <v>41767.682986111111</v>
      </c>
      <c r="T3963" s="9">
        <f t="shared" si="493"/>
        <v>41745.682986111111</v>
      </c>
      <c r="U3963" t="str">
        <f t="shared" si="494"/>
        <v>April</v>
      </c>
      <c r="V3963" t="str">
        <f t="shared" si="495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88"/>
        <v>3</v>
      </c>
      <c r="P3964">
        <f t="shared" si="489"/>
        <v>15</v>
      </c>
      <c r="Q3964" t="str">
        <f t="shared" si="490"/>
        <v>theater</v>
      </c>
      <c r="R3964" t="str">
        <f t="shared" si="491"/>
        <v>plays</v>
      </c>
      <c r="S3964" s="9">
        <f t="shared" si="492"/>
        <v>42336.413124999999</v>
      </c>
      <c r="T3964" s="9">
        <f t="shared" si="493"/>
        <v>42311.413124999999</v>
      </c>
      <c r="U3964" t="str">
        <f t="shared" si="494"/>
        <v>November</v>
      </c>
      <c r="V3964" t="str">
        <f t="shared" si="495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88"/>
        <v>0</v>
      </c>
      <c r="P3965">
        <f t="shared" si="489"/>
        <v>0</v>
      </c>
      <c r="Q3965" t="str">
        <f t="shared" si="490"/>
        <v>theater</v>
      </c>
      <c r="R3965" t="str">
        <f t="shared" si="491"/>
        <v>plays</v>
      </c>
      <c r="S3965" s="9">
        <f t="shared" si="492"/>
        <v>42325.987465277773</v>
      </c>
      <c r="T3965" s="9">
        <f t="shared" si="493"/>
        <v>42295.945798611108</v>
      </c>
      <c r="U3965" t="str">
        <f t="shared" si="494"/>
        <v>October</v>
      </c>
      <c r="V3965" t="str">
        <f t="shared" si="495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88"/>
        <v>6</v>
      </c>
      <c r="P3966">
        <f t="shared" si="489"/>
        <v>42</v>
      </c>
      <c r="Q3966" t="str">
        <f t="shared" si="490"/>
        <v>theater</v>
      </c>
      <c r="R3966" t="str">
        <f t="shared" si="491"/>
        <v>plays</v>
      </c>
      <c r="S3966" s="9">
        <f t="shared" si="492"/>
        <v>42113.47206018518</v>
      </c>
      <c r="T3966" s="9">
        <f t="shared" si="493"/>
        <v>42053.513726851852</v>
      </c>
      <c r="U3966" t="str">
        <f t="shared" si="494"/>
        <v>February</v>
      </c>
      <c r="V3966" t="str">
        <f t="shared" si="495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88"/>
        <v>14</v>
      </c>
      <c r="P3967">
        <f t="shared" si="489"/>
        <v>71.25</v>
      </c>
      <c r="Q3967" t="str">
        <f t="shared" si="490"/>
        <v>theater</v>
      </c>
      <c r="R3967" t="str">
        <f t="shared" si="491"/>
        <v>plays</v>
      </c>
      <c r="S3967" s="9">
        <f t="shared" si="492"/>
        <v>42473.985879629625</v>
      </c>
      <c r="T3967" s="9">
        <f t="shared" si="493"/>
        <v>42414.027546296296</v>
      </c>
      <c r="U3967" t="str">
        <f t="shared" si="494"/>
        <v>February</v>
      </c>
      <c r="V3967" t="str">
        <f t="shared" si="495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88"/>
        <v>1</v>
      </c>
      <c r="P3968">
        <f t="shared" si="489"/>
        <v>22.5</v>
      </c>
      <c r="Q3968" t="str">
        <f t="shared" si="490"/>
        <v>theater</v>
      </c>
      <c r="R3968" t="str">
        <f t="shared" si="491"/>
        <v>plays</v>
      </c>
      <c r="S3968" s="9">
        <f t="shared" si="492"/>
        <v>41843.915972222218</v>
      </c>
      <c r="T3968" s="9">
        <f t="shared" si="493"/>
        <v>41801.503217592588</v>
      </c>
      <c r="U3968" t="str">
        <f t="shared" si="494"/>
        <v>June</v>
      </c>
      <c r="V3968" t="str">
        <f t="shared" si="495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88"/>
        <v>24</v>
      </c>
      <c r="P3969">
        <f t="shared" si="489"/>
        <v>41</v>
      </c>
      <c r="Q3969" t="str">
        <f t="shared" si="490"/>
        <v>theater</v>
      </c>
      <c r="R3969" t="str">
        <f t="shared" si="491"/>
        <v>plays</v>
      </c>
      <c r="S3969" s="9">
        <f t="shared" si="492"/>
        <v>42800.082256944443</v>
      </c>
      <c r="T3969" s="9">
        <f t="shared" si="493"/>
        <v>42770.082256944443</v>
      </c>
      <c r="U3969" t="str">
        <f t="shared" si="494"/>
        <v>February</v>
      </c>
      <c r="V3969" t="str">
        <f t="shared" si="495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88"/>
        <v>11</v>
      </c>
      <c r="P3970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9">
        <f t="shared" si="492"/>
        <v>42512.60732638889</v>
      </c>
      <c r="T3970" s="9">
        <f t="shared" si="493"/>
        <v>42452.60732638889</v>
      </c>
      <c r="U3970" t="str">
        <f t="shared" si="494"/>
        <v>March</v>
      </c>
      <c r="V3970" t="str">
        <f t="shared" si="495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96">ROUND(E3971/D3971*100,0)</f>
        <v>7</v>
      </c>
      <c r="P3971">
        <f t="shared" ref="P3971:P4034" si="497">IFERROR(E3971/L3971,0)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9">
        <f t="shared" ref="S3971:S4034" si="500">(((I3971/60)/60)/24)+DATE(1970,1,1)+(-5/24)</f>
        <v>42610.954861111109</v>
      </c>
      <c r="T3971" s="9">
        <f t="shared" ref="T3971:T4034" si="501">(((J3971/60)/60)/24)+DATE(1970,1,1)+(-5/24)</f>
        <v>42601.646365740737</v>
      </c>
      <c r="U3971" t="str">
        <f t="shared" ref="U3971:U4034" si="502">TEXT(T3971,"mmmm")</f>
        <v>August</v>
      </c>
      <c r="V3971" t="str">
        <f t="shared" ref="V3971:V4034" si="503">TEXT(T3971,"yyyy")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96"/>
        <v>0</v>
      </c>
      <c r="P3972">
        <f t="shared" si="497"/>
        <v>5.5</v>
      </c>
      <c r="Q3972" t="str">
        <f t="shared" si="498"/>
        <v>theater</v>
      </c>
      <c r="R3972" t="str">
        <f t="shared" si="499"/>
        <v>plays</v>
      </c>
      <c r="S3972" s="9">
        <f t="shared" si="500"/>
        <v>42477.655219907399</v>
      </c>
      <c r="T3972" s="9">
        <f t="shared" si="501"/>
        <v>42447.655219907399</v>
      </c>
      <c r="U3972" t="str">
        <f t="shared" si="502"/>
        <v>March</v>
      </c>
      <c r="V3972" t="str">
        <f t="shared" si="503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96"/>
        <v>1</v>
      </c>
      <c r="P3973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9">
        <f t="shared" si="500"/>
        <v>41841.327847222223</v>
      </c>
      <c r="T3973" s="9">
        <f t="shared" si="501"/>
        <v>41811.327847222223</v>
      </c>
      <c r="U3973" t="str">
        <f t="shared" si="502"/>
        <v>June</v>
      </c>
      <c r="V3973" t="str">
        <f t="shared" si="503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96"/>
        <v>21</v>
      </c>
      <c r="P3974">
        <f t="shared" si="497"/>
        <v>26.375</v>
      </c>
      <c r="Q3974" t="str">
        <f t="shared" si="498"/>
        <v>theater</v>
      </c>
      <c r="R3974" t="str">
        <f t="shared" si="499"/>
        <v>plays</v>
      </c>
      <c r="S3974" s="9">
        <f t="shared" si="500"/>
        <v>42040.859189814808</v>
      </c>
      <c r="T3974" s="9">
        <f t="shared" si="501"/>
        <v>41980.859189814808</v>
      </c>
      <c r="U3974" t="str">
        <f t="shared" si="502"/>
        <v>December</v>
      </c>
      <c r="V3974" t="str">
        <f t="shared" si="503"/>
        <v>2014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96"/>
        <v>78</v>
      </c>
      <c r="P3975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9">
        <f t="shared" si="500"/>
        <v>42498.958333333336</v>
      </c>
      <c r="T3975" s="9">
        <f t="shared" si="501"/>
        <v>42469.475810185184</v>
      </c>
      <c r="U3975" t="str">
        <f t="shared" si="502"/>
        <v>April</v>
      </c>
      <c r="V3975" t="str">
        <f t="shared" si="503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96"/>
        <v>32</v>
      </c>
      <c r="P397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9">
        <f t="shared" si="500"/>
        <v>42523.338518518511</v>
      </c>
      <c r="T3976" s="9">
        <f t="shared" si="501"/>
        <v>42493.338518518511</v>
      </c>
      <c r="U3976" t="str">
        <f t="shared" si="502"/>
        <v>May</v>
      </c>
      <c r="V3976" t="str">
        <f t="shared" si="503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96"/>
        <v>0</v>
      </c>
      <c r="P3977">
        <f t="shared" si="497"/>
        <v>0</v>
      </c>
      <c r="Q3977" t="str">
        <f t="shared" si="498"/>
        <v>theater</v>
      </c>
      <c r="R3977" t="str">
        <f t="shared" si="499"/>
        <v>plays</v>
      </c>
      <c r="S3977" s="9">
        <f t="shared" si="500"/>
        <v>42564.658541666664</v>
      </c>
      <c r="T3977" s="9">
        <f t="shared" si="501"/>
        <v>42534.658541666664</v>
      </c>
      <c r="U3977" t="str">
        <f t="shared" si="502"/>
        <v>June</v>
      </c>
      <c r="V3977" t="str">
        <f t="shared" si="503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96"/>
        <v>48</v>
      </c>
      <c r="P3978">
        <f t="shared" si="497"/>
        <v>62</v>
      </c>
      <c r="Q3978" t="str">
        <f t="shared" si="498"/>
        <v>theater</v>
      </c>
      <c r="R3978" t="str">
        <f t="shared" si="499"/>
        <v>plays</v>
      </c>
      <c r="S3978" s="9">
        <f t="shared" si="500"/>
        <v>41852.083333333328</v>
      </c>
      <c r="T3978" s="9">
        <f t="shared" si="501"/>
        <v>41830.650011574071</v>
      </c>
      <c r="U3978" t="str">
        <f t="shared" si="502"/>
        <v>July</v>
      </c>
      <c r="V3978" t="str">
        <f t="shared" si="503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96"/>
        <v>1</v>
      </c>
      <c r="P3979">
        <f t="shared" si="497"/>
        <v>217.5</v>
      </c>
      <c r="Q3979" t="str">
        <f t="shared" si="498"/>
        <v>theater</v>
      </c>
      <c r="R3979" t="str">
        <f t="shared" si="499"/>
        <v>plays</v>
      </c>
      <c r="S3979" s="9">
        <f t="shared" si="500"/>
        <v>42573.580231481479</v>
      </c>
      <c r="T3979" s="9">
        <f t="shared" si="501"/>
        <v>42543.580231481479</v>
      </c>
      <c r="U3979" t="str">
        <f t="shared" si="502"/>
        <v>June</v>
      </c>
      <c r="V3979" t="str">
        <f t="shared" si="503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96"/>
        <v>11</v>
      </c>
      <c r="P3980">
        <f t="shared" si="497"/>
        <v>26.75</v>
      </c>
      <c r="Q3980" t="str">
        <f t="shared" si="498"/>
        <v>theater</v>
      </c>
      <c r="R3980" t="str">
        <f t="shared" si="499"/>
        <v>plays</v>
      </c>
      <c r="S3980" s="9">
        <f t="shared" si="500"/>
        <v>42035.434641203705</v>
      </c>
      <c r="T3980" s="9">
        <f t="shared" si="501"/>
        <v>41975.434641203705</v>
      </c>
      <c r="U3980" t="str">
        <f t="shared" si="502"/>
        <v>December</v>
      </c>
      <c r="V3980" t="str">
        <f t="shared" si="503"/>
        <v>2014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96"/>
        <v>2</v>
      </c>
      <c r="P3981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9">
        <f t="shared" si="500"/>
        <v>42092.624999999993</v>
      </c>
      <c r="T3981" s="9">
        <f t="shared" si="501"/>
        <v>42069.695104166669</v>
      </c>
      <c r="U3981" t="str">
        <f t="shared" si="502"/>
        <v>March</v>
      </c>
      <c r="V3981" t="str">
        <f t="shared" si="503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96"/>
        <v>18</v>
      </c>
      <c r="P3982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9">
        <f t="shared" si="500"/>
        <v>41825.390590277777</v>
      </c>
      <c r="T3982" s="9">
        <f t="shared" si="501"/>
        <v>41795.390590277777</v>
      </c>
      <c r="U3982" t="str">
        <f t="shared" si="502"/>
        <v>June</v>
      </c>
      <c r="V3982" t="str">
        <f t="shared" si="503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96"/>
        <v>4</v>
      </c>
      <c r="P3983">
        <f t="shared" si="497"/>
        <v>175</v>
      </c>
      <c r="Q3983" t="str">
        <f t="shared" si="498"/>
        <v>theater</v>
      </c>
      <c r="R3983" t="str">
        <f t="shared" si="499"/>
        <v>plays</v>
      </c>
      <c r="S3983" s="9">
        <f t="shared" si="500"/>
        <v>42567.971631944441</v>
      </c>
      <c r="T3983" s="9">
        <f t="shared" si="501"/>
        <v>42507.971631944441</v>
      </c>
      <c r="U3983" t="str">
        <f t="shared" si="502"/>
        <v>May</v>
      </c>
      <c r="V3983" t="str">
        <f t="shared" si="503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96"/>
        <v>20</v>
      </c>
      <c r="P3984">
        <f t="shared" si="497"/>
        <v>34</v>
      </c>
      <c r="Q3984" t="str">
        <f t="shared" si="498"/>
        <v>theater</v>
      </c>
      <c r="R3984" t="str">
        <f t="shared" si="499"/>
        <v>plays</v>
      </c>
      <c r="S3984" s="9">
        <f t="shared" si="500"/>
        <v>42192.601620370369</v>
      </c>
      <c r="T3984" s="9">
        <f t="shared" si="501"/>
        <v>42132.601620370369</v>
      </c>
      <c r="U3984" t="str">
        <f t="shared" si="502"/>
        <v>May</v>
      </c>
      <c r="V3984" t="str">
        <f t="shared" si="503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96"/>
        <v>35</v>
      </c>
      <c r="P3985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9">
        <f t="shared" si="500"/>
        <v>41779.082638888889</v>
      </c>
      <c r="T3985" s="9">
        <f t="shared" si="501"/>
        <v>41747.661527777775</v>
      </c>
      <c r="U3985" t="str">
        <f t="shared" si="502"/>
        <v>April</v>
      </c>
      <c r="V3985" t="str">
        <f t="shared" si="503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96"/>
        <v>6</v>
      </c>
      <c r="P3986">
        <f t="shared" si="497"/>
        <v>9.5</v>
      </c>
      <c r="Q3986" t="str">
        <f t="shared" si="498"/>
        <v>theater</v>
      </c>
      <c r="R3986" t="str">
        <f t="shared" si="499"/>
        <v>plays</v>
      </c>
      <c r="S3986" s="9">
        <f t="shared" si="500"/>
        <v>41950.791666666664</v>
      </c>
      <c r="T3986" s="9">
        <f t="shared" si="501"/>
        <v>41920.755138888882</v>
      </c>
      <c r="U3986" t="str">
        <f t="shared" si="502"/>
        <v>October</v>
      </c>
      <c r="V3986" t="str">
        <f t="shared" si="503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96"/>
        <v>32</v>
      </c>
      <c r="P3987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9">
        <f t="shared" si="500"/>
        <v>42420.670138888883</v>
      </c>
      <c r="T3987" s="9">
        <f t="shared" si="501"/>
        <v>42399.499074074069</v>
      </c>
      <c r="U3987" t="str">
        <f t="shared" si="502"/>
        <v>January</v>
      </c>
      <c r="V3987" t="str">
        <f t="shared" si="503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96"/>
        <v>10</v>
      </c>
      <c r="P3988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9">
        <f t="shared" si="500"/>
        <v>42496.336111111108</v>
      </c>
      <c r="T3988" s="9">
        <f t="shared" si="501"/>
        <v>42467.340208333328</v>
      </c>
      <c r="U3988" t="str">
        <f t="shared" si="502"/>
        <v>April</v>
      </c>
      <c r="V3988" t="str">
        <f t="shared" si="503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96"/>
        <v>38</v>
      </c>
      <c r="P3989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9">
        <f t="shared" si="500"/>
        <v>41775.716319444444</v>
      </c>
      <c r="T3989" s="9">
        <f t="shared" si="501"/>
        <v>41765.716319444444</v>
      </c>
      <c r="U3989" t="str">
        <f t="shared" si="502"/>
        <v>May</v>
      </c>
      <c r="V3989" t="str">
        <f t="shared" si="503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96"/>
        <v>2</v>
      </c>
      <c r="P3990">
        <f t="shared" si="497"/>
        <v>8</v>
      </c>
      <c r="Q3990" t="str">
        <f t="shared" si="498"/>
        <v>theater</v>
      </c>
      <c r="R3990" t="str">
        <f t="shared" si="499"/>
        <v>plays</v>
      </c>
      <c r="S3990" s="9">
        <f t="shared" si="500"/>
        <v>42244.872835648144</v>
      </c>
      <c r="T3990" s="9">
        <f t="shared" si="501"/>
        <v>42229.872835648144</v>
      </c>
      <c r="U3990" t="str">
        <f t="shared" si="502"/>
        <v>August</v>
      </c>
      <c r="V3990" t="str">
        <f t="shared" si="503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96"/>
        <v>0</v>
      </c>
      <c r="P3991">
        <f t="shared" si="497"/>
        <v>0</v>
      </c>
      <c r="Q3991" t="str">
        <f t="shared" si="498"/>
        <v>theater</v>
      </c>
      <c r="R3991" t="str">
        <f t="shared" si="499"/>
        <v>plays</v>
      </c>
      <c r="S3991" s="9">
        <f t="shared" si="500"/>
        <v>42316.583113425928</v>
      </c>
      <c r="T3991" s="9">
        <f t="shared" si="501"/>
        <v>42286.541446759256</v>
      </c>
      <c r="U3991" t="str">
        <f t="shared" si="502"/>
        <v>October</v>
      </c>
      <c r="V3991" t="str">
        <f t="shared" si="503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96"/>
        <v>4</v>
      </c>
      <c r="P3992">
        <f t="shared" si="497"/>
        <v>23</v>
      </c>
      <c r="Q3992" t="str">
        <f t="shared" si="498"/>
        <v>theater</v>
      </c>
      <c r="R3992" t="str">
        <f t="shared" si="499"/>
        <v>plays</v>
      </c>
      <c r="S3992" s="9">
        <f t="shared" si="500"/>
        <v>42431.464039351849</v>
      </c>
      <c r="T3992" s="9">
        <f t="shared" si="501"/>
        <v>42401.464039351849</v>
      </c>
      <c r="U3992" t="str">
        <f t="shared" si="502"/>
        <v>February</v>
      </c>
      <c r="V3992" t="str">
        <f t="shared" si="503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96"/>
        <v>20</v>
      </c>
      <c r="P3993">
        <f t="shared" si="497"/>
        <v>100</v>
      </c>
      <c r="Q3993" t="str">
        <f t="shared" si="498"/>
        <v>theater</v>
      </c>
      <c r="R3993" t="str">
        <f t="shared" si="499"/>
        <v>plays</v>
      </c>
      <c r="S3993" s="9">
        <f t="shared" si="500"/>
        <v>42155.436134259253</v>
      </c>
      <c r="T3993" s="9">
        <f t="shared" si="501"/>
        <v>42125.436134259253</v>
      </c>
      <c r="U3993" t="str">
        <f t="shared" si="502"/>
        <v>May</v>
      </c>
      <c r="V3993" t="str">
        <f t="shared" si="503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96"/>
        <v>5</v>
      </c>
      <c r="P3994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9">
        <f t="shared" si="500"/>
        <v>42349.773831018516</v>
      </c>
      <c r="T3994" s="9">
        <f t="shared" si="501"/>
        <v>42289.732164351844</v>
      </c>
      <c r="U3994" t="str">
        <f t="shared" si="502"/>
        <v>October</v>
      </c>
      <c r="V3994" t="str">
        <f t="shared" si="503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96"/>
        <v>0</v>
      </c>
      <c r="P3995">
        <f t="shared" si="497"/>
        <v>3</v>
      </c>
      <c r="Q3995" t="str">
        <f t="shared" si="498"/>
        <v>theater</v>
      </c>
      <c r="R3995" t="str">
        <f t="shared" si="499"/>
        <v>plays</v>
      </c>
      <c r="S3995" s="9">
        <f t="shared" si="500"/>
        <v>42137.656388888885</v>
      </c>
      <c r="T3995" s="9">
        <f t="shared" si="501"/>
        <v>42107.656388888885</v>
      </c>
      <c r="U3995" t="str">
        <f t="shared" si="502"/>
        <v>April</v>
      </c>
      <c r="V3995" t="str">
        <f t="shared" si="503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96"/>
        <v>0</v>
      </c>
      <c r="P3996">
        <f t="shared" si="497"/>
        <v>5</v>
      </c>
      <c r="Q3996" t="str">
        <f t="shared" si="498"/>
        <v>theater</v>
      </c>
      <c r="R3996" t="str">
        <f t="shared" si="499"/>
        <v>plays</v>
      </c>
      <c r="S3996" s="9">
        <f t="shared" si="500"/>
        <v>41839.181597222218</v>
      </c>
      <c r="T3996" s="9">
        <f t="shared" si="501"/>
        <v>41809.181597222218</v>
      </c>
      <c r="U3996" t="str">
        <f t="shared" si="502"/>
        <v>June</v>
      </c>
      <c r="V3996" t="str">
        <f t="shared" si="503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96"/>
        <v>35</v>
      </c>
      <c r="P3997">
        <f t="shared" si="497"/>
        <v>17.5</v>
      </c>
      <c r="Q3997" t="str">
        <f t="shared" si="498"/>
        <v>theater</v>
      </c>
      <c r="R3997" t="str">
        <f t="shared" si="499"/>
        <v>plays</v>
      </c>
      <c r="S3997" s="9">
        <f t="shared" si="500"/>
        <v>42049.268749999996</v>
      </c>
      <c r="T3997" s="9">
        <f t="shared" si="501"/>
        <v>42019.475428240738</v>
      </c>
      <c r="U3997" t="str">
        <f t="shared" si="502"/>
        <v>January</v>
      </c>
      <c r="V3997" t="str">
        <f t="shared" si="503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96"/>
        <v>17</v>
      </c>
      <c r="P3998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9">
        <f t="shared" si="500"/>
        <v>41963.461111111108</v>
      </c>
      <c r="T3998" s="9">
        <f t="shared" si="501"/>
        <v>41950.058611111104</v>
      </c>
      <c r="U3998" t="str">
        <f t="shared" si="502"/>
        <v>November</v>
      </c>
      <c r="V3998" t="str">
        <f t="shared" si="503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96"/>
        <v>0</v>
      </c>
      <c r="P3999">
        <f t="shared" si="497"/>
        <v>0</v>
      </c>
      <c r="Q3999" t="str">
        <f t="shared" si="498"/>
        <v>theater</v>
      </c>
      <c r="R3999" t="str">
        <f t="shared" si="499"/>
        <v>plays</v>
      </c>
      <c r="S3999" s="9">
        <f t="shared" si="500"/>
        <v>42099.141446759262</v>
      </c>
      <c r="T3999" s="9">
        <f t="shared" si="501"/>
        <v>42069.183113425919</v>
      </c>
      <c r="U3999" t="str">
        <f t="shared" si="502"/>
        <v>March</v>
      </c>
      <c r="V3999" t="str">
        <f t="shared" si="503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96"/>
        <v>57</v>
      </c>
      <c r="P4000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9">
        <f t="shared" si="500"/>
        <v>42091.713263888887</v>
      </c>
      <c r="T4000" s="9">
        <f t="shared" si="501"/>
        <v>42061.754930555551</v>
      </c>
      <c r="U4000" t="str">
        <f t="shared" si="502"/>
        <v>February</v>
      </c>
      <c r="V4000" t="str">
        <f t="shared" si="503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96"/>
        <v>17</v>
      </c>
      <c r="P4001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9">
        <f t="shared" si="500"/>
        <v>41882.619317129625</v>
      </c>
      <c r="T4001" s="9">
        <f t="shared" si="501"/>
        <v>41842.620347222219</v>
      </c>
      <c r="U4001" t="str">
        <f t="shared" si="502"/>
        <v>July</v>
      </c>
      <c r="V4001" t="str">
        <f t="shared" si="503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96"/>
        <v>0</v>
      </c>
      <c r="P4002">
        <f t="shared" si="497"/>
        <v>10</v>
      </c>
      <c r="Q4002" t="str">
        <f t="shared" si="498"/>
        <v>theater</v>
      </c>
      <c r="R4002" t="str">
        <f t="shared" si="499"/>
        <v>plays</v>
      </c>
      <c r="S4002" s="9">
        <f t="shared" si="500"/>
        <v>42497.39534722222</v>
      </c>
      <c r="T4002" s="9">
        <f t="shared" si="501"/>
        <v>42437.437013888884</v>
      </c>
      <c r="U4002" t="str">
        <f t="shared" si="502"/>
        <v>March</v>
      </c>
      <c r="V4002" t="str">
        <f t="shared" si="503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96"/>
        <v>38</v>
      </c>
      <c r="P4003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9">
        <f t="shared" si="500"/>
        <v>42795.583333333336</v>
      </c>
      <c r="T4003" s="9">
        <f t="shared" si="501"/>
        <v>42775.755879629629</v>
      </c>
      <c r="U4003" t="str">
        <f t="shared" si="502"/>
        <v>February</v>
      </c>
      <c r="V4003" t="str">
        <f t="shared" si="503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96"/>
        <v>2</v>
      </c>
      <c r="P4004">
        <f t="shared" si="497"/>
        <v>5.75</v>
      </c>
      <c r="Q4004" t="str">
        <f t="shared" si="498"/>
        <v>theater</v>
      </c>
      <c r="R4004" t="str">
        <f t="shared" si="499"/>
        <v>plays</v>
      </c>
      <c r="S4004" s="9">
        <f t="shared" si="500"/>
        <v>41908.835196759253</v>
      </c>
      <c r="T4004" s="9">
        <f t="shared" si="501"/>
        <v>41878.835196759253</v>
      </c>
      <c r="U4004" t="str">
        <f t="shared" si="502"/>
        <v>August</v>
      </c>
      <c r="V4004" t="str">
        <f t="shared" si="503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96"/>
        <v>10</v>
      </c>
      <c r="P4005">
        <f t="shared" si="497"/>
        <v>100.5</v>
      </c>
      <c r="Q4005" t="str">
        <f t="shared" si="498"/>
        <v>theater</v>
      </c>
      <c r="R4005" t="str">
        <f t="shared" si="499"/>
        <v>plays</v>
      </c>
      <c r="S4005" s="9">
        <f t="shared" si="500"/>
        <v>42050.379016203697</v>
      </c>
      <c r="T4005" s="9">
        <f t="shared" si="501"/>
        <v>42020.379016203697</v>
      </c>
      <c r="U4005" t="str">
        <f t="shared" si="502"/>
        <v>January</v>
      </c>
      <c r="V4005" t="str">
        <f t="shared" si="503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96"/>
        <v>0</v>
      </c>
      <c r="P4006">
        <f t="shared" si="497"/>
        <v>1</v>
      </c>
      <c r="Q4006" t="str">
        <f t="shared" si="498"/>
        <v>theater</v>
      </c>
      <c r="R4006" t="str">
        <f t="shared" si="499"/>
        <v>plays</v>
      </c>
      <c r="S4006" s="9">
        <f t="shared" si="500"/>
        <v>41919.954363425924</v>
      </c>
      <c r="T4006" s="9">
        <f t="shared" si="501"/>
        <v>41889.954363425924</v>
      </c>
      <c r="U4006" t="str">
        <f t="shared" si="502"/>
        <v>September</v>
      </c>
      <c r="V4006" t="str">
        <f t="shared" si="503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96"/>
        <v>1</v>
      </c>
      <c r="P4007">
        <f t="shared" si="497"/>
        <v>20</v>
      </c>
      <c r="Q4007" t="str">
        <f t="shared" si="498"/>
        <v>theater</v>
      </c>
      <c r="R4007" t="str">
        <f t="shared" si="499"/>
        <v>plays</v>
      </c>
      <c r="S4007" s="9">
        <f t="shared" si="500"/>
        <v>41932.599363425921</v>
      </c>
      <c r="T4007" s="9">
        <f t="shared" si="501"/>
        <v>41872.599363425921</v>
      </c>
      <c r="U4007" t="str">
        <f t="shared" si="502"/>
        <v>August</v>
      </c>
      <c r="V4007" t="str">
        <f t="shared" si="503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96"/>
        <v>0</v>
      </c>
      <c r="P4008">
        <f t="shared" si="497"/>
        <v>2</v>
      </c>
      <c r="Q4008" t="str">
        <f t="shared" si="498"/>
        <v>theater</v>
      </c>
      <c r="R4008" t="str">
        <f t="shared" si="499"/>
        <v>plays</v>
      </c>
      <c r="S4008" s="9">
        <f t="shared" si="500"/>
        <v>42416.564664351848</v>
      </c>
      <c r="T4008" s="9">
        <f t="shared" si="501"/>
        <v>42391.564664351848</v>
      </c>
      <c r="U4008" t="str">
        <f t="shared" si="502"/>
        <v>January</v>
      </c>
      <c r="V4008" t="str">
        <f t="shared" si="503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96"/>
        <v>0</v>
      </c>
      <c r="P4009">
        <f t="shared" si="497"/>
        <v>5</v>
      </c>
      <c r="Q4009" t="str">
        <f t="shared" si="498"/>
        <v>theater</v>
      </c>
      <c r="R4009" t="str">
        <f t="shared" si="499"/>
        <v>plays</v>
      </c>
      <c r="S4009" s="9">
        <f t="shared" si="500"/>
        <v>41877.477777777778</v>
      </c>
      <c r="T4009" s="9">
        <f t="shared" si="501"/>
        <v>41848.564594907402</v>
      </c>
      <c r="U4009" t="str">
        <f t="shared" si="502"/>
        <v>July</v>
      </c>
      <c r="V4009" t="str">
        <f t="shared" si="503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96"/>
        <v>6</v>
      </c>
      <c r="P4010">
        <f t="shared" si="497"/>
        <v>15</v>
      </c>
      <c r="Q4010" t="str">
        <f t="shared" si="498"/>
        <v>theater</v>
      </c>
      <c r="R4010" t="str">
        <f t="shared" si="499"/>
        <v>plays</v>
      </c>
      <c r="S4010" s="9">
        <f t="shared" si="500"/>
        <v>42207.755868055552</v>
      </c>
      <c r="T4010" s="9">
        <f t="shared" si="501"/>
        <v>42177.755868055552</v>
      </c>
      <c r="U4010" t="str">
        <f t="shared" si="502"/>
        <v>June</v>
      </c>
      <c r="V4010" t="str">
        <f t="shared" si="503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96"/>
        <v>4</v>
      </c>
      <c r="P4011">
        <f t="shared" si="497"/>
        <v>25</v>
      </c>
      <c r="Q4011" t="str">
        <f t="shared" si="498"/>
        <v>theater</v>
      </c>
      <c r="R4011" t="str">
        <f t="shared" si="499"/>
        <v>plays</v>
      </c>
      <c r="S4011" s="9">
        <f t="shared" si="500"/>
        <v>41891.492592592593</v>
      </c>
      <c r="T4011" s="9">
        <f t="shared" si="501"/>
        <v>41851.492592592593</v>
      </c>
      <c r="U4011" t="str">
        <f t="shared" si="502"/>
        <v>July</v>
      </c>
      <c r="V4011" t="str">
        <f t="shared" si="503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96"/>
        <v>24</v>
      </c>
      <c r="P4012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9">
        <f t="shared" si="500"/>
        <v>41938.562106481477</v>
      </c>
      <c r="T4012" s="9">
        <f t="shared" si="501"/>
        <v>41921.562106481477</v>
      </c>
      <c r="U4012" t="str">
        <f t="shared" si="502"/>
        <v>October</v>
      </c>
      <c r="V4012" t="str">
        <f t="shared" si="503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96"/>
        <v>8</v>
      </c>
      <c r="P4013">
        <f t="shared" si="497"/>
        <v>4.75</v>
      </c>
      <c r="Q4013" t="str">
        <f t="shared" si="498"/>
        <v>theater</v>
      </c>
      <c r="R4013" t="str">
        <f t="shared" si="499"/>
        <v>plays</v>
      </c>
      <c r="S4013" s="9">
        <f t="shared" si="500"/>
        <v>42032.336550925924</v>
      </c>
      <c r="T4013" s="9">
        <f t="shared" si="501"/>
        <v>42002.336550925924</v>
      </c>
      <c r="U4013" t="str">
        <f t="shared" si="502"/>
        <v>December</v>
      </c>
      <c r="V4013" t="str">
        <f t="shared" si="503"/>
        <v>2014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96"/>
        <v>0</v>
      </c>
      <c r="P4014">
        <f t="shared" si="497"/>
        <v>0</v>
      </c>
      <c r="Q4014" t="str">
        <f t="shared" si="498"/>
        <v>theater</v>
      </c>
      <c r="R4014" t="str">
        <f t="shared" si="499"/>
        <v>plays</v>
      </c>
      <c r="S4014" s="9">
        <f t="shared" si="500"/>
        <v>42126.336215277777</v>
      </c>
      <c r="T4014" s="9">
        <f t="shared" si="501"/>
        <v>42096.336215277777</v>
      </c>
      <c r="U4014" t="str">
        <f t="shared" si="502"/>
        <v>April</v>
      </c>
      <c r="V4014" t="str">
        <f t="shared" si="503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96"/>
        <v>1</v>
      </c>
      <c r="P4015">
        <f t="shared" si="497"/>
        <v>13</v>
      </c>
      <c r="Q4015" t="str">
        <f t="shared" si="498"/>
        <v>theater</v>
      </c>
      <c r="R4015" t="str">
        <f t="shared" si="499"/>
        <v>plays</v>
      </c>
      <c r="S4015" s="9">
        <f t="shared" si="500"/>
        <v>42051.092858796292</v>
      </c>
      <c r="T4015" s="9">
        <f t="shared" si="501"/>
        <v>42021.092858796292</v>
      </c>
      <c r="U4015" t="str">
        <f t="shared" si="502"/>
        <v>January</v>
      </c>
      <c r="V4015" t="str">
        <f t="shared" si="503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96"/>
        <v>0</v>
      </c>
      <c r="P4016">
        <f t="shared" si="497"/>
        <v>0</v>
      </c>
      <c r="Q4016" t="str">
        <f t="shared" si="498"/>
        <v>theater</v>
      </c>
      <c r="R4016" t="str">
        <f t="shared" si="499"/>
        <v>plays</v>
      </c>
      <c r="S4016" s="9">
        <f t="shared" si="500"/>
        <v>42434.037835648145</v>
      </c>
      <c r="T4016" s="9">
        <f t="shared" si="501"/>
        <v>42419.037835648145</v>
      </c>
      <c r="U4016" t="str">
        <f t="shared" si="502"/>
        <v>February</v>
      </c>
      <c r="V4016" t="str">
        <f t="shared" si="503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96"/>
        <v>0</v>
      </c>
      <c r="P4017">
        <f t="shared" si="497"/>
        <v>1</v>
      </c>
      <c r="Q4017" t="str">
        <f t="shared" si="498"/>
        <v>theater</v>
      </c>
      <c r="R4017" t="str">
        <f t="shared" si="499"/>
        <v>plays</v>
      </c>
      <c r="S4017" s="9">
        <f t="shared" si="500"/>
        <v>42204.572488425918</v>
      </c>
      <c r="T4017" s="9">
        <f t="shared" si="501"/>
        <v>42174.572488425918</v>
      </c>
      <c r="U4017" t="str">
        <f t="shared" si="502"/>
        <v>June</v>
      </c>
      <c r="V4017" t="str">
        <f t="shared" si="503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96"/>
        <v>14</v>
      </c>
      <c r="P4018">
        <f t="shared" si="497"/>
        <v>10</v>
      </c>
      <c r="Q4018" t="str">
        <f t="shared" si="498"/>
        <v>theater</v>
      </c>
      <c r="R4018" t="str">
        <f t="shared" si="499"/>
        <v>plays</v>
      </c>
      <c r="S4018" s="9">
        <f t="shared" si="500"/>
        <v>41899.664351851847</v>
      </c>
      <c r="T4018" s="9">
        <f t="shared" si="501"/>
        <v>41869.664351851847</v>
      </c>
      <c r="U4018" t="str">
        <f t="shared" si="502"/>
        <v>August</v>
      </c>
      <c r="V4018" t="str">
        <f t="shared" si="503"/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96"/>
        <v>1</v>
      </c>
      <c r="P4019">
        <f t="shared" si="497"/>
        <v>52.5</v>
      </c>
      <c r="Q4019" t="str">
        <f t="shared" si="498"/>
        <v>theater</v>
      </c>
      <c r="R4019" t="str">
        <f t="shared" si="499"/>
        <v>plays</v>
      </c>
      <c r="S4019" s="9">
        <f t="shared" si="500"/>
        <v>41886.463819444441</v>
      </c>
      <c r="T4019" s="9">
        <f t="shared" si="501"/>
        <v>41856.463819444441</v>
      </c>
      <c r="U4019" t="str">
        <f t="shared" si="502"/>
        <v>August</v>
      </c>
      <c r="V4019" t="str">
        <f t="shared" si="503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96"/>
        <v>9</v>
      </c>
      <c r="P4020">
        <f t="shared" si="497"/>
        <v>32.5</v>
      </c>
      <c r="Q4020" t="str">
        <f t="shared" si="498"/>
        <v>theater</v>
      </c>
      <c r="R4020" t="str">
        <f t="shared" si="499"/>
        <v>plays</v>
      </c>
      <c r="S4020" s="9">
        <f t="shared" si="500"/>
        <v>42650.702638888884</v>
      </c>
      <c r="T4020" s="9">
        <f t="shared" si="501"/>
        <v>42620.702638888884</v>
      </c>
      <c r="U4020" t="str">
        <f t="shared" si="502"/>
        <v>September</v>
      </c>
      <c r="V4020" t="str">
        <f t="shared" si="503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96"/>
        <v>1</v>
      </c>
      <c r="P4021">
        <f t="shared" si="497"/>
        <v>7.25</v>
      </c>
      <c r="Q4021" t="str">
        <f t="shared" si="498"/>
        <v>theater</v>
      </c>
      <c r="R4021" t="str">
        <f t="shared" si="499"/>
        <v>plays</v>
      </c>
      <c r="S4021" s="9">
        <f t="shared" si="500"/>
        <v>42475.477777777771</v>
      </c>
      <c r="T4021" s="9">
        <f t="shared" si="501"/>
        <v>42417.467546296299</v>
      </c>
      <c r="U4021" t="str">
        <f t="shared" si="502"/>
        <v>February</v>
      </c>
      <c r="V4021" t="str">
        <f t="shared" si="503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96"/>
        <v>17</v>
      </c>
      <c r="P4022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9">
        <f t="shared" si="500"/>
        <v>42086.940960648142</v>
      </c>
      <c r="T4022" s="9">
        <f t="shared" si="501"/>
        <v>42056.982627314814</v>
      </c>
      <c r="U4022" t="str">
        <f t="shared" si="502"/>
        <v>February</v>
      </c>
      <c r="V4022" t="str">
        <f t="shared" si="503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96"/>
        <v>1</v>
      </c>
      <c r="P4023">
        <f t="shared" si="497"/>
        <v>62.5</v>
      </c>
      <c r="Q4023" t="str">
        <f t="shared" si="498"/>
        <v>theater</v>
      </c>
      <c r="R4023" t="str">
        <f t="shared" si="499"/>
        <v>plays</v>
      </c>
      <c r="S4023" s="9">
        <f t="shared" si="500"/>
        <v>41938.703217592592</v>
      </c>
      <c r="T4023" s="9">
        <f t="shared" si="501"/>
        <v>41878.703217592592</v>
      </c>
      <c r="U4023" t="str">
        <f t="shared" si="502"/>
        <v>August</v>
      </c>
      <c r="V4023" t="str">
        <f t="shared" si="503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96"/>
        <v>70</v>
      </c>
      <c r="P4024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9">
        <f t="shared" si="500"/>
        <v>42035.912499999999</v>
      </c>
      <c r="T4024" s="9">
        <f t="shared" si="501"/>
        <v>41990.375775462955</v>
      </c>
      <c r="U4024" t="str">
        <f t="shared" si="502"/>
        <v>December</v>
      </c>
      <c r="V4024" t="str">
        <f t="shared" si="503"/>
        <v>2014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96"/>
        <v>0</v>
      </c>
      <c r="P4025">
        <f t="shared" si="497"/>
        <v>0</v>
      </c>
      <c r="Q4025" t="str">
        <f t="shared" si="498"/>
        <v>theater</v>
      </c>
      <c r="R4025" t="str">
        <f t="shared" si="499"/>
        <v>plays</v>
      </c>
      <c r="S4025" s="9">
        <f t="shared" si="500"/>
        <v>42453.749571759261</v>
      </c>
      <c r="T4025" s="9">
        <f t="shared" si="501"/>
        <v>42408.791238425918</v>
      </c>
      <c r="U4025" t="str">
        <f t="shared" si="502"/>
        <v>February</v>
      </c>
      <c r="V4025" t="str">
        <f t="shared" si="503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96"/>
        <v>1</v>
      </c>
      <c r="P4026">
        <f t="shared" si="497"/>
        <v>10</v>
      </c>
      <c r="Q4026" t="str">
        <f t="shared" si="498"/>
        <v>theater</v>
      </c>
      <c r="R4026" t="str">
        <f t="shared" si="499"/>
        <v>plays</v>
      </c>
      <c r="S4026" s="9">
        <f t="shared" si="500"/>
        <v>42247.461770833332</v>
      </c>
      <c r="T4026" s="9">
        <f t="shared" si="501"/>
        <v>42217.461770833332</v>
      </c>
      <c r="U4026" t="str">
        <f t="shared" si="502"/>
        <v>August</v>
      </c>
      <c r="V4026" t="str">
        <f t="shared" si="503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96"/>
        <v>5</v>
      </c>
      <c r="P4027">
        <f t="shared" si="497"/>
        <v>62.5</v>
      </c>
      <c r="Q4027" t="str">
        <f t="shared" si="498"/>
        <v>theater</v>
      </c>
      <c r="R4027" t="str">
        <f t="shared" si="499"/>
        <v>plays</v>
      </c>
      <c r="S4027" s="9">
        <f t="shared" si="500"/>
        <v>42211.029351851852</v>
      </c>
      <c r="T4027" s="9">
        <f t="shared" si="501"/>
        <v>42151.029351851852</v>
      </c>
      <c r="U4027" t="str">
        <f t="shared" si="502"/>
        <v>May</v>
      </c>
      <c r="V4027" t="str">
        <f t="shared" si="503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96"/>
        <v>0</v>
      </c>
      <c r="P4028">
        <f t="shared" si="497"/>
        <v>0</v>
      </c>
      <c r="Q4028" t="str">
        <f t="shared" si="498"/>
        <v>theater</v>
      </c>
      <c r="R4028" t="str">
        <f t="shared" si="499"/>
        <v>plays</v>
      </c>
      <c r="S4028" s="9">
        <f t="shared" si="500"/>
        <v>42342.488877314812</v>
      </c>
      <c r="T4028" s="9">
        <f t="shared" si="501"/>
        <v>42282.447210648148</v>
      </c>
      <c r="U4028" t="str">
        <f t="shared" si="502"/>
        <v>October</v>
      </c>
      <c r="V4028" t="str">
        <f t="shared" si="503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96"/>
        <v>7</v>
      </c>
      <c r="P4029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9">
        <f t="shared" si="500"/>
        <v>42788.833333333336</v>
      </c>
      <c r="T4029" s="9">
        <f t="shared" si="501"/>
        <v>42768.762511574074</v>
      </c>
      <c r="U4029" t="str">
        <f t="shared" si="502"/>
        <v>February</v>
      </c>
      <c r="V4029" t="str">
        <f t="shared" si="503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96"/>
        <v>28</v>
      </c>
      <c r="P4030">
        <f t="shared" si="497"/>
        <v>51</v>
      </c>
      <c r="Q4030" t="str">
        <f t="shared" si="498"/>
        <v>theater</v>
      </c>
      <c r="R4030" t="str">
        <f t="shared" si="499"/>
        <v>plays</v>
      </c>
      <c r="S4030" s="9">
        <f t="shared" si="500"/>
        <v>41795.730324074073</v>
      </c>
      <c r="T4030" s="9">
        <f t="shared" si="501"/>
        <v>41765.730324074073</v>
      </c>
      <c r="U4030" t="str">
        <f t="shared" si="502"/>
        <v>May</v>
      </c>
      <c r="V4030" t="str">
        <f t="shared" si="503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96"/>
        <v>0</v>
      </c>
      <c r="P4031">
        <f t="shared" si="497"/>
        <v>0</v>
      </c>
      <c r="Q4031" t="str">
        <f t="shared" si="498"/>
        <v>theater</v>
      </c>
      <c r="R4031" t="str">
        <f t="shared" si="499"/>
        <v>plays</v>
      </c>
      <c r="S4031" s="9">
        <f t="shared" si="500"/>
        <v>42351.816782407412</v>
      </c>
      <c r="T4031" s="9">
        <f t="shared" si="501"/>
        <v>42321.816782407412</v>
      </c>
      <c r="U4031" t="str">
        <f t="shared" si="502"/>
        <v>November</v>
      </c>
      <c r="V4031" t="str">
        <f t="shared" si="503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96"/>
        <v>16</v>
      </c>
      <c r="P4032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9">
        <f t="shared" si="500"/>
        <v>42403.575694444437</v>
      </c>
      <c r="T4032" s="9">
        <f t="shared" si="501"/>
        <v>42374.446747685179</v>
      </c>
      <c r="U4032" t="str">
        <f t="shared" si="502"/>
        <v>January</v>
      </c>
      <c r="V4032" t="str">
        <f t="shared" si="503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96"/>
        <v>0</v>
      </c>
      <c r="P4033">
        <f t="shared" si="497"/>
        <v>0</v>
      </c>
      <c r="Q4033" t="str">
        <f t="shared" si="498"/>
        <v>theater</v>
      </c>
      <c r="R4033" t="str">
        <f t="shared" si="499"/>
        <v>plays</v>
      </c>
      <c r="S4033" s="9">
        <f t="shared" si="500"/>
        <v>41991.418564814812</v>
      </c>
      <c r="T4033" s="9">
        <f t="shared" si="501"/>
        <v>41941.376898148148</v>
      </c>
      <c r="U4033" t="str">
        <f t="shared" si="502"/>
        <v>October</v>
      </c>
      <c r="V4033" t="str">
        <f t="shared" si="503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96"/>
        <v>7</v>
      </c>
      <c r="P4034">
        <f t="shared" si="497"/>
        <v>59</v>
      </c>
      <c r="Q4034" t="str">
        <f t="shared" si="498"/>
        <v>theater</v>
      </c>
      <c r="R4034" t="str">
        <f t="shared" si="499"/>
        <v>plays</v>
      </c>
      <c r="S4034" s="9">
        <f t="shared" si="500"/>
        <v>42353.642546296294</v>
      </c>
      <c r="T4034" s="9">
        <f t="shared" si="501"/>
        <v>42293.60087962963</v>
      </c>
      <c r="U4034" t="str">
        <f t="shared" si="502"/>
        <v>October</v>
      </c>
      <c r="V4034" t="str">
        <f t="shared" si="503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504">ROUND(E4035/D4035*100,0)</f>
        <v>26</v>
      </c>
      <c r="P4035">
        <f t="shared" ref="P4035:P4098" si="505">IFERROR(E4035/L4035,0)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9">
        <f t="shared" ref="S4035:S4098" si="508">(((I4035/60)/60)/24)+DATE(1970,1,1)+(-5/24)</f>
        <v>42645.166666666664</v>
      </c>
      <c r="T4035" s="9">
        <f t="shared" ref="T4035:T4098" si="509">(((J4035/60)/60)/24)+DATE(1970,1,1)+(-5/24)</f>
        <v>42614.06046296296</v>
      </c>
      <c r="U4035" t="str">
        <f t="shared" ref="U4035:U4098" si="510">TEXT(T4035,"mmmm")</f>
        <v>September</v>
      </c>
      <c r="V4035" t="str">
        <f t="shared" ref="V4035:V4098" si="511">TEXT(T4035,"yyyy")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04"/>
        <v>1</v>
      </c>
      <c r="P4036">
        <f t="shared" si="505"/>
        <v>100</v>
      </c>
      <c r="Q4036" t="str">
        <f t="shared" si="506"/>
        <v>theater</v>
      </c>
      <c r="R4036" t="str">
        <f t="shared" si="507"/>
        <v>plays</v>
      </c>
      <c r="S4036" s="9">
        <f t="shared" si="508"/>
        <v>42097.697337962956</v>
      </c>
      <c r="T4036" s="9">
        <f t="shared" si="509"/>
        <v>42067.739004629628</v>
      </c>
      <c r="U4036" t="str">
        <f t="shared" si="510"/>
        <v>March</v>
      </c>
      <c r="V4036" t="str">
        <f t="shared" si="511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04"/>
        <v>37</v>
      </c>
      <c r="P4037">
        <f t="shared" si="505"/>
        <v>147.4</v>
      </c>
      <c r="Q4037" t="str">
        <f t="shared" si="506"/>
        <v>theater</v>
      </c>
      <c r="R4037" t="str">
        <f t="shared" si="507"/>
        <v>plays</v>
      </c>
      <c r="S4037" s="9">
        <f t="shared" si="508"/>
        <v>41933.674618055549</v>
      </c>
      <c r="T4037" s="9">
        <f t="shared" si="509"/>
        <v>41903.674618055549</v>
      </c>
      <c r="U4037" t="str">
        <f t="shared" si="510"/>
        <v>September</v>
      </c>
      <c r="V4037" t="str">
        <f t="shared" si="511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04"/>
        <v>47</v>
      </c>
      <c r="P4038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9">
        <f t="shared" si="508"/>
        <v>41821.729166666664</v>
      </c>
      <c r="T4038" s="9">
        <f t="shared" si="509"/>
        <v>41804.728749999995</v>
      </c>
      <c r="U4038" t="str">
        <f t="shared" si="510"/>
        <v>June</v>
      </c>
      <c r="V4038" t="str">
        <f t="shared" si="511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04"/>
        <v>11</v>
      </c>
      <c r="P4039">
        <f t="shared" si="505"/>
        <v>40</v>
      </c>
      <c r="Q4039" t="str">
        <f t="shared" si="506"/>
        <v>theater</v>
      </c>
      <c r="R4039" t="str">
        <f t="shared" si="507"/>
        <v>plays</v>
      </c>
      <c r="S4039" s="9">
        <f t="shared" si="508"/>
        <v>42514.392361111109</v>
      </c>
      <c r="T4039" s="9">
        <f t="shared" si="509"/>
        <v>42496.862442129634</v>
      </c>
      <c r="U4039" t="str">
        <f t="shared" si="510"/>
        <v>May</v>
      </c>
      <c r="V4039" t="str">
        <f t="shared" si="511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04"/>
        <v>12</v>
      </c>
      <c r="P4040">
        <f t="shared" si="505"/>
        <v>75.25</v>
      </c>
      <c r="Q4040" t="str">
        <f t="shared" si="506"/>
        <v>theater</v>
      </c>
      <c r="R4040" t="str">
        <f t="shared" si="507"/>
        <v>plays</v>
      </c>
      <c r="S4040" s="9">
        <f t="shared" si="508"/>
        <v>41929.59039351852</v>
      </c>
      <c r="T4040" s="9">
        <f t="shared" si="509"/>
        <v>41869.59039351852</v>
      </c>
      <c r="U4040" t="str">
        <f t="shared" si="510"/>
        <v>August</v>
      </c>
      <c r="V4040" t="str">
        <f t="shared" si="511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04"/>
        <v>60</v>
      </c>
      <c r="P4041">
        <f t="shared" si="505"/>
        <v>60</v>
      </c>
      <c r="Q4041" t="str">
        <f t="shared" si="506"/>
        <v>theater</v>
      </c>
      <c r="R4041" t="str">
        <f t="shared" si="507"/>
        <v>plays</v>
      </c>
      <c r="S4041" s="9">
        <f t="shared" si="508"/>
        <v>42339.040972222218</v>
      </c>
      <c r="T4041" s="9">
        <f t="shared" si="509"/>
        <v>42305.462581018517</v>
      </c>
      <c r="U4041" t="str">
        <f t="shared" si="510"/>
        <v>October</v>
      </c>
      <c r="V4041" t="str">
        <f t="shared" si="511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04"/>
        <v>31</v>
      </c>
      <c r="P4042">
        <f t="shared" si="505"/>
        <v>1250</v>
      </c>
      <c r="Q4042" t="str">
        <f t="shared" si="506"/>
        <v>theater</v>
      </c>
      <c r="R4042" t="str">
        <f t="shared" si="507"/>
        <v>plays</v>
      </c>
      <c r="S4042" s="9">
        <f t="shared" si="508"/>
        <v>42202.916666666664</v>
      </c>
      <c r="T4042" s="9">
        <f t="shared" si="509"/>
        <v>42144.023194444446</v>
      </c>
      <c r="U4042" t="str">
        <f t="shared" si="510"/>
        <v>May</v>
      </c>
      <c r="V4042" t="str">
        <f t="shared" si="511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04"/>
        <v>0</v>
      </c>
      <c r="P4043">
        <f t="shared" si="505"/>
        <v>10.5</v>
      </c>
      <c r="Q4043" t="str">
        <f t="shared" si="506"/>
        <v>theater</v>
      </c>
      <c r="R4043" t="str">
        <f t="shared" si="507"/>
        <v>plays</v>
      </c>
      <c r="S4043" s="9">
        <f t="shared" si="508"/>
        <v>42619.265671296293</v>
      </c>
      <c r="T4043" s="9">
        <f t="shared" si="509"/>
        <v>42559.265671296293</v>
      </c>
      <c r="U4043" t="str">
        <f t="shared" si="510"/>
        <v>July</v>
      </c>
      <c r="V4043" t="str">
        <f t="shared" si="511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04"/>
        <v>0</v>
      </c>
      <c r="P4044">
        <f t="shared" si="505"/>
        <v>7</v>
      </c>
      <c r="Q4044" t="str">
        <f t="shared" si="506"/>
        <v>theater</v>
      </c>
      <c r="R4044" t="str">
        <f t="shared" si="507"/>
        <v>plays</v>
      </c>
      <c r="S4044" s="9">
        <f t="shared" si="508"/>
        <v>42024.594444444439</v>
      </c>
      <c r="T4044" s="9">
        <f t="shared" si="509"/>
        <v>41994.875740740739</v>
      </c>
      <c r="U4044" t="str">
        <f t="shared" si="510"/>
        <v>December</v>
      </c>
      <c r="V4044" t="str">
        <f t="shared" si="511"/>
        <v>2014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04"/>
        <v>0</v>
      </c>
      <c r="P4045">
        <f t="shared" si="505"/>
        <v>0</v>
      </c>
      <c r="Q4045" t="str">
        <f t="shared" si="506"/>
        <v>theater</v>
      </c>
      <c r="R4045" t="str">
        <f t="shared" si="507"/>
        <v>plays</v>
      </c>
      <c r="S4045" s="9">
        <f t="shared" si="508"/>
        <v>41963.749131944445</v>
      </c>
      <c r="T4045" s="9">
        <f t="shared" si="509"/>
        <v>41948.749131944445</v>
      </c>
      <c r="U4045" t="str">
        <f t="shared" si="510"/>
        <v>November</v>
      </c>
      <c r="V4045" t="str">
        <f t="shared" si="511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04"/>
        <v>38</v>
      </c>
      <c r="P4046">
        <f t="shared" si="505"/>
        <v>56.25</v>
      </c>
      <c r="Q4046" t="str">
        <f t="shared" si="506"/>
        <v>theater</v>
      </c>
      <c r="R4046" t="str">
        <f t="shared" si="507"/>
        <v>plays</v>
      </c>
      <c r="S4046" s="9">
        <f t="shared" si="508"/>
        <v>42103.999999999993</v>
      </c>
      <c r="T4046" s="9">
        <f t="shared" si="509"/>
        <v>42074.011365740742</v>
      </c>
      <c r="U4046" t="str">
        <f t="shared" si="510"/>
        <v>March</v>
      </c>
      <c r="V4046" t="str">
        <f t="shared" si="511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04"/>
        <v>0</v>
      </c>
      <c r="P4047">
        <f t="shared" si="505"/>
        <v>1</v>
      </c>
      <c r="Q4047" t="str">
        <f t="shared" si="506"/>
        <v>theater</v>
      </c>
      <c r="R4047" t="str">
        <f t="shared" si="507"/>
        <v>plays</v>
      </c>
      <c r="S4047" s="9">
        <f t="shared" si="508"/>
        <v>41871.992928240739</v>
      </c>
      <c r="T4047" s="9">
        <f t="shared" si="509"/>
        <v>41841.992928240739</v>
      </c>
      <c r="U4047" t="str">
        <f t="shared" si="510"/>
        <v>July</v>
      </c>
      <c r="V4047" t="str">
        <f t="shared" si="511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04"/>
        <v>8</v>
      </c>
      <c r="P4048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9">
        <f t="shared" si="508"/>
        <v>41934.442245370366</v>
      </c>
      <c r="T4048" s="9">
        <f t="shared" si="509"/>
        <v>41904.442245370366</v>
      </c>
      <c r="U4048" t="str">
        <f t="shared" si="510"/>
        <v>September</v>
      </c>
      <c r="V4048" t="str">
        <f t="shared" si="511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04"/>
        <v>2</v>
      </c>
      <c r="P4049">
        <f t="shared" si="505"/>
        <v>27.5</v>
      </c>
      <c r="Q4049" t="str">
        <f t="shared" si="506"/>
        <v>theater</v>
      </c>
      <c r="R4049" t="str">
        <f t="shared" si="507"/>
        <v>plays</v>
      </c>
      <c r="S4049" s="9">
        <f t="shared" si="508"/>
        <v>42014.833333333336</v>
      </c>
      <c r="T4049" s="9">
        <f t="shared" si="509"/>
        <v>41990.814155092587</v>
      </c>
      <c r="U4049" t="str">
        <f t="shared" si="510"/>
        <v>December</v>
      </c>
      <c r="V4049" t="str">
        <f t="shared" si="511"/>
        <v>2014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04"/>
        <v>18</v>
      </c>
      <c r="P4050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9">
        <f t="shared" si="508"/>
        <v>42471.259108796294</v>
      </c>
      <c r="T4050" s="9">
        <f t="shared" si="509"/>
        <v>42436.300775462958</v>
      </c>
      <c r="U4050" t="str">
        <f t="shared" si="510"/>
        <v>March</v>
      </c>
      <c r="V4050" t="str">
        <f t="shared" si="511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04"/>
        <v>0</v>
      </c>
      <c r="P4051">
        <f t="shared" si="505"/>
        <v>16</v>
      </c>
      <c r="Q4051" t="str">
        <f t="shared" si="506"/>
        <v>theater</v>
      </c>
      <c r="R4051" t="str">
        <f t="shared" si="507"/>
        <v>plays</v>
      </c>
      <c r="S4051" s="9">
        <f t="shared" si="508"/>
        <v>42199.750173611108</v>
      </c>
      <c r="T4051" s="9">
        <f t="shared" si="509"/>
        <v>42169.750173611108</v>
      </c>
      <c r="U4051" t="str">
        <f t="shared" si="510"/>
        <v>June</v>
      </c>
      <c r="V4051" t="str">
        <f t="shared" si="511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04"/>
        <v>0</v>
      </c>
      <c r="P4052">
        <f t="shared" si="505"/>
        <v>1</v>
      </c>
      <c r="Q4052" t="str">
        <f t="shared" si="506"/>
        <v>theater</v>
      </c>
      <c r="R4052" t="str">
        <f t="shared" si="507"/>
        <v>plays</v>
      </c>
      <c r="S4052" s="9">
        <f t="shared" si="508"/>
        <v>41935.428136574068</v>
      </c>
      <c r="T4052" s="9">
        <f t="shared" si="509"/>
        <v>41905.428136574068</v>
      </c>
      <c r="U4052" t="str">
        <f t="shared" si="510"/>
        <v>September</v>
      </c>
      <c r="V4052" t="str">
        <f t="shared" si="511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04"/>
        <v>0</v>
      </c>
      <c r="P4053">
        <f t="shared" si="505"/>
        <v>0</v>
      </c>
      <c r="Q4053" t="str">
        <f t="shared" si="506"/>
        <v>theater</v>
      </c>
      <c r="R4053" t="str">
        <f t="shared" si="507"/>
        <v>plays</v>
      </c>
      <c r="S4053" s="9">
        <f t="shared" si="508"/>
        <v>41768.078472222223</v>
      </c>
      <c r="T4053" s="9">
        <f t="shared" si="509"/>
        <v>41761.601817129631</v>
      </c>
      <c r="U4053" t="str">
        <f t="shared" si="510"/>
        <v>May</v>
      </c>
      <c r="V4053" t="str">
        <f t="shared" si="511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04"/>
        <v>38</v>
      </c>
      <c r="P4054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9">
        <f t="shared" si="508"/>
        <v>41925.670324074068</v>
      </c>
      <c r="T4054" s="9">
        <f t="shared" si="509"/>
        <v>41865.670324074068</v>
      </c>
      <c r="U4054" t="str">
        <f t="shared" si="510"/>
        <v>August</v>
      </c>
      <c r="V4054" t="str">
        <f t="shared" si="511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04"/>
        <v>22</v>
      </c>
      <c r="P4055">
        <f t="shared" si="505"/>
        <v>55</v>
      </c>
      <c r="Q4055" t="str">
        <f t="shared" si="506"/>
        <v>theater</v>
      </c>
      <c r="R4055" t="str">
        <f t="shared" si="507"/>
        <v>plays</v>
      </c>
      <c r="S4055" s="9">
        <f t="shared" si="508"/>
        <v>41958.624999999993</v>
      </c>
      <c r="T4055" s="9">
        <f t="shared" si="509"/>
        <v>41928.481805555552</v>
      </c>
      <c r="U4055" t="str">
        <f t="shared" si="510"/>
        <v>October</v>
      </c>
      <c r="V4055" t="str">
        <f t="shared" si="511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04"/>
        <v>0</v>
      </c>
      <c r="P4056">
        <f t="shared" si="505"/>
        <v>0</v>
      </c>
      <c r="Q4056" t="str">
        <f t="shared" si="506"/>
        <v>theater</v>
      </c>
      <c r="R4056" t="str">
        <f t="shared" si="507"/>
        <v>plays</v>
      </c>
      <c r="S4056" s="9">
        <f t="shared" si="508"/>
        <v>42643.958333333336</v>
      </c>
      <c r="T4056" s="9">
        <f t="shared" si="509"/>
        <v>42613.632928240739</v>
      </c>
      <c r="U4056" t="str">
        <f t="shared" si="510"/>
        <v>August</v>
      </c>
      <c r="V4056" t="str">
        <f t="shared" si="511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04"/>
        <v>18</v>
      </c>
      <c r="P4057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9">
        <f t="shared" si="508"/>
        <v>41809.44017361111</v>
      </c>
      <c r="T4057" s="9">
        <f t="shared" si="509"/>
        <v>41779.44017361111</v>
      </c>
      <c r="U4057" t="str">
        <f t="shared" si="510"/>
        <v>May</v>
      </c>
      <c r="V4057" t="str">
        <f t="shared" si="511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04"/>
        <v>53</v>
      </c>
      <c r="P4058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9">
        <f t="shared" si="508"/>
        <v>42554.624305555553</v>
      </c>
      <c r="T4058" s="9">
        <f t="shared" si="509"/>
        <v>42534.724988425929</v>
      </c>
      <c r="U4058" t="str">
        <f t="shared" si="510"/>
        <v>June</v>
      </c>
      <c r="V4058" t="str">
        <f t="shared" si="511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04"/>
        <v>22</v>
      </c>
      <c r="P4059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9">
        <f t="shared" si="508"/>
        <v>42333.749999999993</v>
      </c>
      <c r="T4059" s="9">
        <f t="shared" si="509"/>
        <v>42310.760185185187</v>
      </c>
      <c r="U4059" t="str">
        <f t="shared" si="510"/>
        <v>November</v>
      </c>
      <c r="V4059" t="str">
        <f t="shared" si="511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04"/>
        <v>3</v>
      </c>
      <c r="P4060">
        <f t="shared" si="505"/>
        <v>23.75</v>
      </c>
      <c r="Q4060" t="str">
        <f t="shared" si="506"/>
        <v>theater</v>
      </c>
      <c r="R4060" t="str">
        <f t="shared" si="507"/>
        <v>plays</v>
      </c>
      <c r="S4060" s="9">
        <f t="shared" si="508"/>
        <v>42460.957638888889</v>
      </c>
      <c r="T4060" s="9">
        <f t="shared" si="509"/>
        <v>42445.852361111109</v>
      </c>
      <c r="U4060" t="str">
        <f t="shared" si="510"/>
        <v>March</v>
      </c>
      <c r="V4060" t="str">
        <f t="shared" si="511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04"/>
        <v>3</v>
      </c>
      <c r="P4061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9">
        <f t="shared" si="508"/>
        <v>41897.916666666664</v>
      </c>
      <c r="T4061" s="9">
        <f t="shared" si="509"/>
        <v>41866.432314814811</v>
      </c>
      <c r="U4061" t="str">
        <f t="shared" si="510"/>
        <v>August</v>
      </c>
      <c r="V4061" t="str">
        <f t="shared" si="511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04"/>
        <v>3</v>
      </c>
      <c r="P4062">
        <f t="shared" si="505"/>
        <v>57</v>
      </c>
      <c r="Q4062" t="str">
        <f t="shared" si="506"/>
        <v>theater</v>
      </c>
      <c r="R4062" t="str">
        <f t="shared" si="507"/>
        <v>plays</v>
      </c>
      <c r="S4062" s="9">
        <f t="shared" si="508"/>
        <v>41813.458333333328</v>
      </c>
      <c r="T4062" s="9">
        <f t="shared" si="509"/>
        <v>41779.486759259256</v>
      </c>
      <c r="U4062" t="str">
        <f t="shared" si="510"/>
        <v>May</v>
      </c>
      <c r="V4062" t="str">
        <f t="shared" si="511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04"/>
        <v>0</v>
      </c>
      <c r="P4063">
        <f t="shared" si="505"/>
        <v>0</v>
      </c>
      <c r="Q4063" t="str">
        <f t="shared" si="506"/>
        <v>theater</v>
      </c>
      <c r="R4063" t="str">
        <f t="shared" si="507"/>
        <v>plays</v>
      </c>
      <c r="S4063" s="9">
        <f t="shared" si="508"/>
        <v>42480.891469907401</v>
      </c>
      <c r="T4063" s="9">
        <f t="shared" si="509"/>
        <v>42420.933136574073</v>
      </c>
      <c r="U4063" t="str">
        <f t="shared" si="510"/>
        <v>February</v>
      </c>
      <c r="V4063" t="str">
        <f t="shared" si="511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04"/>
        <v>2</v>
      </c>
      <c r="P4064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9">
        <f t="shared" si="508"/>
        <v>42553.530879629623</v>
      </c>
      <c r="T4064" s="9">
        <f t="shared" si="509"/>
        <v>42523.530879629623</v>
      </c>
      <c r="U4064" t="str">
        <f t="shared" si="510"/>
        <v>June</v>
      </c>
      <c r="V4064" t="str">
        <f t="shared" si="511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04"/>
        <v>1</v>
      </c>
      <c r="P4065">
        <f t="shared" si="505"/>
        <v>15</v>
      </c>
      <c r="Q4065" t="str">
        <f t="shared" si="506"/>
        <v>theater</v>
      </c>
      <c r="R4065" t="str">
        <f t="shared" si="507"/>
        <v>plays</v>
      </c>
      <c r="S4065" s="9">
        <f t="shared" si="508"/>
        <v>41817.473194444443</v>
      </c>
      <c r="T4065" s="9">
        <f t="shared" si="509"/>
        <v>41787.473194444443</v>
      </c>
      <c r="U4065" t="str">
        <f t="shared" si="510"/>
        <v>May</v>
      </c>
      <c r="V4065" t="str">
        <f t="shared" si="511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04"/>
        <v>19</v>
      </c>
      <c r="P406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9">
        <f t="shared" si="508"/>
        <v>42123.379930555551</v>
      </c>
      <c r="T4066" s="9">
        <f t="shared" si="509"/>
        <v>42093.379930555551</v>
      </c>
      <c r="U4066" t="str">
        <f t="shared" si="510"/>
        <v>March</v>
      </c>
      <c r="V4066" t="str">
        <f t="shared" si="511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04"/>
        <v>1</v>
      </c>
      <c r="P4067">
        <f t="shared" si="505"/>
        <v>6.75</v>
      </c>
      <c r="Q4067" t="str">
        <f t="shared" si="506"/>
        <v>theater</v>
      </c>
      <c r="R4067" t="str">
        <f t="shared" si="507"/>
        <v>plays</v>
      </c>
      <c r="S4067" s="9">
        <f t="shared" si="508"/>
        <v>41863.74318287037</v>
      </c>
      <c r="T4067" s="9">
        <f t="shared" si="509"/>
        <v>41833.74318287037</v>
      </c>
      <c r="U4067" t="str">
        <f t="shared" si="510"/>
        <v>July</v>
      </c>
      <c r="V4067" t="str">
        <f t="shared" si="511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04"/>
        <v>0</v>
      </c>
      <c r="P4068">
        <f t="shared" si="505"/>
        <v>25</v>
      </c>
      <c r="Q4068" t="str">
        <f t="shared" si="506"/>
        <v>theater</v>
      </c>
      <c r="R4068" t="str">
        <f t="shared" si="507"/>
        <v>plays</v>
      </c>
      <c r="S4068" s="9">
        <f t="shared" si="508"/>
        <v>42508.830879629626</v>
      </c>
      <c r="T4068" s="9">
        <f t="shared" si="509"/>
        <v>42478.830879629626</v>
      </c>
      <c r="U4068" t="str">
        <f t="shared" si="510"/>
        <v>April</v>
      </c>
      <c r="V4068" t="str">
        <f t="shared" si="511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04"/>
        <v>61</v>
      </c>
      <c r="P4069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9">
        <f t="shared" si="508"/>
        <v>42274.909143518518</v>
      </c>
      <c r="T4069" s="9">
        <f t="shared" si="509"/>
        <v>42234.909143518518</v>
      </c>
      <c r="U4069" t="str">
        <f t="shared" si="510"/>
        <v>August</v>
      </c>
      <c r="V4069" t="str">
        <f t="shared" si="511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04"/>
        <v>1</v>
      </c>
      <c r="P4070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9">
        <f t="shared" si="508"/>
        <v>42748.753472222219</v>
      </c>
      <c r="T4070" s="9">
        <f t="shared" si="509"/>
        <v>42718.755266203698</v>
      </c>
      <c r="U4070" t="str">
        <f t="shared" si="510"/>
        <v>December</v>
      </c>
      <c r="V4070" t="str">
        <f t="shared" si="511"/>
        <v>2016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04"/>
        <v>34</v>
      </c>
      <c r="P4071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9">
        <f t="shared" si="508"/>
        <v>42063.291666666664</v>
      </c>
      <c r="T4071" s="9">
        <f t="shared" si="509"/>
        <v>42022.453194444439</v>
      </c>
      <c r="U4071" t="str">
        <f t="shared" si="510"/>
        <v>January</v>
      </c>
      <c r="V4071" t="str">
        <f t="shared" si="511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04"/>
        <v>17</v>
      </c>
      <c r="P4072">
        <f t="shared" si="505"/>
        <v>27.5</v>
      </c>
      <c r="Q4072" t="str">
        <f t="shared" si="506"/>
        <v>theater</v>
      </c>
      <c r="R4072" t="str">
        <f t="shared" si="507"/>
        <v>plays</v>
      </c>
      <c r="S4072" s="9">
        <f t="shared" si="508"/>
        <v>42063.916666666664</v>
      </c>
      <c r="T4072" s="9">
        <f t="shared" si="509"/>
        <v>42031.458564814813</v>
      </c>
      <c r="U4072" t="str">
        <f t="shared" si="510"/>
        <v>January</v>
      </c>
      <c r="V4072" t="str">
        <f t="shared" si="511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04"/>
        <v>0</v>
      </c>
      <c r="P4073">
        <f t="shared" si="505"/>
        <v>0</v>
      </c>
      <c r="Q4073" t="str">
        <f t="shared" si="506"/>
        <v>theater</v>
      </c>
      <c r="R4073" t="str">
        <f t="shared" si="507"/>
        <v>plays</v>
      </c>
      <c r="S4073" s="9">
        <f t="shared" si="508"/>
        <v>42730.59642361111</v>
      </c>
      <c r="T4073" s="9">
        <f t="shared" si="509"/>
        <v>42700.59642361111</v>
      </c>
      <c r="U4073" t="str">
        <f t="shared" si="510"/>
        <v>November</v>
      </c>
      <c r="V4073" t="str">
        <f t="shared" si="511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04"/>
        <v>0</v>
      </c>
      <c r="P4074">
        <f t="shared" si="505"/>
        <v>2</v>
      </c>
      <c r="Q4074" t="str">
        <f t="shared" si="506"/>
        <v>theater</v>
      </c>
      <c r="R4074" t="str">
        <f t="shared" si="507"/>
        <v>plays</v>
      </c>
      <c r="S4074" s="9">
        <f t="shared" si="508"/>
        <v>41872.566099537034</v>
      </c>
      <c r="T4074" s="9">
        <f t="shared" si="509"/>
        <v>41812.566099537034</v>
      </c>
      <c r="U4074" t="str">
        <f t="shared" si="510"/>
        <v>June</v>
      </c>
      <c r="V4074" t="str">
        <f t="shared" si="511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04"/>
        <v>1</v>
      </c>
      <c r="P4075">
        <f t="shared" si="505"/>
        <v>18.5</v>
      </c>
      <c r="Q4075" t="str">
        <f t="shared" si="506"/>
        <v>theater</v>
      </c>
      <c r="R4075" t="str">
        <f t="shared" si="507"/>
        <v>plays</v>
      </c>
      <c r="S4075" s="9">
        <f t="shared" si="508"/>
        <v>42132.958333333336</v>
      </c>
      <c r="T4075" s="9">
        <f t="shared" si="509"/>
        <v>42078.136875000004</v>
      </c>
      <c r="U4075" t="str">
        <f t="shared" si="510"/>
        <v>March</v>
      </c>
      <c r="V4075" t="str">
        <f t="shared" si="511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04"/>
        <v>27</v>
      </c>
      <c r="P4076">
        <f t="shared" si="505"/>
        <v>35</v>
      </c>
      <c r="Q4076" t="str">
        <f t="shared" si="506"/>
        <v>theater</v>
      </c>
      <c r="R4076" t="str">
        <f t="shared" si="507"/>
        <v>plays</v>
      </c>
      <c r="S4076" s="9">
        <f t="shared" si="508"/>
        <v>42313.386284722219</v>
      </c>
      <c r="T4076" s="9">
        <f t="shared" si="509"/>
        <v>42283.344618055555</v>
      </c>
      <c r="U4076" t="str">
        <f t="shared" si="510"/>
        <v>October</v>
      </c>
      <c r="V4076" t="str">
        <f t="shared" si="511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04"/>
        <v>29</v>
      </c>
      <c r="P4077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9">
        <f t="shared" si="508"/>
        <v>41820.519444444442</v>
      </c>
      <c r="T4077" s="9">
        <f t="shared" si="509"/>
        <v>41778.837604166663</v>
      </c>
      <c r="U4077" t="str">
        <f t="shared" si="510"/>
        <v>May</v>
      </c>
      <c r="V4077" t="str">
        <f t="shared" si="511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04"/>
        <v>0</v>
      </c>
      <c r="P4078">
        <f t="shared" si="505"/>
        <v>0</v>
      </c>
      <c r="Q4078" t="str">
        <f t="shared" si="506"/>
        <v>theater</v>
      </c>
      <c r="R4078" t="str">
        <f t="shared" si="507"/>
        <v>plays</v>
      </c>
      <c r="S4078" s="9">
        <f t="shared" si="508"/>
        <v>41933.618749999994</v>
      </c>
      <c r="T4078" s="9">
        <f t="shared" si="509"/>
        <v>41905.587372685186</v>
      </c>
      <c r="U4078" t="str">
        <f t="shared" si="510"/>
        <v>September</v>
      </c>
      <c r="V4078" t="str">
        <f t="shared" si="511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04"/>
        <v>9</v>
      </c>
      <c r="P4079">
        <f t="shared" si="505"/>
        <v>222.5</v>
      </c>
      <c r="Q4079" t="str">
        <f t="shared" si="506"/>
        <v>theater</v>
      </c>
      <c r="R4079" t="str">
        <f t="shared" si="507"/>
        <v>plays</v>
      </c>
      <c r="S4079" s="9">
        <f t="shared" si="508"/>
        <v>42725.502245370364</v>
      </c>
      <c r="T4079" s="9">
        <f t="shared" si="509"/>
        <v>42695.502245370364</v>
      </c>
      <c r="U4079" t="str">
        <f t="shared" si="510"/>
        <v>November</v>
      </c>
      <c r="V4079" t="str">
        <f t="shared" si="511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04"/>
        <v>0</v>
      </c>
      <c r="P4080">
        <f t="shared" si="505"/>
        <v>0</v>
      </c>
      <c r="Q4080" t="str">
        <f t="shared" si="506"/>
        <v>theater</v>
      </c>
      <c r="R4080" t="str">
        <f t="shared" si="507"/>
        <v>plays</v>
      </c>
      <c r="S4080" s="9">
        <f t="shared" si="508"/>
        <v>42762.579189814809</v>
      </c>
      <c r="T4080" s="9">
        <f t="shared" si="509"/>
        <v>42732.579189814809</v>
      </c>
      <c r="U4080" t="str">
        <f t="shared" si="510"/>
        <v>December</v>
      </c>
      <c r="V4080" t="str">
        <f t="shared" si="511"/>
        <v>2016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04"/>
        <v>0</v>
      </c>
      <c r="P4081">
        <f t="shared" si="505"/>
        <v>5</v>
      </c>
      <c r="Q4081" t="str">
        <f t="shared" si="506"/>
        <v>theater</v>
      </c>
      <c r="R4081" t="str">
        <f t="shared" si="507"/>
        <v>plays</v>
      </c>
      <c r="S4081" s="9">
        <f t="shared" si="508"/>
        <v>42540.730567129627</v>
      </c>
      <c r="T4081" s="9">
        <f t="shared" si="509"/>
        <v>42510.730567129627</v>
      </c>
      <c r="U4081" t="str">
        <f t="shared" si="510"/>
        <v>May</v>
      </c>
      <c r="V4081" t="str">
        <f t="shared" si="511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04"/>
        <v>0</v>
      </c>
      <c r="P4082">
        <f t="shared" si="505"/>
        <v>0</v>
      </c>
      <c r="Q4082" t="str">
        <f t="shared" si="506"/>
        <v>theater</v>
      </c>
      <c r="R4082" t="str">
        <f t="shared" si="507"/>
        <v>plays</v>
      </c>
      <c r="S4082" s="9">
        <f t="shared" si="508"/>
        <v>42535.57916666667</v>
      </c>
      <c r="T4082" s="9">
        <f t="shared" si="509"/>
        <v>42511.489768518521</v>
      </c>
      <c r="U4082" t="str">
        <f t="shared" si="510"/>
        <v>May</v>
      </c>
      <c r="V4082" t="str">
        <f t="shared" si="511"/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04"/>
        <v>16</v>
      </c>
      <c r="P4083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9">
        <f t="shared" si="508"/>
        <v>42071.331307870372</v>
      </c>
      <c r="T4083" s="9">
        <f t="shared" si="509"/>
        <v>42041.372974537029</v>
      </c>
      <c r="U4083" t="str">
        <f t="shared" si="510"/>
        <v>February</v>
      </c>
      <c r="V4083" t="str">
        <f t="shared" si="511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04"/>
        <v>2</v>
      </c>
      <c r="P4084">
        <f t="shared" si="505"/>
        <v>1.5</v>
      </c>
      <c r="Q4084" t="str">
        <f t="shared" si="506"/>
        <v>theater</v>
      </c>
      <c r="R4084" t="str">
        <f t="shared" si="507"/>
        <v>plays</v>
      </c>
      <c r="S4084" s="9">
        <f t="shared" si="508"/>
        <v>42322.749999999993</v>
      </c>
      <c r="T4084" s="9">
        <f t="shared" si="509"/>
        <v>42306.980937499997</v>
      </c>
      <c r="U4084" t="str">
        <f t="shared" si="510"/>
        <v>October</v>
      </c>
      <c r="V4084" t="str">
        <f t="shared" si="511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04"/>
        <v>22</v>
      </c>
      <c r="P4085">
        <f t="shared" si="505"/>
        <v>126.5</v>
      </c>
      <c r="Q4085" t="str">
        <f t="shared" si="506"/>
        <v>theater</v>
      </c>
      <c r="R4085" t="str">
        <f t="shared" si="507"/>
        <v>plays</v>
      </c>
      <c r="S4085" s="9">
        <f t="shared" si="508"/>
        <v>42383.553425925922</v>
      </c>
      <c r="T4085" s="9">
        <f t="shared" si="509"/>
        <v>42353.553425925922</v>
      </c>
      <c r="U4085" t="str">
        <f t="shared" si="510"/>
        <v>December</v>
      </c>
      <c r="V4085" t="str">
        <f t="shared" si="511"/>
        <v>2015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04"/>
        <v>0</v>
      </c>
      <c r="P4086">
        <f t="shared" si="505"/>
        <v>10</v>
      </c>
      <c r="Q4086" t="str">
        <f t="shared" si="506"/>
        <v>theater</v>
      </c>
      <c r="R4086" t="str">
        <f t="shared" si="507"/>
        <v>plays</v>
      </c>
      <c r="S4086" s="9">
        <f t="shared" si="508"/>
        <v>42652.228078703702</v>
      </c>
      <c r="T4086" s="9">
        <f t="shared" si="509"/>
        <v>42622.228078703702</v>
      </c>
      <c r="U4086" t="str">
        <f t="shared" si="510"/>
        <v>September</v>
      </c>
      <c r="V4086" t="str">
        <f t="shared" si="511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04"/>
        <v>0</v>
      </c>
      <c r="P4087">
        <f t="shared" si="505"/>
        <v>10</v>
      </c>
      <c r="Q4087" t="str">
        <f t="shared" si="506"/>
        <v>theater</v>
      </c>
      <c r="R4087" t="str">
        <f t="shared" si="507"/>
        <v>plays</v>
      </c>
      <c r="S4087" s="9">
        <f t="shared" si="508"/>
        <v>42086.957638888889</v>
      </c>
      <c r="T4087" s="9">
        <f t="shared" si="509"/>
        <v>42058.395543981482</v>
      </c>
      <c r="U4087" t="str">
        <f t="shared" si="510"/>
        <v>February</v>
      </c>
      <c r="V4087" t="str">
        <f t="shared" si="511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04"/>
        <v>5</v>
      </c>
      <c r="P4088">
        <f t="shared" si="505"/>
        <v>9.4</v>
      </c>
      <c r="Q4088" t="str">
        <f t="shared" si="506"/>
        <v>theater</v>
      </c>
      <c r="R4088" t="str">
        <f t="shared" si="507"/>
        <v>plays</v>
      </c>
      <c r="S4088" s="9">
        <f t="shared" si="508"/>
        <v>42328.958333333336</v>
      </c>
      <c r="T4088" s="9">
        <f t="shared" si="509"/>
        <v>42304.732627314814</v>
      </c>
      <c r="U4088" t="str">
        <f t="shared" si="510"/>
        <v>October</v>
      </c>
      <c r="V4088" t="str">
        <f t="shared" si="511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04"/>
        <v>0</v>
      </c>
      <c r="P4089">
        <f t="shared" si="505"/>
        <v>0</v>
      </c>
      <c r="Q4089" t="str">
        <f t="shared" si="506"/>
        <v>theater</v>
      </c>
      <c r="R4089" t="str">
        <f t="shared" si="507"/>
        <v>plays</v>
      </c>
      <c r="S4089" s="9">
        <f t="shared" si="508"/>
        <v>42568.53456018518</v>
      </c>
      <c r="T4089" s="9">
        <f t="shared" si="509"/>
        <v>42538.53456018518</v>
      </c>
      <c r="U4089" t="str">
        <f t="shared" si="510"/>
        <v>June</v>
      </c>
      <c r="V4089" t="str">
        <f t="shared" si="511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04"/>
        <v>11</v>
      </c>
      <c r="P4090">
        <f t="shared" si="505"/>
        <v>72</v>
      </c>
      <c r="Q4090" t="str">
        <f t="shared" si="506"/>
        <v>theater</v>
      </c>
      <c r="R4090" t="str">
        <f t="shared" si="507"/>
        <v>plays</v>
      </c>
      <c r="S4090" s="9">
        <f t="shared" si="508"/>
        <v>42020.226388888892</v>
      </c>
      <c r="T4090" s="9">
        <f t="shared" si="509"/>
        <v>41990.40421296296</v>
      </c>
      <c r="U4090" t="str">
        <f t="shared" si="510"/>
        <v>December</v>
      </c>
      <c r="V4090" t="str">
        <f t="shared" si="511"/>
        <v>2014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04"/>
        <v>5</v>
      </c>
      <c r="P4091">
        <f t="shared" si="505"/>
        <v>30</v>
      </c>
      <c r="Q4091" t="str">
        <f t="shared" si="506"/>
        <v>theater</v>
      </c>
      <c r="R4091" t="str">
        <f t="shared" si="507"/>
        <v>plays</v>
      </c>
      <c r="S4091" s="9">
        <f t="shared" si="508"/>
        <v>42155.524305555555</v>
      </c>
      <c r="T4091" s="9">
        <f t="shared" si="509"/>
        <v>42122.524166666662</v>
      </c>
      <c r="U4091" t="str">
        <f t="shared" si="510"/>
        <v>April</v>
      </c>
      <c r="V4091" t="str">
        <f t="shared" si="511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04"/>
        <v>3</v>
      </c>
      <c r="P4092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9">
        <f t="shared" si="508"/>
        <v>42223.416666666664</v>
      </c>
      <c r="T4092" s="9">
        <f t="shared" si="509"/>
        <v>42209.464548611104</v>
      </c>
      <c r="U4092" t="str">
        <f t="shared" si="510"/>
        <v>July</v>
      </c>
      <c r="V4092" t="str">
        <f t="shared" si="511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04"/>
        <v>13</v>
      </c>
      <c r="P4093">
        <f t="shared" si="505"/>
        <v>25.5</v>
      </c>
      <c r="Q4093" t="str">
        <f t="shared" si="506"/>
        <v>theater</v>
      </c>
      <c r="R4093" t="str">
        <f t="shared" si="507"/>
        <v>plays</v>
      </c>
      <c r="S4093" s="9">
        <f t="shared" si="508"/>
        <v>42020.298043981478</v>
      </c>
      <c r="T4093" s="9">
        <f t="shared" si="509"/>
        <v>41990.298043981478</v>
      </c>
      <c r="U4093" t="str">
        <f t="shared" si="510"/>
        <v>December</v>
      </c>
      <c r="V4093" t="str">
        <f t="shared" si="511"/>
        <v>2014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04"/>
        <v>0</v>
      </c>
      <c r="P4094">
        <f t="shared" si="505"/>
        <v>20</v>
      </c>
      <c r="Q4094" t="str">
        <f t="shared" si="506"/>
        <v>theater</v>
      </c>
      <c r="R4094" t="str">
        <f t="shared" si="507"/>
        <v>plays</v>
      </c>
      <c r="S4094" s="9">
        <f t="shared" si="508"/>
        <v>42098.94498842593</v>
      </c>
      <c r="T4094" s="9">
        <f t="shared" si="509"/>
        <v>42038.986655092587</v>
      </c>
      <c r="U4094" t="str">
        <f t="shared" si="510"/>
        <v>February</v>
      </c>
      <c r="V4094" t="str">
        <f t="shared" si="511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04"/>
        <v>2</v>
      </c>
      <c r="P4095">
        <f t="shared" si="505"/>
        <v>15</v>
      </c>
      <c r="Q4095" t="str">
        <f t="shared" si="506"/>
        <v>theater</v>
      </c>
      <c r="R4095" t="str">
        <f t="shared" si="507"/>
        <v>plays</v>
      </c>
      <c r="S4095" s="9">
        <f t="shared" si="508"/>
        <v>42238.607557870368</v>
      </c>
      <c r="T4095" s="9">
        <f t="shared" si="509"/>
        <v>42178.607557870368</v>
      </c>
      <c r="U4095" t="str">
        <f t="shared" si="510"/>
        <v>June</v>
      </c>
      <c r="V4095" t="str">
        <f t="shared" si="511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04"/>
        <v>37</v>
      </c>
      <c r="P4096">
        <f t="shared" si="505"/>
        <v>91.25</v>
      </c>
      <c r="Q4096" t="str">
        <f t="shared" si="506"/>
        <v>theater</v>
      </c>
      <c r="R4096" t="str">
        <f t="shared" si="507"/>
        <v>plays</v>
      </c>
      <c r="S4096" s="9">
        <f t="shared" si="508"/>
        <v>41933.999305555553</v>
      </c>
      <c r="T4096" s="9">
        <f t="shared" si="509"/>
        <v>41889.878472222219</v>
      </c>
      <c r="U4096" t="str">
        <f t="shared" si="510"/>
        <v>September</v>
      </c>
      <c r="V4096" t="str">
        <f t="shared" si="511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04"/>
        <v>3</v>
      </c>
      <c r="P4097">
        <f t="shared" si="505"/>
        <v>800</v>
      </c>
      <c r="Q4097" t="str">
        <f t="shared" si="506"/>
        <v>theater</v>
      </c>
      <c r="R4097" t="str">
        <f t="shared" si="507"/>
        <v>plays</v>
      </c>
      <c r="S4097" s="9">
        <f t="shared" si="508"/>
        <v>42722.823495370372</v>
      </c>
      <c r="T4097" s="9">
        <f t="shared" si="509"/>
        <v>42692.823495370372</v>
      </c>
      <c r="U4097" t="str">
        <f t="shared" si="510"/>
        <v>November</v>
      </c>
      <c r="V4097" t="str">
        <f t="shared" si="511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04"/>
        <v>11</v>
      </c>
      <c r="P4098">
        <f t="shared" si="505"/>
        <v>80</v>
      </c>
      <c r="Q4098" t="str">
        <f t="shared" si="506"/>
        <v>theater</v>
      </c>
      <c r="R4098" t="str">
        <f t="shared" si="507"/>
        <v>plays</v>
      </c>
      <c r="S4098" s="9">
        <f t="shared" si="508"/>
        <v>42794.160416666658</v>
      </c>
      <c r="T4098" s="9">
        <f t="shared" si="509"/>
        <v>42750.321979166663</v>
      </c>
      <c r="U4098" t="str">
        <f t="shared" si="510"/>
        <v>January</v>
      </c>
      <c r="V4098" t="str">
        <f t="shared" si="511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512">ROUND(E4099/D4099*100,0)</f>
        <v>0</v>
      </c>
      <c r="P4099">
        <f t="shared" ref="P4099:P4115" si="513">IFERROR(E4099/L4099,0)</f>
        <v>0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9">
        <f t="shared" ref="S4099:S4115" si="516">(((I4099/60)/60)/24)+DATE(1970,1,1)+(-5/24)</f>
        <v>42400.788194444445</v>
      </c>
      <c r="T4099" s="9">
        <f t="shared" ref="T4099:T4115" si="517">(((J4099/60)/60)/24)+DATE(1970,1,1)+(-5/24)</f>
        <v>42344.616168981483</v>
      </c>
      <c r="U4099" t="str">
        <f t="shared" ref="U4099:U4115" si="518">TEXT(T4099,"mmmm")</f>
        <v>December</v>
      </c>
      <c r="V4099" t="str">
        <f t="shared" ref="V4099:V4115" si="519">TEXT(T4099,"yyyy")</f>
        <v>2015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12"/>
        <v>0</v>
      </c>
      <c r="P4100">
        <f t="shared" si="513"/>
        <v>0</v>
      </c>
      <c r="Q4100" t="str">
        <f t="shared" si="514"/>
        <v>theater</v>
      </c>
      <c r="R4100" t="str">
        <f t="shared" si="515"/>
        <v>plays</v>
      </c>
      <c r="S4100" s="9">
        <f t="shared" si="516"/>
        <v>42525.51385416666</v>
      </c>
      <c r="T4100" s="9">
        <f t="shared" si="517"/>
        <v>42495.51385416666</v>
      </c>
      <c r="U4100" t="str">
        <f t="shared" si="518"/>
        <v>May</v>
      </c>
      <c r="V4100" t="str">
        <f t="shared" si="519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12"/>
        <v>1</v>
      </c>
      <c r="P4101">
        <f t="shared" si="513"/>
        <v>50</v>
      </c>
      <c r="Q4101" t="str">
        <f t="shared" si="514"/>
        <v>theater</v>
      </c>
      <c r="R4101" t="str">
        <f t="shared" si="515"/>
        <v>plays</v>
      </c>
      <c r="S4101" s="9">
        <f t="shared" si="516"/>
        <v>42615.642048611109</v>
      </c>
      <c r="T4101" s="9">
        <f t="shared" si="517"/>
        <v>42570.642048611109</v>
      </c>
      <c r="U4101" t="str">
        <f t="shared" si="518"/>
        <v>July</v>
      </c>
      <c r="V4101" t="str">
        <f t="shared" si="519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12"/>
        <v>0</v>
      </c>
      <c r="P4102">
        <f t="shared" si="513"/>
        <v>0</v>
      </c>
      <c r="Q4102" t="str">
        <f t="shared" si="514"/>
        <v>theater</v>
      </c>
      <c r="R4102" t="str">
        <f t="shared" si="515"/>
        <v>plays</v>
      </c>
      <c r="S4102" s="9">
        <f t="shared" si="516"/>
        <v>41936.916550925926</v>
      </c>
      <c r="T4102" s="9">
        <f t="shared" si="517"/>
        <v>41926.916550925926</v>
      </c>
      <c r="U4102" t="str">
        <f t="shared" si="518"/>
        <v>October</v>
      </c>
      <c r="V4102" t="str">
        <f t="shared" si="519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12"/>
        <v>0</v>
      </c>
      <c r="P4103">
        <f t="shared" si="513"/>
        <v>0</v>
      </c>
      <c r="Q4103" t="str">
        <f t="shared" si="514"/>
        <v>theater</v>
      </c>
      <c r="R4103" t="str">
        <f t="shared" si="515"/>
        <v>plays</v>
      </c>
      <c r="S4103" s="9">
        <f t="shared" si="516"/>
        <v>42760.695393518516</v>
      </c>
      <c r="T4103" s="9">
        <f t="shared" si="517"/>
        <v>42730.695393518516</v>
      </c>
      <c r="U4103" t="str">
        <f t="shared" si="518"/>
        <v>December</v>
      </c>
      <c r="V4103" t="str">
        <f t="shared" si="519"/>
        <v>2016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12"/>
        <v>27</v>
      </c>
      <c r="P4104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9">
        <f t="shared" si="516"/>
        <v>42505.639733796292</v>
      </c>
      <c r="T4104" s="9">
        <f t="shared" si="517"/>
        <v>42475.639733796292</v>
      </c>
      <c r="U4104" t="str">
        <f t="shared" si="518"/>
        <v>April</v>
      </c>
      <c r="V4104" t="str">
        <f t="shared" si="519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12"/>
        <v>10</v>
      </c>
      <c r="P4105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9">
        <f t="shared" si="516"/>
        <v>42242.563888888886</v>
      </c>
      <c r="T4105" s="9">
        <f t="shared" si="517"/>
        <v>42188.624606481484</v>
      </c>
      <c r="U4105" t="str">
        <f t="shared" si="518"/>
        <v>July</v>
      </c>
      <c r="V4105" t="str">
        <f t="shared" si="519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12"/>
        <v>21</v>
      </c>
      <c r="P410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9">
        <f t="shared" si="516"/>
        <v>42670.069837962961</v>
      </c>
      <c r="T4106" s="9">
        <f t="shared" si="517"/>
        <v>42640.069837962961</v>
      </c>
      <c r="U4106" t="str">
        <f t="shared" si="518"/>
        <v>September</v>
      </c>
      <c r="V4106" t="str">
        <f t="shared" si="519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12"/>
        <v>7</v>
      </c>
      <c r="P4107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9">
        <f t="shared" si="516"/>
        <v>42729.802187499998</v>
      </c>
      <c r="T4107" s="9">
        <f t="shared" si="517"/>
        <v>42696.802187499998</v>
      </c>
      <c r="U4107" t="str">
        <f t="shared" si="518"/>
        <v>November</v>
      </c>
      <c r="V4107" t="str">
        <f t="shared" si="519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12"/>
        <v>71</v>
      </c>
      <c r="P4108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9">
        <f t="shared" si="516"/>
        <v>42095.833333333336</v>
      </c>
      <c r="T4108" s="9">
        <f t="shared" si="517"/>
        <v>42052.841041666667</v>
      </c>
      <c r="U4108" t="str">
        <f t="shared" si="518"/>
        <v>February</v>
      </c>
      <c r="V4108" t="str">
        <f t="shared" si="519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12"/>
        <v>2</v>
      </c>
      <c r="P4109">
        <f t="shared" si="513"/>
        <v>10.25</v>
      </c>
      <c r="Q4109" t="str">
        <f t="shared" si="514"/>
        <v>theater</v>
      </c>
      <c r="R4109" t="str">
        <f t="shared" si="515"/>
        <v>plays</v>
      </c>
      <c r="S4109" s="9">
        <f t="shared" si="516"/>
        <v>41906.708344907405</v>
      </c>
      <c r="T4109" s="9">
        <f t="shared" si="517"/>
        <v>41883.708344907405</v>
      </c>
      <c r="U4109" t="str">
        <f t="shared" si="518"/>
        <v>September</v>
      </c>
      <c r="V4109" t="str">
        <f t="shared" si="519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12"/>
        <v>2</v>
      </c>
      <c r="P4110">
        <f t="shared" si="513"/>
        <v>59</v>
      </c>
      <c r="Q4110" t="str">
        <f t="shared" si="514"/>
        <v>theater</v>
      </c>
      <c r="R4110" t="str">
        <f t="shared" si="515"/>
        <v>plays</v>
      </c>
      <c r="S4110" s="9">
        <f t="shared" si="516"/>
        <v>42796.999999999993</v>
      </c>
      <c r="T4110" s="9">
        <f t="shared" si="517"/>
        <v>42766.823344907411</v>
      </c>
      <c r="U4110" t="str">
        <f t="shared" si="518"/>
        <v>January</v>
      </c>
      <c r="V4110" t="str">
        <f t="shared" si="519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12"/>
        <v>0</v>
      </c>
      <c r="P4111">
        <f t="shared" si="513"/>
        <v>0</v>
      </c>
      <c r="Q4111" t="str">
        <f t="shared" si="514"/>
        <v>theater</v>
      </c>
      <c r="R4111" t="str">
        <f t="shared" si="515"/>
        <v>plays</v>
      </c>
      <c r="S4111" s="9">
        <f t="shared" si="516"/>
        <v>42337.372731481482</v>
      </c>
      <c r="T4111" s="9">
        <f t="shared" si="517"/>
        <v>42307.331064814811</v>
      </c>
      <c r="U4111" t="str">
        <f t="shared" si="518"/>
        <v>October</v>
      </c>
      <c r="V4111" t="str">
        <f t="shared" si="519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12"/>
        <v>29</v>
      </c>
      <c r="P4112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9">
        <f t="shared" si="516"/>
        <v>42572.418414351843</v>
      </c>
      <c r="T4112" s="9">
        <f t="shared" si="517"/>
        <v>42512.418414351843</v>
      </c>
      <c r="U4112" t="str">
        <f t="shared" si="518"/>
        <v>May</v>
      </c>
      <c r="V4112" t="str">
        <f t="shared" si="519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12"/>
        <v>3</v>
      </c>
      <c r="P4113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9">
        <f t="shared" si="516"/>
        <v>42058.927546296291</v>
      </c>
      <c r="T4113" s="9">
        <f t="shared" si="517"/>
        <v>42028.927546296291</v>
      </c>
      <c r="U4113" t="str">
        <f t="shared" si="518"/>
        <v>January</v>
      </c>
      <c r="V4113" t="str">
        <f t="shared" si="519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12"/>
        <v>0</v>
      </c>
      <c r="P4114">
        <f t="shared" si="513"/>
        <v>1</v>
      </c>
      <c r="Q4114" t="str">
        <f t="shared" si="514"/>
        <v>theater</v>
      </c>
      <c r="R4114" t="str">
        <f t="shared" si="515"/>
        <v>plays</v>
      </c>
      <c r="S4114" s="9">
        <f t="shared" si="516"/>
        <v>42427.791666666664</v>
      </c>
      <c r="T4114" s="9">
        <f t="shared" si="517"/>
        <v>42400.738263888888</v>
      </c>
      <c r="U4114" t="str">
        <f t="shared" si="518"/>
        <v>January</v>
      </c>
      <c r="V4114" t="str">
        <f t="shared" si="519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12"/>
        <v>0</v>
      </c>
      <c r="P4115">
        <f t="shared" si="513"/>
        <v>1</v>
      </c>
      <c r="Q4115" t="str">
        <f t="shared" si="514"/>
        <v>theater</v>
      </c>
      <c r="R4115" t="str">
        <f t="shared" si="515"/>
        <v>plays</v>
      </c>
      <c r="S4115" s="9">
        <f t="shared" si="516"/>
        <v>42377.06527777778</v>
      </c>
      <c r="T4115" s="9">
        <f t="shared" si="517"/>
        <v>42358.364849537036</v>
      </c>
      <c r="U4115" t="str">
        <f t="shared" si="518"/>
        <v>December</v>
      </c>
      <c r="V4115" t="str">
        <f t="shared" si="519"/>
        <v>2015</v>
      </c>
    </row>
  </sheetData>
  <autoFilter ref="A1:V4115" xr:uid="{686390A9-98E9-4A41-BDE7-1B78F7BAD915}"/>
  <conditionalFormatting sqref="F2:F4115">
    <cfRule type="containsText" dxfId="7" priority="3" operator="containsText" text="live">
      <formula>NOT(ISERROR(SEARCH("live",F2)))</formula>
    </cfRule>
    <cfRule type="containsText" dxfId="6" priority="5" operator="containsText" text="successful">
      <formula>NOT(ISERROR(SEARCH("successful",F2)))</formula>
    </cfRule>
    <cfRule type="containsText" dxfId="5" priority="6" operator="containsText" text="canceled">
      <formula>NOT(ISERROR(SEARCH("canceled",F2)))</formula>
    </cfRule>
    <cfRule type="containsText" dxfId="4" priority="7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0728-6635-3943-BE44-A9D760C8EC9D}">
  <dimension ref="A1:F14"/>
  <sheetViews>
    <sheetView zoomScale="108"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8322</v>
      </c>
      <c r="B3" s="7" t="s">
        <v>8323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8320</v>
      </c>
      <c r="B5" s="6">
        <v>37</v>
      </c>
      <c r="C5" s="6">
        <v>493</v>
      </c>
      <c r="D5" s="6">
        <v>24</v>
      </c>
      <c r="E5" s="6">
        <v>839</v>
      </c>
      <c r="F5" s="6">
        <v>1393</v>
      </c>
    </row>
    <row r="6" spans="1:6" x14ac:dyDescent="0.2">
      <c r="A6" s="8" t="s">
        <v>8316</v>
      </c>
      <c r="B6" s="6">
        <v>20</v>
      </c>
      <c r="C6" s="6">
        <v>120</v>
      </c>
      <c r="D6" s="6">
        <v>20</v>
      </c>
      <c r="E6" s="6">
        <v>540</v>
      </c>
      <c r="F6" s="6">
        <v>700</v>
      </c>
    </row>
    <row r="7" spans="1:6" x14ac:dyDescent="0.2">
      <c r="A7" s="8" t="s">
        <v>8312</v>
      </c>
      <c r="B7" s="6">
        <v>40</v>
      </c>
      <c r="C7" s="6">
        <v>180</v>
      </c>
      <c r="D7" s="6"/>
      <c r="E7" s="6">
        <v>300</v>
      </c>
      <c r="F7" s="6">
        <v>520</v>
      </c>
    </row>
    <row r="8" spans="1:6" x14ac:dyDescent="0.2">
      <c r="A8" s="8" t="s">
        <v>8319</v>
      </c>
      <c r="B8" s="6">
        <v>178</v>
      </c>
      <c r="C8" s="6">
        <v>213</v>
      </c>
      <c r="D8" s="6"/>
      <c r="E8" s="6">
        <v>209</v>
      </c>
      <c r="F8" s="6">
        <v>600</v>
      </c>
    </row>
    <row r="9" spans="1:6" x14ac:dyDescent="0.2">
      <c r="A9" s="8" t="s">
        <v>8317</v>
      </c>
      <c r="B9" s="6"/>
      <c r="C9" s="6">
        <v>117</v>
      </c>
      <c r="D9" s="6"/>
      <c r="E9" s="6">
        <v>103</v>
      </c>
      <c r="F9" s="6">
        <v>220</v>
      </c>
    </row>
    <row r="10" spans="1:6" x14ac:dyDescent="0.2">
      <c r="A10" s="8" t="s">
        <v>8314</v>
      </c>
      <c r="B10" s="6"/>
      <c r="C10" s="6">
        <v>140</v>
      </c>
      <c r="D10" s="6"/>
      <c r="E10" s="6">
        <v>80</v>
      </c>
      <c r="F10" s="6">
        <v>220</v>
      </c>
    </row>
    <row r="11" spans="1:6" x14ac:dyDescent="0.2">
      <c r="A11" s="8" t="s">
        <v>8318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8313</v>
      </c>
      <c r="B12" s="6">
        <v>20</v>
      </c>
      <c r="C12" s="6">
        <v>140</v>
      </c>
      <c r="D12" s="6">
        <v>6</v>
      </c>
      <c r="E12" s="6">
        <v>34</v>
      </c>
      <c r="F12" s="6">
        <v>200</v>
      </c>
    </row>
    <row r="13" spans="1:6" x14ac:dyDescent="0.2">
      <c r="A13" s="8" t="s">
        <v>8315</v>
      </c>
      <c r="B13" s="6">
        <v>24</v>
      </c>
      <c r="C13" s="6"/>
      <c r="D13" s="6"/>
      <c r="E13" s="6"/>
      <c r="F13" s="6">
        <v>24</v>
      </c>
    </row>
    <row r="14" spans="1:6" x14ac:dyDescent="0.2">
      <c r="A14" s="8" t="s">
        <v>8321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4B318-11E8-464B-9CFB-8F4147B81616}">
  <dimension ref="A1:E9"/>
  <sheetViews>
    <sheetView zoomScale="99" zoomScaleNormal="87" workbookViewId="0">
      <selection activeCell="D12" sqref="D12"/>
    </sheetView>
  </sheetViews>
  <sheetFormatPr baseColWidth="10" defaultRowHeight="15" x14ac:dyDescent="0.2"/>
  <cols>
    <col min="1" max="1" width="12.33203125" bestFit="1" customWidth="1"/>
    <col min="2" max="2" width="15" bestFit="1" customWidth="1"/>
    <col min="3" max="3" width="5.5" bestFit="1" customWidth="1"/>
    <col min="4" max="4" width="9" bestFit="1" customWidth="1"/>
    <col min="5" max="6" width="10.1640625" bestFit="1" customWidth="1"/>
  </cols>
  <sheetData>
    <row r="1" spans="1:5" x14ac:dyDescent="0.2">
      <c r="A1" s="7" t="s">
        <v>8223</v>
      </c>
      <c r="B1" t="s">
        <v>8226</v>
      </c>
    </row>
    <row r="2" spans="1:5" x14ac:dyDescent="0.2">
      <c r="A2" s="7" t="s">
        <v>8308</v>
      </c>
      <c r="B2" t="s">
        <v>8320</v>
      </c>
    </row>
    <row r="4" spans="1:5" x14ac:dyDescent="0.2">
      <c r="A4" s="7" t="s">
        <v>8322</v>
      </c>
      <c r="B4" s="7" t="s">
        <v>8323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8" t="s">
        <v>8325</v>
      </c>
      <c r="B6" s="6"/>
      <c r="C6" s="6">
        <v>10</v>
      </c>
      <c r="D6" s="6">
        <v>5</v>
      </c>
      <c r="E6" s="6">
        <v>15</v>
      </c>
    </row>
    <row r="7" spans="1:5" x14ac:dyDescent="0.2">
      <c r="A7" s="8" t="s">
        <v>8324</v>
      </c>
      <c r="B7" s="6">
        <v>2</v>
      </c>
      <c r="C7" s="6">
        <v>1</v>
      </c>
      <c r="D7" s="6">
        <v>1</v>
      </c>
      <c r="E7" s="6">
        <v>4</v>
      </c>
    </row>
    <row r="8" spans="1:5" x14ac:dyDescent="0.2">
      <c r="A8" s="8" t="s">
        <v>8326</v>
      </c>
      <c r="B8" s="6"/>
      <c r="C8" s="6">
        <v>2</v>
      </c>
      <c r="D8" s="6"/>
      <c r="E8" s="6">
        <v>2</v>
      </c>
    </row>
    <row r="9" spans="1:5" x14ac:dyDescent="0.2">
      <c r="A9" s="8" t="s">
        <v>8321</v>
      </c>
      <c r="B9" s="6">
        <v>2</v>
      </c>
      <c r="C9" s="6">
        <v>13</v>
      </c>
      <c r="D9" s="6">
        <v>6</v>
      </c>
      <c r="E9" s="6">
        <v>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16AD-29C3-F346-A788-DA68F52AB9C9}">
  <dimension ref="A3:H16"/>
  <sheetViews>
    <sheetView zoomScaleNormal="125" workbookViewId="0">
      <selection activeCell="H31" sqref="H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  <col min="7" max="7" width="15.1640625" bestFit="1" customWidth="1"/>
    <col min="8" max="8" width="12.1640625" bestFit="1" customWidth="1"/>
    <col min="9" max="9" width="15.1640625" bestFit="1" customWidth="1"/>
    <col min="10" max="10" width="16.6640625" bestFit="1" customWidth="1"/>
    <col min="11" max="11" width="19.6640625" bestFit="1" customWidth="1"/>
    <col min="12" max="12" width="14.83203125" bestFit="1" customWidth="1"/>
    <col min="13" max="13" width="18.33203125" bestFit="1" customWidth="1"/>
    <col min="14" max="14" width="15.6640625" bestFit="1" customWidth="1"/>
    <col min="15" max="15" width="17.6640625" bestFit="1" customWidth="1"/>
  </cols>
  <sheetData>
    <row r="3" spans="1:8" x14ac:dyDescent="0.2">
      <c r="A3" s="7" t="s">
        <v>8308</v>
      </c>
      <c r="B3" t="s">
        <v>8315</v>
      </c>
    </row>
    <row r="4" spans="1:8" x14ac:dyDescent="0.2">
      <c r="A4" s="7" t="s">
        <v>8330</v>
      </c>
      <c r="B4" t="s">
        <v>8358</v>
      </c>
    </row>
    <row r="6" spans="1:8" x14ac:dyDescent="0.2">
      <c r="A6" s="7" t="s">
        <v>8322</v>
      </c>
      <c r="B6" s="7" t="s">
        <v>8323</v>
      </c>
    </row>
    <row r="7" spans="1:8" x14ac:dyDescent="0.2">
      <c r="A7" s="7" t="s">
        <v>8311</v>
      </c>
      <c r="B7" t="s">
        <v>8220</v>
      </c>
      <c r="C7" t="s">
        <v>8321</v>
      </c>
      <c r="G7">
        <v>14</v>
      </c>
      <c r="H7" s="10">
        <f>G7/$G$16</f>
        <v>3.4030140982012642E-3</v>
      </c>
    </row>
    <row r="8" spans="1:8" x14ac:dyDescent="0.2">
      <c r="A8" s="8" t="s">
        <v>8331</v>
      </c>
      <c r="B8" s="6">
        <v>1</v>
      </c>
      <c r="C8" s="6">
        <v>1</v>
      </c>
      <c r="G8">
        <v>65</v>
      </c>
      <c r="H8" s="10">
        <f t="shared" ref="H8:H16" si="0">G8/$G$16</f>
        <v>1.5799708313077296E-2</v>
      </c>
    </row>
    <row r="9" spans="1:8" x14ac:dyDescent="0.2">
      <c r="A9" s="8" t="s">
        <v>8332</v>
      </c>
      <c r="B9" s="6">
        <v>1</v>
      </c>
      <c r="C9" s="6">
        <v>1</v>
      </c>
      <c r="G9">
        <v>171</v>
      </c>
      <c r="H9" s="10">
        <f t="shared" si="0"/>
        <v>4.1565386485172579E-2</v>
      </c>
    </row>
    <row r="10" spans="1:8" x14ac:dyDescent="0.2">
      <c r="A10" s="8" t="s">
        <v>8333</v>
      </c>
      <c r="B10" s="6">
        <v>1</v>
      </c>
      <c r="C10" s="6">
        <v>1</v>
      </c>
      <c r="G10">
        <v>282</v>
      </c>
      <c r="H10" s="10">
        <f t="shared" si="0"/>
        <v>6.8546426835196891E-2</v>
      </c>
    </row>
    <row r="11" spans="1:8" x14ac:dyDescent="0.2">
      <c r="A11" s="8" t="s">
        <v>8334</v>
      </c>
      <c r="B11" s="6">
        <v>1</v>
      </c>
      <c r="C11" s="6">
        <v>1</v>
      </c>
      <c r="G11">
        <v>274</v>
      </c>
      <c r="H11" s="10">
        <f t="shared" si="0"/>
        <v>6.6601847350510446E-2</v>
      </c>
    </row>
    <row r="12" spans="1:8" x14ac:dyDescent="0.2">
      <c r="A12" s="8" t="s">
        <v>8335</v>
      </c>
      <c r="B12" s="6">
        <v>3</v>
      </c>
      <c r="C12" s="6">
        <v>3</v>
      </c>
      <c r="G12">
        <v>976</v>
      </c>
      <c r="H12" s="10">
        <f t="shared" si="0"/>
        <v>0.23723869713174525</v>
      </c>
    </row>
    <row r="13" spans="1:8" x14ac:dyDescent="0.2">
      <c r="A13" s="8" t="s">
        <v>8336</v>
      </c>
      <c r="B13" s="6">
        <v>1</v>
      </c>
      <c r="C13" s="6">
        <v>1</v>
      </c>
      <c r="G13">
        <v>1226</v>
      </c>
      <c r="H13" s="10">
        <f t="shared" si="0"/>
        <v>0.2980068060281964</v>
      </c>
    </row>
    <row r="14" spans="1:8" x14ac:dyDescent="0.2">
      <c r="A14" s="8" t="s">
        <v>8337</v>
      </c>
      <c r="B14" s="6">
        <v>1</v>
      </c>
      <c r="C14" s="6">
        <v>1</v>
      </c>
      <c r="G14">
        <v>949</v>
      </c>
      <c r="H14" s="10">
        <f t="shared" si="0"/>
        <v>0.23067574137092853</v>
      </c>
    </row>
    <row r="15" spans="1:8" x14ac:dyDescent="0.2">
      <c r="A15" s="8" t="s">
        <v>8321</v>
      </c>
      <c r="B15" s="6">
        <v>9</v>
      </c>
      <c r="C15" s="6">
        <v>9</v>
      </c>
      <c r="G15">
        <v>157</v>
      </c>
      <c r="H15" s="10">
        <f t="shared" si="0"/>
        <v>3.8162372386971316E-2</v>
      </c>
    </row>
    <row r="16" spans="1:8" x14ac:dyDescent="0.2">
      <c r="G16">
        <v>4114</v>
      </c>
      <c r="H16" s="10">
        <f t="shared" si="0"/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95347-7012-DD48-86B8-7EFD2726134A}">
  <dimension ref="A1:H14"/>
  <sheetViews>
    <sheetView zoomScale="150" workbookViewId="0">
      <selection activeCell="E10" sqref="E10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2.6640625" customWidth="1"/>
    <col min="6" max="6" width="18" bestFit="1" customWidth="1"/>
    <col min="7" max="7" width="14.6640625" bestFit="1" customWidth="1"/>
    <col min="8" max="8" width="20.33203125" bestFit="1" customWidth="1"/>
  </cols>
  <sheetData>
    <row r="1" spans="1:8" x14ac:dyDescent="0.2">
      <c r="B1" t="s">
        <v>8219</v>
      </c>
      <c r="C1" t="s">
        <v>8221</v>
      </c>
      <c r="D1" t="s">
        <v>8220</v>
      </c>
    </row>
    <row r="2" spans="1:8" x14ac:dyDescent="0.2">
      <c r="A2" t="s">
        <v>8338</v>
      </c>
      <c r="B2" t="s">
        <v>8339</v>
      </c>
      <c r="C2" t="s">
        <v>8340</v>
      </c>
      <c r="D2" t="s">
        <v>8341</v>
      </c>
      <c r="E2" t="s">
        <v>8342</v>
      </c>
      <c r="F2" t="s">
        <v>8343</v>
      </c>
      <c r="G2" t="s">
        <v>8344</v>
      </c>
      <c r="H2" t="s">
        <v>8345</v>
      </c>
    </row>
    <row r="3" spans="1:8" x14ac:dyDescent="0.2">
      <c r="A3" t="s">
        <v>8346</v>
      </c>
      <c r="B3">
        <f>COUNTIFS(Main!$F$2:$F$4115,B$1,Main!$D$2:$D$4115,"&lt;1000")</f>
        <v>322</v>
      </c>
      <c r="C3">
        <f>COUNTIFS(Main!$F$2:$F$4115,C$1,Main!$D$2:$D$4115,"&lt;1000")</f>
        <v>113</v>
      </c>
      <c r="D3">
        <f>COUNTIFS(Main!$F$2:$F$4115,D$1,Main!$D$2:$D$4115,"&lt;1000")</f>
        <v>18</v>
      </c>
      <c r="E3">
        <f>SUM(B3:D3)</f>
        <v>453</v>
      </c>
      <c r="F3" s="10">
        <f>B3/$E3</f>
        <v>0.71081677704194257</v>
      </c>
      <c r="G3" s="10">
        <f t="shared" ref="G3:H14" si="0">C3/$E3</f>
        <v>0.24944812362030905</v>
      </c>
      <c r="H3" s="10">
        <f t="shared" si="0"/>
        <v>3.9735099337748346E-2</v>
      </c>
    </row>
    <row r="4" spans="1:8" x14ac:dyDescent="0.2">
      <c r="A4" t="s">
        <v>8347</v>
      </c>
      <c r="B4">
        <f>COUNTIFS(Main!$F$2:$F$4115,B$1,Main!$D$2:$D$4115,"&gt;=1000",Main!$D$2:$D$4115,"&lt;5000")</f>
        <v>932</v>
      </c>
      <c r="C4">
        <f>COUNTIFS(Main!$F$2:$F$4115,C$1,Main!$D$2:$D$4115,"&gt;=1000",Main!$D$2:$D$4115,"&lt;5000")</f>
        <v>420</v>
      </c>
      <c r="D4">
        <f>COUNTIFS(Main!$F$2:$F$4115,D$1,Main!$D$2:$D$4115,"&gt;=1000",Main!$D$2:$D$4115,"&lt;5000")</f>
        <v>60</v>
      </c>
      <c r="E4">
        <f t="shared" ref="E4:E14" si="1">SUM(B4:D4)</f>
        <v>1412</v>
      </c>
      <c r="F4" s="10">
        <f t="shared" ref="F4:F14" si="2">B4/$E4</f>
        <v>0.66005665722379603</v>
      </c>
      <c r="G4" s="10">
        <f t="shared" si="0"/>
        <v>0.29745042492917845</v>
      </c>
      <c r="H4" s="10">
        <f t="shared" si="0"/>
        <v>4.2492917847025496E-2</v>
      </c>
    </row>
    <row r="5" spans="1:8" x14ac:dyDescent="0.2">
      <c r="A5" t="s">
        <v>8348</v>
      </c>
      <c r="B5">
        <f>COUNTIFS(Main!$F$2:$F$4115,B$1,Main!$D$2:$D$4115,"&gt;=5000",Main!$D$2:$D$4115,"&lt;10000")</f>
        <v>381</v>
      </c>
      <c r="C5">
        <f>COUNTIFS(Main!$F$2:$F$4115,C$1,Main!$D$2:$D$4115,"&gt;=5000",Main!$D$2:$D$4115,"&lt;10000")</f>
        <v>283</v>
      </c>
      <c r="D5">
        <f>COUNTIFS(Main!$F$2:$F$4115,D$1,Main!$D$2:$D$4115,"&gt;=5000",Main!$D$2:$D$4115,"&lt;10000")</f>
        <v>52</v>
      </c>
      <c r="E5">
        <f t="shared" si="1"/>
        <v>716</v>
      </c>
      <c r="F5" s="10">
        <f t="shared" si="2"/>
        <v>0.53212290502793291</v>
      </c>
      <c r="G5" s="10">
        <f t="shared" si="0"/>
        <v>0.39525139664804471</v>
      </c>
      <c r="H5" s="10">
        <f t="shared" si="0"/>
        <v>7.2625698324022353E-2</v>
      </c>
    </row>
    <row r="6" spans="1:8" x14ac:dyDescent="0.2">
      <c r="A6" t="s">
        <v>8349</v>
      </c>
      <c r="B6">
        <f>COUNTIFS(Main!$F$2:$F$4115,B$1,Main!$D$2:$D$4115,"&gt;=10000",Main!$D$2:$D$4115,"&lt;15000")</f>
        <v>168</v>
      </c>
      <c r="C6">
        <f>COUNTIFS(Main!$F$2:$F$4115,C$1,Main!$D$2:$D$4115,"&gt;=10000",Main!$D$2:$D$4115,"&lt;15000")</f>
        <v>144</v>
      </c>
      <c r="D6">
        <f>COUNTIFS(Main!$F$2:$F$4115,D$1,Main!$D$2:$D$4115,"&gt;=10000",Main!$D$2:$D$4115,"&lt;15000")</f>
        <v>40</v>
      </c>
      <c r="E6">
        <f t="shared" si="1"/>
        <v>352</v>
      </c>
      <c r="F6" s="10">
        <f t="shared" si="2"/>
        <v>0.47727272727272729</v>
      </c>
      <c r="G6" s="10">
        <f t="shared" si="0"/>
        <v>0.40909090909090912</v>
      </c>
      <c r="H6" s="10">
        <f t="shared" si="0"/>
        <v>0.11363636363636363</v>
      </c>
    </row>
    <row r="7" spans="1:8" x14ac:dyDescent="0.2">
      <c r="A7" t="s">
        <v>8350</v>
      </c>
      <c r="B7">
        <f>COUNTIFS(Main!$F$2:$F$4115,B$1,Main!$D$2:$D$4115,"&gt;=15000",Main!$D$2:$D$4115,"&lt;20000")</f>
        <v>94</v>
      </c>
      <c r="C7">
        <f>COUNTIFS(Main!$F$2:$F$4115,C$1,Main!$D$2:$D$4115,"&gt;=15000",Main!$D$2:$D$4115,"&lt;20000")</f>
        <v>90</v>
      </c>
      <c r="D7">
        <f>COUNTIFS(Main!$F$2:$F$4115,D$1,Main!$D$2:$D$4115,"&gt;=15000",Main!$D$2:$D$4115,"&lt;20000")</f>
        <v>17</v>
      </c>
      <c r="E7">
        <f t="shared" si="1"/>
        <v>201</v>
      </c>
      <c r="F7" s="10">
        <f t="shared" si="2"/>
        <v>0.46766169154228854</v>
      </c>
      <c r="G7" s="10">
        <f t="shared" si="0"/>
        <v>0.44776119402985076</v>
      </c>
      <c r="H7" s="10">
        <f t="shared" si="0"/>
        <v>8.45771144278607E-2</v>
      </c>
    </row>
    <row r="8" spans="1:8" x14ac:dyDescent="0.2">
      <c r="A8" t="s">
        <v>8351</v>
      </c>
      <c r="B8">
        <f>COUNTIFS(Main!$F$2:$F$4115,B$1,Main!$D$2:$D$4115,"&gt;=20000",Main!$D$2:$D$4115,"&lt;25000")</f>
        <v>62</v>
      </c>
      <c r="C8">
        <f>COUNTIFS(Main!$F$2:$F$4115,C$1,Main!$D$2:$D$4115,"&gt;=20000",Main!$D$2:$D$4115,"&lt;25000")</f>
        <v>72</v>
      </c>
      <c r="D8">
        <f>COUNTIFS(Main!$F$2:$F$4115,D$1,Main!$D$2:$D$4115,"&gt;=20000",Main!$D$2:$D$4115,"&lt;25000")</f>
        <v>14</v>
      </c>
      <c r="E8">
        <f t="shared" si="1"/>
        <v>148</v>
      </c>
      <c r="F8" s="10">
        <f t="shared" si="2"/>
        <v>0.41891891891891891</v>
      </c>
      <c r="G8" s="10">
        <f t="shared" si="0"/>
        <v>0.48648648648648651</v>
      </c>
      <c r="H8" s="10">
        <f t="shared" si="0"/>
        <v>9.45945945945946E-2</v>
      </c>
    </row>
    <row r="9" spans="1:8" x14ac:dyDescent="0.2">
      <c r="A9" t="s">
        <v>8352</v>
      </c>
      <c r="B9">
        <f>COUNTIFS(Main!$F$2:$F$4115,B$1,Main!$D$2:$D$4115,"&gt;=25000",Main!$D$2:$D$4115,"&lt;30000")</f>
        <v>55</v>
      </c>
      <c r="C9">
        <f>COUNTIFS(Main!$F$2:$F$4115,C$1,Main!$D$2:$D$4115,"&gt;=25000",Main!$D$2:$D$4115,"&lt;30000")</f>
        <v>64</v>
      </c>
      <c r="D9">
        <f>COUNTIFS(Main!$F$2:$F$4115,D$1,Main!$D$2:$D$4115,"&gt;=25000",Main!$D$2:$D$4115,"&lt;30000")</f>
        <v>18</v>
      </c>
      <c r="E9">
        <f t="shared" si="1"/>
        <v>137</v>
      </c>
      <c r="F9" s="10">
        <f t="shared" si="2"/>
        <v>0.40145985401459855</v>
      </c>
      <c r="G9" s="10">
        <f t="shared" si="0"/>
        <v>0.46715328467153283</v>
      </c>
      <c r="H9" s="10">
        <f t="shared" si="0"/>
        <v>0.13138686131386862</v>
      </c>
    </row>
    <row r="10" spans="1:8" x14ac:dyDescent="0.2">
      <c r="A10" t="s">
        <v>8353</v>
      </c>
      <c r="B10">
        <f>COUNTIFS(Main!$F$2:$F$4115,B$1,Main!$D$2:$D$4115,"&gt;=30000",Main!$D$2:$D$4115,"&lt;35000")</f>
        <v>32</v>
      </c>
      <c r="C10">
        <f>COUNTIFS(Main!$F$2:$F$4115,C$1,Main!$D$2:$D$4115,"&gt;=30000",Main!$D$2:$D$4115,"&lt;35000")</f>
        <v>37</v>
      </c>
      <c r="D10">
        <f>COUNTIFS(Main!$F$2:$F$4115,D$1,Main!$D$2:$D$4115,"&gt;=30000",Main!$D$2:$D$4115,"&lt;35000")</f>
        <v>13</v>
      </c>
      <c r="E10">
        <f t="shared" si="1"/>
        <v>82</v>
      </c>
      <c r="F10" s="10">
        <f t="shared" si="2"/>
        <v>0.3902439024390244</v>
      </c>
      <c r="G10" s="10">
        <f t="shared" si="0"/>
        <v>0.45121951219512196</v>
      </c>
      <c r="H10" s="10">
        <f t="shared" si="0"/>
        <v>0.15853658536585366</v>
      </c>
    </row>
    <row r="11" spans="1:8" x14ac:dyDescent="0.2">
      <c r="A11" t="s">
        <v>8354</v>
      </c>
      <c r="B11">
        <f>COUNTIFS(Main!$F$2:$F$4115,B$1,Main!$D$2:$D$4115,"&gt;=35000",Main!$D$2:$D$4115,"&lt;40000")</f>
        <v>26</v>
      </c>
      <c r="C11">
        <f>COUNTIFS(Main!$F$2:$F$4115,C$1,Main!$D$2:$D$4115,"&gt;=35000",Main!$D$2:$D$4115,"&lt;40000")</f>
        <v>22</v>
      </c>
      <c r="D11">
        <f>COUNTIFS(Main!$F$2:$F$4115,D$1,Main!$D$2:$D$4115,"&gt;=35000",Main!$D$2:$D$4115,"&lt;40000")</f>
        <v>7</v>
      </c>
      <c r="E11">
        <f t="shared" si="1"/>
        <v>55</v>
      </c>
      <c r="F11" s="10">
        <f t="shared" si="2"/>
        <v>0.47272727272727272</v>
      </c>
      <c r="G11" s="10">
        <f t="shared" si="0"/>
        <v>0.4</v>
      </c>
      <c r="H11" s="10">
        <f t="shared" si="0"/>
        <v>0.12727272727272726</v>
      </c>
    </row>
    <row r="12" spans="1:8" x14ac:dyDescent="0.2">
      <c r="A12" t="s">
        <v>8355</v>
      </c>
      <c r="B12">
        <f>COUNTIFS(Main!$F$2:$F$4115,B$1,Main!$D$2:$D$4115,"&gt;=40000",Main!$D$2:$D$4115,"&lt;45000")</f>
        <v>21</v>
      </c>
      <c r="C12">
        <f>COUNTIFS(Main!$F$2:$F$4115,C$1,Main!$D$2:$D$4115,"&gt;=40000",Main!$D$2:$D$4115,"&lt;45000")</f>
        <v>16</v>
      </c>
      <c r="D12">
        <f>COUNTIFS(Main!$F$2:$F$4115,D$1,Main!$D$2:$D$4115,"&gt;=40000",Main!$D$2:$D$4115,"&lt;45000")</f>
        <v>6</v>
      </c>
      <c r="E12">
        <f t="shared" si="1"/>
        <v>43</v>
      </c>
      <c r="F12" s="10">
        <f t="shared" si="2"/>
        <v>0.48837209302325579</v>
      </c>
      <c r="G12" s="10">
        <f t="shared" si="0"/>
        <v>0.37209302325581395</v>
      </c>
      <c r="H12" s="10">
        <f t="shared" si="0"/>
        <v>0.13953488372093023</v>
      </c>
    </row>
    <row r="13" spans="1:8" x14ac:dyDescent="0.2">
      <c r="A13" t="s">
        <v>8356</v>
      </c>
      <c r="B13">
        <f>COUNTIFS(Main!$F$2:$F$4115,B$1,Main!$D$2:$D$4115,"&gt;=45000",Main!$D$2:$D$4115,"&lt;50000")</f>
        <v>6</v>
      </c>
      <c r="C13">
        <f>COUNTIFS(Main!$F$2:$F$4115,C$1,Main!$D$2:$D$4115,"&gt;=45000",Main!$D$2:$D$4115,"&lt;50000")</f>
        <v>11</v>
      </c>
      <c r="D13">
        <f>COUNTIFS(Main!$F$2:$F$4115,D$1,Main!$D$2:$D$4115,"&gt;=45000",Main!$D$2:$D$4115,"&lt;50000")</f>
        <v>4</v>
      </c>
      <c r="E13">
        <f t="shared" si="1"/>
        <v>21</v>
      </c>
      <c r="F13" s="10">
        <f t="shared" si="2"/>
        <v>0.2857142857142857</v>
      </c>
      <c r="G13" s="10">
        <f t="shared" si="0"/>
        <v>0.52380952380952384</v>
      </c>
      <c r="H13" s="10">
        <f t="shared" si="0"/>
        <v>0.19047619047619047</v>
      </c>
    </row>
    <row r="14" spans="1:8" x14ac:dyDescent="0.2">
      <c r="A14" t="s">
        <v>8357</v>
      </c>
      <c r="B14">
        <f>COUNTIFS(Main!$F$2:$F$4115,B$1,Main!$D$2:$D$4115,"&gt;=50000")</f>
        <v>86</v>
      </c>
      <c r="C14">
        <f>COUNTIFS(Main!$F$2:$F$4115,C$1,Main!$D$2:$D$4115,"&gt;=50000")</f>
        <v>258</v>
      </c>
      <c r="D14">
        <f>COUNTIFS(Main!$F$2:$F$4115,D$1,Main!$D$2:$D$4115,"&gt;=50000")</f>
        <v>100</v>
      </c>
      <c r="E14">
        <f t="shared" si="1"/>
        <v>444</v>
      </c>
      <c r="F14" s="10">
        <f t="shared" si="2"/>
        <v>0.19369369369369369</v>
      </c>
      <c r="G14" s="10">
        <f t="shared" si="0"/>
        <v>0.58108108108108103</v>
      </c>
      <c r="H14" s="10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7A696-6B1B-3144-B8DB-7DB9F98645C8}">
  <dimension ref="A1:H14"/>
  <sheetViews>
    <sheetView zoomScale="150" workbookViewId="0">
      <selection activeCell="O17" sqref="O17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2.6640625" customWidth="1"/>
    <col min="6" max="6" width="18" bestFit="1" customWidth="1"/>
    <col min="7" max="7" width="14.6640625" bestFit="1" customWidth="1"/>
    <col min="8" max="8" width="20.33203125" bestFit="1" customWidth="1"/>
  </cols>
  <sheetData>
    <row r="1" spans="1:8" x14ac:dyDescent="0.2">
      <c r="B1" t="s">
        <v>8219</v>
      </c>
      <c r="C1" t="s">
        <v>8221</v>
      </c>
      <c r="D1" t="s">
        <v>8220</v>
      </c>
    </row>
    <row r="2" spans="1:8" x14ac:dyDescent="0.2">
      <c r="A2" t="s">
        <v>8338</v>
      </c>
      <c r="B2" t="s">
        <v>8339</v>
      </c>
      <c r="C2" t="s">
        <v>8340</v>
      </c>
      <c r="D2" t="s">
        <v>8341</v>
      </c>
      <c r="E2" t="s">
        <v>8342</v>
      </c>
      <c r="F2" t="s">
        <v>8343</v>
      </c>
      <c r="G2" t="s">
        <v>8344</v>
      </c>
      <c r="H2" t="s">
        <v>8345</v>
      </c>
    </row>
    <row r="3" spans="1:8" x14ac:dyDescent="0.2">
      <c r="A3" t="s">
        <v>8316</v>
      </c>
      <c r="B3">
        <v>540</v>
      </c>
      <c r="C3">
        <v>120</v>
      </c>
      <c r="D3">
        <v>20</v>
      </c>
      <c r="E3">
        <v>680</v>
      </c>
      <c r="F3" s="10">
        <v>0.79411764705882348</v>
      </c>
      <c r="G3" s="10">
        <v>0.17647058823529413</v>
      </c>
      <c r="H3" s="10">
        <v>2.9411764705882353E-2</v>
      </c>
    </row>
    <row r="4" spans="1:8" x14ac:dyDescent="0.2">
      <c r="A4" t="s">
        <v>8320</v>
      </c>
      <c r="B4">
        <v>839</v>
      </c>
      <c r="C4">
        <v>493</v>
      </c>
      <c r="D4">
        <v>37</v>
      </c>
      <c r="E4">
        <v>1369</v>
      </c>
      <c r="F4" s="10">
        <v>0.61285609934258578</v>
      </c>
      <c r="G4" s="10">
        <v>0.36011687363038714</v>
      </c>
      <c r="H4" s="10">
        <v>2.7027027027027029E-2</v>
      </c>
    </row>
    <row r="5" spans="1:8" x14ac:dyDescent="0.2">
      <c r="A5" t="s">
        <v>8312</v>
      </c>
      <c r="B5">
        <v>300</v>
      </c>
      <c r="C5">
        <v>180</v>
      </c>
      <c r="D5">
        <v>40</v>
      </c>
      <c r="E5">
        <v>520</v>
      </c>
      <c r="F5" s="10">
        <v>0.57692307692307687</v>
      </c>
      <c r="G5" s="10">
        <v>0.34615384615384615</v>
      </c>
      <c r="H5" s="10">
        <v>7.6923076923076927E-2</v>
      </c>
    </row>
    <row r="6" spans="1:8" x14ac:dyDescent="0.2">
      <c r="A6" t="s">
        <v>8317</v>
      </c>
      <c r="B6">
        <v>103</v>
      </c>
      <c r="C6">
        <v>117</v>
      </c>
      <c r="D6">
        <v>0</v>
      </c>
      <c r="E6">
        <v>220</v>
      </c>
      <c r="F6" s="10">
        <v>0.4681818181818182</v>
      </c>
      <c r="G6" s="10">
        <v>0.53181818181818186</v>
      </c>
      <c r="H6" s="10">
        <v>0</v>
      </c>
    </row>
    <row r="7" spans="1:8" x14ac:dyDescent="0.2">
      <c r="A7" t="s">
        <v>8314</v>
      </c>
      <c r="B7">
        <v>80</v>
      </c>
      <c r="C7">
        <v>140</v>
      </c>
      <c r="D7">
        <v>0</v>
      </c>
      <c r="E7">
        <v>220</v>
      </c>
      <c r="F7" s="10">
        <v>0.36363636363636365</v>
      </c>
      <c r="G7" s="10">
        <v>0.63636363636363635</v>
      </c>
      <c r="H7" s="10">
        <v>0</v>
      </c>
    </row>
    <row r="8" spans="1:8" x14ac:dyDescent="0.2">
      <c r="A8" t="s">
        <v>8319</v>
      </c>
      <c r="B8">
        <v>209</v>
      </c>
      <c r="C8">
        <v>213</v>
      </c>
      <c r="D8">
        <v>178</v>
      </c>
      <c r="E8">
        <v>600</v>
      </c>
      <c r="F8" s="10">
        <v>0.34833333333333333</v>
      </c>
      <c r="G8" s="10">
        <v>0.35499999999999998</v>
      </c>
      <c r="H8" s="10">
        <v>0.29666666666666669</v>
      </c>
    </row>
    <row r="9" spans="1:8" x14ac:dyDescent="0.2">
      <c r="A9" t="s">
        <v>8318</v>
      </c>
      <c r="B9">
        <v>80</v>
      </c>
      <c r="C9">
        <v>127</v>
      </c>
      <c r="D9">
        <v>30</v>
      </c>
      <c r="E9">
        <v>237</v>
      </c>
      <c r="F9" s="10">
        <v>0.33755274261603374</v>
      </c>
      <c r="G9" s="10">
        <v>0.53586497890295359</v>
      </c>
      <c r="H9" s="10">
        <v>0.12658227848101267</v>
      </c>
    </row>
    <row r="10" spans="1:8" x14ac:dyDescent="0.2">
      <c r="A10" t="s">
        <v>8313</v>
      </c>
      <c r="B10">
        <v>34</v>
      </c>
      <c r="C10">
        <v>140</v>
      </c>
      <c r="D10">
        <v>20</v>
      </c>
      <c r="E10">
        <v>194</v>
      </c>
      <c r="F10" s="10">
        <v>0.17525773195876287</v>
      </c>
      <c r="G10" s="10">
        <v>0.72164948453608246</v>
      </c>
      <c r="H10" s="10">
        <v>0.10309278350515463</v>
      </c>
    </row>
    <row r="11" spans="1:8" x14ac:dyDescent="0.2">
      <c r="A11" t="s">
        <v>8315</v>
      </c>
      <c r="B11">
        <v>0</v>
      </c>
      <c r="C11">
        <v>0</v>
      </c>
      <c r="D11">
        <v>24</v>
      </c>
      <c r="E11">
        <v>24</v>
      </c>
      <c r="F11" s="10">
        <v>0</v>
      </c>
      <c r="G11" s="10">
        <v>0</v>
      </c>
      <c r="H11" s="10">
        <v>1</v>
      </c>
    </row>
    <row r="12" spans="1:8" x14ac:dyDescent="0.2">
      <c r="F12" s="10"/>
      <c r="G12" s="10"/>
      <c r="H12" s="10"/>
    </row>
    <row r="13" spans="1:8" x14ac:dyDescent="0.2">
      <c r="F13" s="10"/>
      <c r="G13" s="10"/>
      <c r="H13" s="10"/>
    </row>
    <row r="14" spans="1:8" x14ac:dyDescent="0.2">
      <c r="F14" s="10"/>
      <c r="G14" s="10"/>
      <c r="H14" s="10"/>
    </row>
  </sheetData>
  <autoFilter ref="A2:H2" xr:uid="{F0EFF143-6D43-1B43-845B-2566A1AB0C06}">
    <sortState xmlns:xlrd2="http://schemas.microsoft.com/office/spreadsheetml/2017/richdata2" ref="A3:H11">
      <sortCondition descending="1" ref="F2:F1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8874C-2B04-7F43-8D34-E527CCA2254D}">
  <dimension ref="A1:E4113"/>
  <sheetViews>
    <sheetView zoomScale="110" workbookViewId="0">
      <pane ySplit="1" topLeftCell="A2" activePane="bottomLeft" state="frozen"/>
      <selection pane="bottomLeft" activeCell="J21" sqref="J21"/>
    </sheetView>
  </sheetViews>
  <sheetFormatPr baseColWidth="10" defaultRowHeight="15" x14ac:dyDescent="0.2"/>
  <cols>
    <col min="1" max="1" width="12.1640625" bestFit="1" customWidth="1"/>
  </cols>
  <sheetData>
    <row r="1" spans="1:5" x14ac:dyDescent="0.2">
      <c r="A1" t="s">
        <v>8262</v>
      </c>
      <c r="B1" t="s">
        <v>8220</v>
      </c>
      <c r="C1" t="s">
        <v>8221</v>
      </c>
      <c r="D1" t="s">
        <v>8222</v>
      </c>
      <c r="E1" t="s">
        <v>8219</v>
      </c>
    </row>
    <row r="2" spans="1:5" x14ac:dyDescent="0.2">
      <c r="A2">
        <v>1</v>
      </c>
      <c r="B2">
        <v>10</v>
      </c>
    </row>
    <row r="3" spans="1:5" x14ac:dyDescent="0.2">
      <c r="A3">
        <v>1</v>
      </c>
      <c r="B3">
        <v>1</v>
      </c>
    </row>
    <row r="4" spans="1:5" x14ac:dyDescent="0.2">
      <c r="A4">
        <v>0</v>
      </c>
      <c r="B4">
        <v>0</v>
      </c>
    </row>
    <row r="5" spans="1:5" x14ac:dyDescent="0.2">
      <c r="A5">
        <v>6</v>
      </c>
      <c r="B5">
        <v>151</v>
      </c>
    </row>
    <row r="6" spans="1:5" x14ac:dyDescent="0.2">
      <c r="A6">
        <v>0</v>
      </c>
      <c r="B6">
        <v>0</v>
      </c>
    </row>
    <row r="7" spans="1:5" x14ac:dyDescent="0.2">
      <c r="A7">
        <v>6</v>
      </c>
      <c r="B7">
        <v>70</v>
      </c>
    </row>
    <row r="8" spans="1:5" x14ac:dyDescent="0.2">
      <c r="A8">
        <v>13</v>
      </c>
      <c r="B8">
        <v>1387</v>
      </c>
    </row>
    <row r="9" spans="1:5" x14ac:dyDescent="0.2">
      <c r="A9">
        <v>4</v>
      </c>
      <c r="B9">
        <v>190</v>
      </c>
    </row>
    <row r="10" spans="1:5" x14ac:dyDescent="0.2">
      <c r="A10">
        <v>6</v>
      </c>
      <c r="B10">
        <v>1867</v>
      </c>
    </row>
    <row r="11" spans="1:5" x14ac:dyDescent="0.2">
      <c r="A11">
        <v>0</v>
      </c>
      <c r="B11">
        <v>0</v>
      </c>
    </row>
    <row r="12" spans="1:5" x14ac:dyDescent="0.2">
      <c r="A12">
        <v>0</v>
      </c>
      <c r="B12">
        <v>0</v>
      </c>
    </row>
    <row r="13" spans="1:5" x14ac:dyDescent="0.2">
      <c r="A13">
        <v>0</v>
      </c>
      <c r="B13">
        <v>0</v>
      </c>
    </row>
    <row r="14" spans="1:5" x14ac:dyDescent="0.2">
      <c r="A14">
        <v>81</v>
      </c>
      <c r="B14">
        <v>7655</v>
      </c>
    </row>
    <row r="15" spans="1:5" x14ac:dyDescent="0.2">
      <c r="A15">
        <v>0</v>
      </c>
      <c r="B15">
        <v>0</v>
      </c>
    </row>
    <row r="16" spans="1:5" x14ac:dyDescent="0.2">
      <c r="A16">
        <v>0</v>
      </c>
      <c r="B16">
        <v>0</v>
      </c>
    </row>
    <row r="17" spans="1:2" x14ac:dyDescent="0.2">
      <c r="A17">
        <v>5</v>
      </c>
      <c r="B17">
        <v>403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0</v>
      </c>
    </row>
    <row r="20" spans="1:2" x14ac:dyDescent="0.2">
      <c r="A20">
        <v>58</v>
      </c>
      <c r="B20">
        <v>4712</v>
      </c>
    </row>
    <row r="21" spans="1:2" x14ac:dyDescent="0.2">
      <c r="A21">
        <v>1</v>
      </c>
      <c r="B21">
        <v>500</v>
      </c>
    </row>
    <row r="22" spans="1:2" x14ac:dyDescent="0.2">
      <c r="A22">
        <v>0</v>
      </c>
      <c r="B22">
        <v>0</v>
      </c>
    </row>
    <row r="23" spans="1:2" x14ac:dyDescent="0.2">
      <c r="A23">
        <v>28</v>
      </c>
      <c r="B23">
        <v>1293</v>
      </c>
    </row>
    <row r="24" spans="1:2" x14ac:dyDescent="0.2">
      <c r="A24">
        <v>1</v>
      </c>
      <c r="B24">
        <v>10</v>
      </c>
    </row>
    <row r="25" spans="1:2" x14ac:dyDescent="0.2">
      <c r="A25">
        <v>0</v>
      </c>
      <c r="B25">
        <v>0</v>
      </c>
    </row>
    <row r="26" spans="1:2" x14ac:dyDescent="0.2">
      <c r="A26">
        <v>37</v>
      </c>
      <c r="B26">
        <v>2070</v>
      </c>
    </row>
    <row r="27" spans="1:2" x14ac:dyDescent="0.2">
      <c r="A27">
        <v>9</v>
      </c>
      <c r="B27">
        <v>338</v>
      </c>
    </row>
    <row r="28" spans="1:2" x14ac:dyDescent="0.2">
      <c r="A28">
        <v>3</v>
      </c>
      <c r="B28">
        <v>115</v>
      </c>
    </row>
    <row r="29" spans="1:2" x14ac:dyDescent="0.2">
      <c r="A29">
        <v>0</v>
      </c>
      <c r="B29">
        <v>0</v>
      </c>
    </row>
    <row r="30" spans="1:2" x14ac:dyDescent="0.2">
      <c r="A30">
        <v>2</v>
      </c>
      <c r="B30">
        <v>40</v>
      </c>
    </row>
    <row r="31" spans="1:2" x14ac:dyDescent="0.2">
      <c r="A31">
        <v>6</v>
      </c>
      <c r="B31">
        <v>92</v>
      </c>
    </row>
    <row r="32" spans="1:2" x14ac:dyDescent="0.2">
      <c r="A32">
        <v>67</v>
      </c>
      <c r="B32">
        <v>30112</v>
      </c>
    </row>
    <row r="33" spans="1:2" x14ac:dyDescent="0.2">
      <c r="A33">
        <v>5</v>
      </c>
      <c r="B33">
        <v>140</v>
      </c>
    </row>
    <row r="34" spans="1:2" x14ac:dyDescent="0.2">
      <c r="A34">
        <v>2</v>
      </c>
      <c r="B34">
        <v>30</v>
      </c>
    </row>
    <row r="35" spans="1:2" x14ac:dyDescent="0.2">
      <c r="A35">
        <v>10</v>
      </c>
      <c r="B35">
        <v>359</v>
      </c>
    </row>
    <row r="36" spans="1:2" x14ac:dyDescent="0.2">
      <c r="A36">
        <v>3</v>
      </c>
      <c r="B36">
        <v>40</v>
      </c>
    </row>
    <row r="37" spans="1:2" x14ac:dyDescent="0.2">
      <c r="A37">
        <v>4</v>
      </c>
      <c r="B37">
        <v>81</v>
      </c>
    </row>
    <row r="38" spans="1:2" x14ac:dyDescent="0.2">
      <c r="A38">
        <v>15</v>
      </c>
      <c r="B38">
        <v>1785</v>
      </c>
    </row>
    <row r="39" spans="1:2" x14ac:dyDescent="0.2">
      <c r="A39">
        <v>2</v>
      </c>
      <c r="B39">
        <v>8</v>
      </c>
    </row>
    <row r="40" spans="1:2" x14ac:dyDescent="0.2">
      <c r="A40">
        <v>0</v>
      </c>
      <c r="B40">
        <v>0</v>
      </c>
    </row>
    <row r="41" spans="1:2" x14ac:dyDescent="0.2">
      <c r="A41">
        <v>1</v>
      </c>
      <c r="B41">
        <v>10</v>
      </c>
    </row>
    <row r="42" spans="1:2" x14ac:dyDescent="0.2">
      <c r="A42">
        <v>1</v>
      </c>
      <c r="B42">
        <v>100</v>
      </c>
    </row>
    <row r="43" spans="1:2" x14ac:dyDescent="0.2">
      <c r="A43">
        <v>6</v>
      </c>
      <c r="B43">
        <v>140</v>
      </c>
    </row>
    <row r="44" spans="1:2" x14ac:dyDescent="0.2">
      <c r="A44">
        <v>0</v>
      </c>
      <c r="B44">
        <v>0</v>
      </c>
    </row>
    <row r="45" spans="1:2" x14ac:dyDescent="0.2">
      <c r="A45">
        <v>13</v>
      </c>
      <c r="B45">
        <v>590.02</v>
      </c>
    </row>
    <row r="46" spans="1:2" x14ac:dyDescent="0.2">
      <c r="A46">
        <v>0</v>
      </c>
      <c r="B46">
        <v>0</v>
      </c>
    </row>
    <row r="47" spans="1:2" x14ac:dyDescent="0.2">
      <c r="A47">
        <v>8</v>
      </c>
      <c r="B47">
        <v>131</v>
      </c>
    </row>
    <row r="48" spans="1:2" x14ac:dyDescent="0.2">
      <c r="A48">
        <v>1</v>
      </c>
      <c r="B48">
        <v>10</v>
      </c>
    </row>
    <row r="49" spans="1:2" x14ac:dyDescent="0.2">
      <c r="A49">
        <v>0</v>
      </c>
      <c r="B49">
        <v>0</v>
      </c>
    </row>
    <row r="50" spans="1:2" x14ac:dyDescent="0.2">
      <c r="A50">
        <v>5</v>
      </c>
      <c r="B50">
        <v>1461</v>
      </c>
    </row>
    <row r="51" spans="1:2" x14ac:dyDescent="0.2">
      <c r="A51">
        <v>1</v>
      </c>
      <c r="B51">
        <v>5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121</v>
      </c>
      <c r="B55">
        <v>12818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3</v>
      </c>
      <c r="B59">
        <v>60</v>
      </c>
    </row>
    <row r="60" spans="1:2" x14ac:dyDescent="0.2">
      <c r="A60">
        <v>0</v>
      </c>
      <c r="B60">
        <v>0</v>
      </c>
    </row>
    <row r="61" spans="1:2" x14ac:dyDescent="0.2">
      <c r="A61">
        <v>1</v>
      </c>
      <c r="B61">
        <v>1</v>
      </c>
    </row>
    <row r="62" spans="1:2" x14ac:dyDescent="0.2">
      <c r="A62">
        <v>1</v>
      </c>
      <c r="B62">
        <v>300</v>
      </c>
    </row>
    <row r="63" spans="1:2" x14ac:dyDescent="0.2">
      <c r="A63">
        <v>3</v>
      </c>
      <c r="B63">
        <v>261</v>
      </c>
    </row>
    <row r="64" spans="1:2" x14ac:dyDescent="0.2">
      <c r="A64">
        <v>9</v>
      </c>
      <c r="B64">
        <v>341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39</v>
      </c>
      <c r="B68">
        <v>4345</v>
      </c>
    </row>
    <row r="69" spans="1:2" x14ac:dyDescent="0.2">
      <c r="A69">
        <v>1</v>
      </c>
      <c r="B69">
        <v>90</v>
      </c>
    </row>
    <row r="70" spans="1:2" x14ac:dyDescent="0.2">
      <c r="A70">
        <v>0</v>
      </c>
      <c r="B70">
        <v>0</v>
      </c>
    </row>
    <row r="71" spans="1:2" x14ac:dyDescent="0.2">
      <c r="A71">
        <v>3</v>
      </c>
      <c r="B71">
        <v>350</v>
      </c>
    </row>
    <row r="72" spans="1:2" x14ac:dyDescent="0.2">
      <c r="A72">
        <v>1</v>
      </c>
      <c r="B72">
        <v>10</v>
      </c>
    </row>
    <row r="73" spans="1:2" x14ac:dyDescent="0.2">
      <c r="A73">
        <v>9</v>
      </c>
      <c r="B73">
        <v>690</v>
      </c>
    </row>
    <row r="74" spans="1:2" x14ac:dyDescent="0.2">
      <c r="A74">
        <v>0</v>
      </c>
      <c r="B74">
        <v>0</v>
      </c>
    </row>
    <row r="75" spans="1:2" x14ac:dyDescent="0.2">
      <c r="A75">
        <v>25</v>
      </c>
      <c r="B75">
        <v>1245</v>
      </c>
    </row>
    <row r="76" spans="1:2" x14ac:dyDescent="0.2">
      <c r="A76">
        <v>1</v>
      </c>
      <c r="B76">
        <v>1</v>
      </c>
    </row>
    <row r="77" spans="1:2" x14ac:dyDescent="0.2">
      <c r="A77">
        <v>1</v>
      </c>
      <c r="B77">
        <v>2</v>
      </c>
    </row>
    <row r="78" spans="1:2" x14ac:dyDescent="0.2">
      <c r="A78">
        <v>1</v>
      </c>
      <c r="B78">
        <v>4</v>
      </c>
    </row>
    <row r="79" spans="1:2" x14ac:dyDescent="0.2">
      <c r="A79">
        <v>0</v>
      </c>
      <c r="B79">
        <v>0</v>
      </c>
    </row>
    <row r="80" spans="1:2" x14ac:dyDescent="0.2">
      <c r="A80">
        <v>6</v>
      </c>
      <c r="B80">
        <v>18</v>
      </c>
    </row>
    <row r="81" spans="1:2" x14ac:dyDescent="0.2">
      <c r="A81">
        <v>1</v>
      </c>
      <c r="B81">
        <v>1</v>
      </c>
    </row>
    <row r="82" spans="1:2" x14ac:dyDescent="0.2">
      <c r="A82">
        <v>6</v>
      </c>
      <c r="B82">
        <v>19824</v>
      </c>
    </row>
    <row r="83" spans="1:2" x14ac:dyDescent="0.2">
      <c r="A83">
        <v>4</v>
      </c>
      <c r="B83">
        <v>5200</v>
      </c>
    </row>
    <row r="84" spans="1:2" x14ac:dyDescent="0.2">
      <c r="A84">
        <v>22</v>
      </c>
      <c r="B84">
        <v>2960</v>
      </c>
    </row>
    <row r="85" spans="1:2" x14ac:dyDescent="0.2">
      <c r="A85">
        <v>15</v>
      </c>
      <c r="B85">
        <v>3211</v>
      </c>
    </row>
    <row r="86" spans="1:2" x14ac:dyDescent="0.2">
      <c r="A86">
        <v>95</v>
      </c>
      <c r="B86">
        <v>20552</v>
      </c>
    </row>
    <row r="87" spans="1:2" x14ac:dyDescent="0.2">
      <c r="A87">
        <v>161</v>
      </c>
      <c r="B87">
        <v>150102</v>
      </c>
    </row>
    <row r="88" spans="1:2" x14ac:dyDescent="0.2">
      <c r="A88">
        <v>8</v>
      </c>
      <c r="B88">
        <v>234</v>
      </c>
    </row>
    <row r="89" spans="1:2" x14ac:dyDescent="0.2">
      <c r="A89">
        <v>76</v>
      </c>
      <c r="B89">
        <v>13296</v>
      </c>
    </row>
    <row r="90" spans="1:2" x14ac:dyDescent="0.2">
      <c r="A90">
        <v>1</v>
      </c>
      <c r="B90">
        <v>250</v>
      </c>
    </row>
    <row r="91" spans="1:2" x14ac:dyDescent="0.2">
      <c r="A91">
        <v>101</v>
      </c>
      <c r="B91">
        <v>6565</v>
      </c>
    </row>
    <row r="92" spans="1:2" x14ac:dyDescent="0.2">
      <c r="A92">
        <v>4</v>
      </c>
      <c r="B92">
        <v>220</v>
      </c>
    </row>
    <row r="93" spans="1:2" x14ac:dyDescent="0.2">
      <c r="A93">
        <v>1</v>
      </c>
      <c r="B93">
        <v>75</v>
      </c>
    </row>
    <row r="94" spans="1:2" x14ac:dyDescent="0.2">
      <c r="A94">
        <v>775</v>
      </c>
      <c r="B94">
        <v>1076751.05</v>
      </c>
    </row>
    <row r="95" spans="1:2" x14ac:dyDescent="0.2">
      <c r="A95">
        <v>90</v>
      </c>
      <c r="B95">
        <v>8632</v>
      </c>
    </row>
    <row r="96" spans="1:2" x14ac:dyDescent="0.2">
      <c r="A96">
        <v>16</v>
      </c>
      <c r="B96">
        <v>3060</v>
      </c>
    </row>
    <row r="97" spans="1:2" x14ac:dyDescent="0.2">
      <c r="A97">
        <v>6</v>
      </c>
      <c r="B97">
        <v>240</v>
      </c>
    </row>
    <row r="98" spans="1:2" x14ac:dyDescent="0.2">
      <c r="A98">
        <v>38</v>
      </c>
      <c r="B98">
        <v>2842</v>
      </c>
    </row>
    <row r="99" spans="1:2" x14ac:dyDescent="0.2">
      <c r="A99">
        <v>355</v>
      </c>
      <c r="B99">
        <v>57197</v>
      </c>
    </row>
    <row r="100" spans="1:2" x14ac:dyDescent="0.2">
      <c r="A100">
        <v>7</v>
      </c>
      <c r="B100">
        <v>621</v>
      </c>
    </row>
    <row r="101" spans="1:2" x14ac:dyDescent="0.2">
      <c r="A101">
        <v>400</v>
      </c>
      <c r="B101">
        <v>21300</v>
      </c>
    </row>
    <row r="102" spans="1:2" x14ac:dyDescent="0.2">
      <c r="A102">
        <v>1</v>
      </c>
      <c r="B102">
        <v>250</v>
      </c>
    </row>
    <row r="103" spans="1:2" x14ac:dyDescent="0.2">
      <c r="A103">
        <v>0</v>
      </c>
      <c r="B103">
        <v>0</v>
      </c>
    </row>
    <row r="104" spans="1:2" x14ac:dyDescent="0.2">
      <c r="A104">
        <v>1</v>
      </c>
      <c r="B104">
        <v>10</v>
      </c>
    </row>
    <row r="105" spans="1:2" x14ac:dyDescent="0.2">
      <c r="A105">
        <v>292</v>
      </c>
      <c r="B105">
        <v>8537</v>
      </c>
    </row>
    <row r="106" spans="1:2" x14ac:dyDescent="0.2">
      <c r="A106">
        <v>2</v>
      </c>
      <c r="B106">
        <v>6</v>
      </c>
    </row>
    <row r="107" spans="1:2" x14ac:dyDescent="0.2">
      <c r="A107">
        <v>8</v>
      </c>
      <c r="B107">
        <v>266</v>
      </c>
    </row>
    <row r="108" spans="1:2" x14ac:dyDescent="0.2">
      <c r="A108">
        <v>0</v>
      </c>
      <c r="B108">
        <v>0</v>
      </c>
    </row>
    <row r="109" spans="1:2" x14ac:dyDescent="0.2">
      <c r="A109">
        <v>1</v>
      </c>
      <c r="B109">
        <v>1</v>
      </c>
    </row>
    <row r="110" spans="1:2" x14ac:dyDescent="0.2">
      <c r="A110">
        <v>4</v>
      </c>
      <c r="B110">
        <v>212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0</v>
      </c>
    </row>
    <row r="115" spans="1:2" x14ac:dyDescent="0.2">
      <c r="A115">
        <v>1</v>
      </c>
      <c r="B115">
        <v>15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1</v>
      </c>
      <c r="B122">
        <v>50</v>
      </c>
    </row>
    <row r="123" spans="1:2" x14ac:dyDescent="0.2">
      <c r="A123">
        <v>0</v>
      </c>
      <c r="B123">
        <v>0</v>
      </c>
    </row>
    <row r="124" spans="1:2" x14ac:dyDescent="0.2">
      <c r="A124">
        <v>4</v>
      </c>
      <c r="B124">
        <v>190</v>
      </c>
    </row>
    <row r="125" spans="1:2" x14ac:dyDescent="0.2">
      <c r="A125">
        <v>0</v>
      </c>
      <c r="B125">
        <v>0</v>
      </c>
    </row>
    <row r="126" spans="1:2" x14ac:dyDescent="0.2">
      <c r="A126">
        <v>18</v>
      </c>
      <c r="B126">
        <v>1060</v>
      </c>
    </row>
    <row r="127" spans="1:2" x14ac:dyDescent="0.2">
      <c r="A127">
        <v>3</v>
      </c>
      <c r="B127">
        <v>132</v>
      </c>
    </row>
    <row r="128" spans="1:2" x14ac:dyDescent="0.2">
      <c r="A128">
        <v>40</v>
      </c>
      <c r="B128">
        <v>1937</v>
      </c>
    </row>
    <row r="129" spans="1:2" x14ac:dyDescent="0.2">
      <c r="A129">
        <v>0</v>
      </c>
      <c r="B129">
        <v>0</v>
      </c>
    </row>
    <row r="130" spans="1:2" x14ac:dyDescent="0.2">
      <c r="A130">
        <v>24</v>
      </c>
      <c r="B130">
        <v>1465</v>
      </c>
    </row>
    <row r="131" spans="1:2" x14ac:dyDescent="0.2">
      <c r="A131">
        <v>1</v>
      </c>
      <c r="B131">
        <v>25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1</v>
      </c>
      <c r="B134">
        <v>40</v>
      </c>
    </row>
    <row r="135" spans="1:2" x14ac:dyDescent="0.2">
      <c r="A135">
        <v>6</v>
      </c>
      <c r="B135">
        <v>116</v>
      </c>
    </row>
    <row r="136" spans="1:2" x14ac:dyDescent="0.2">
      <c r="A136">
        <v>0</v>
      </c>
      <c r="B136">
        <v>0</v>
      </c>
    </row>
    <row r="137" spans="1:2" x14ac:dyDescent="0.2">
      <c r="A137">
        <v>6</v>
      </c>
      <c r="B137">
        <v>210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3</v>
      </c>
      <c r="B140">
        <v>178</v>
      </c>
    </row>
    <row r="141" spans="1:2" x14ac:dyDescent="0.2">
      <c r="A141">
        <v>0</v>
      </c>
      <c r="B141">
        <v>0</v>
      </c>
    </row>
    <row r="142" spans="1:2" x14ac:dyDescent="0.2">
      <c r="A142">
        <v>8</v>
      </c>
      <c r="B142">
        <v>241</v>
      </c>
    </row>
    <row r="143" spans="1:2" x14ac:dyDescent="0.2">
      <c r="A143">
        <v>34</v>
      </c>
      <c r="B143">
        <v>2537</v>
      </c>
    </row>
    <row r="144" spans="1:2" x14ac:dyDescent="0.2">
      <c r="A144">
        <v>1</v>
      </c>
      <c r="B144">
        <v>5</v>
      </c>
    </row>
    <row r="145" spans="1:2" x14ac:dyDescent="0.2">
      <c r="A145">
        <v>38</v>
      </c>
      <c r="B145">
        <v>1691</v>
      </c>
    </row>
    <row r="146" spans="1:2" x14ac:dyDescent="0.2">
      <c r="A146">
        <v>104</v>
      </c>
      <c r="B146">
        <v>15851</v>
      </c>
    </row>
    <row r="147" spans="1:2" x14ac:dyDescent="0.2">
      <c r="A147">
        <v>86</v>
      </c>
      <c r="B147">
        <v>7793</v>
      </c>
    </row>
    <row r="148" spans="1:2" x14ac:dyDescent="0.2">
      <c r="A148">
        <v>356</v>
      </c>
      <c r="B148">
        <v>71771</v>
      </c>
    </row>
    <row r="149" spans="1:2" x14ac:dyDescent="0.2">
      <c r="A149">
        <v>45</v>
      </c>
      <c r="B149">
        <v>5757</v>
      </c>
    </row>
    <row r="150" spans="1:2" x14ac:dyDescent="0.2">
      <c r="A150">
        <v>38</v>
      </c>
      <c r="B150">
        <v>1136</v>
      </c>
    </row>
    <row r="151" spans="1:2" x14ac:dyDescent="0.2">
      <c r="A151">
        <v>35</v>
      </c>
      <c r="B151">
        <v>12879</v>
      </c>
    </row>
    <row r="152" spans="1:2" x14ac:dyDescent="0.2">
      <c r="A152">
        <v>24</v>
      </c>
      <c r="B152">
        <v>3100</v>
      </c>
    </row>
    <row r="153" spans="1:2" x14ac:dyDescent="0.2">
      <c r="A153">
        <v>100</v>
      </c>
      <c r="B153">
        <v>80070</v>
      </c>
    </row>
    <row r="154" spans="1:2" x14ac:dyDescent="0.2">
      <c r="A154">
        <v>1</v>
      </c>
      <c r="B154">
        <v>28</v>
      </c>
    </row>
    <row r="155" spans="1:2" x14ac:dyDescent="0.2">
      <c r="A155">
        <v>122</v>
      </c>
      <c r="B155">
        <v>12446</v>
      </c>
    </row>
    <row r="156" spans="1:2" x14ac:dyDescent="0.2">
      <c r="A156">
        <v>11</v>
      </c>
      <c r="B156">
        <v>2028</v>
      </c>
    </row>
    <row r="157" spans="1:2" x14ac:dyDescent="0.2">
      <c r="A157">
        <v>248</v>
      </c>
      <c r="B157">
        <v>40404</v>
      </c>
    </row>
    <row r="158" spans="1:2" x14ac:dyDescent="0.2">
      <c r="A158">
        <v>1</v>
      </c>
      <c r="B158">
        <v>1</v>
      </c>
    </row>
    <row r="159" spans="1:2" x14ac:dyDescent="0.2">
      <c r="A159">
        <v>19</v>
      </c>
      <c r="B159">
        <v>11467</v>
      </c>
    </row>
    <row r="160" spans="1:2" x14ac:dyDescent="0.2">
      <c r="A160">
        <v>135</v>
      </c>
      <c r="B160">
        <v>6130</v>
      </c>
    </row>
    <row r="161" spans="1:2" x14ac:dyDescent="0.2">
      <c r="A161">
        <v>9</v>
      </c>
      <c r="B161">
        <v>876</v>
      </c>
    </row>
    <row r="162" spans="1:2" x14ac:dyDescent="0.2">
      <c r="A162">
        <v>3</v>
      </c>
      <c r="B162">
        <v>503</v>
      </c>
    </row>
    <row r="163" spans="1:2" x14ac:dyDescent="0.2">
      <c r="A163">
        <v>7</v>
      </c>
      <c r="B163">
        <v>6019</v>
      </c>
    </row>
    <row r="164" spans="1:2" x14ac:dyDescent="0.2">
      <c r="A164">
        <v>4</v>
      </c>
      <c r="B164">
        <v>106</v>
      </c>
    </row>
    <row r="165" spans="1:2" x14ac:dyDescent="0.2">
      <c r="A165">
        <v>44</v>
      </c>
      <c r="B165">
        <v>1332</v>
      </c>
    </row>
    <row r="166" spans="1:2" x14ac:dyDescent="0.2">
      <c r="A166">
        <v>90</v>
      </c>
      <c r="B166">
        <v>4920</v>
      </c>
    </row>
    <row r="167" spans="1:2" x14ac:dyDescent="0.2">
      <c r="A167">
        <v>8</v>
      </c>
      <c r="B167">
        <v>486</v>
      </c>
    </row>
    <row r="168" spans="1:2" x14ac:dyDescent="0.2">
      <c r="A168">
        <v>11</v>
      </c>
      <c r="B168">
        <v>1130</v>
      </c>
    </row>
    <row r="169" spans="1:2" x14ac:dyDescent="0.2">
      <c r="A169">
        <v>41</v>
      </c>
      <c r="B169">
        <v>1705</v>
      </c>
    </row>
    <row r="170" spans="1:2" x14ac:dyDescent="0.2">
      <c r="A170">
        <v>15</v>
      </c>
      <c r="B170">
        <v>1748</v>
      </c>
    </row>
    <row r="171" spans="1:2" x14ac:dyDescent="0.2">
      <c r="A171">
        <v>9</v>
      </c>
      <c r="B171">
        <v>408</v>
      </c>
    </row>
    <row r="172" spans="1:2" x14ac:dyDescent="0.2">
      <c r="A172">
        <v>50</v>
      </c>
      <c r="B172">
        <v>7873</v>
      </c>
    </row>
    <row r="173" spans="1:2" x14ac:dyDescent="0.2">
      <c r="A173">
        <v>34</v>
      </c>
      <c r="B173">
        <v>3417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276</v>
      </c>
      <c r="B176">
        <v>14303</v>
      </c>
    </row>
    <row r="177" spans="1:2" x14ac:dyDescent="0.2">
      <c r="A177">
        <v>16</v>
      </c>
      <c r="B177">
        <v>4940</v>
      </c>
    </row>
    <row r="178" spans="1:2" x14ac:dyDescent="0.2">
      <c r="A178">
        <v>224</v>
      </c>
      <c r="B178">
        <v>84947</v>
      </c>
    </row>
    <row r="179" spans="1:2" x14ac:dyDescent="0.2">
      <c r="A179">
        <v>140</v>
      </c>
      <c r="B179">
        <v>24691</v>
      </c>
    </row>
    <row r="180" spans="1:2" x14ac:dyDescent="0.2">
      <c r="A180">
        <v>15</v>
      </c>
      <c r="B180">
        <v>991</v>
      </c>
    </row>
    <row r="181" spans="1:2" x14ac:dyDescent="0.2">
      <c r="A181">
        <v>37</v>
      </c>
      <c r="B181">
        <v>3317</v>
      </c>
    </row>
    <row r="182" spans="1:2" x14ac:dyDescent="0.2">
      <c r="A182">
        <v>0</v>
      </c>
      <c r="B182">
        <v>0</v>
      </c>
    </row>
    <row r="183" spans="1:2" x14ac:dyDescent="0.2">
      <c r="A183">
        <v>46</v>
      </c>
      <c r="B183">
        <v>17590</v>
      </c>
    </row>
    <row r="184" spans="1:2" x14ac:dyDescent="0.2">
      <c r="A184">
        <v>1</v>
      </c>
      <c r="B184">
        <v>100</v>
      </c>
    </row>
    <row r="185" spans="1:2" x14ac:dyDescent="0.2">
      <c r="A185">
        <v>323</v>
      </c>
      <c r="B185">
        <v>51149</v>
      </c>
    </row>
    <row r="186" spans="1:2" x14ac:dyDescent="0.2">
      <c r="A186">
        <v>2</v>
      </c>
      <c r="B186">
        <v>2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1</v>
      </c>
      <c r="B189">
        <v>15</v>
      </c>
    </row>
    <row r="190" spans="1:2" x14ac:dyDescent="0.2">
      <c r="A190">
        <v>7</v>
      </c>
      <c r="B190">
        <v>1575</v>
      </c>
    </row>
    <row r="191" spans="1:2" x14ac:dyDescent="0.2">
      <c r="A191">
        <v>3</v>
      </c>
      <c r="B191">
        <v>145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1</v>
      </c>
      <c r="B196">
        <v>67</v>
      </c>
    </row>
    <row r="197" spans="1:2" x14ac:dyDescent="0.2">
      <c r="A197">
        <v>0</v>
      </c>
      <c r="B197">
        <v>0</v>
      </c>
    </row>
    <row r="198" spans="1:2" x14ac:dyDescent="0.2">
      <c r="A198">
        <v>2</v>
      </c>
      <c r="B198">
        <v>85</v>
      </c>
    </row>
    <row r="199" spans="1:2" x14ac:dyDescent="0.2">
      <c r="A199">
        <v>1</v>
      </c>
      <c r="B199">
        <v>10</v>
      </c>
    </row>
    <row r="200" spans="1:2" x14ac:dyDescent="0.2">
      <c r="A200">
        <v>1</v>
      </c>
      <c r="B200">
        <v>100</v>
      </c>
    </row>
    <row r="201" spans="1:2" x14ac:dyDescent="0.2">
      <c r="A201">
        <v>59</v>
      </c>
      <c r="B201">
        <v>6375</v>
      </c>
    </row>
    <row r="202" spans="1:2" x14ac:dyDescent="0.2">
      <c r="A202">
        <v>13</v>
      </c>
      <c r="B202">
        <v>350</v>
      </c>
    </row>
    <row r="203" spans="1:2" x14ac:dyDescent="0.2">
      <c r="A203">
        <v>22</v>
      </c>
      <c r="B203">
        <v>3410</v>
      </c>
    </row>
    <row r="204" spans="1:2" x14ac:dyDescent="0.2">
      <c r="A204">
        <v>0</v>
      </c>
      <c r="B204">
        <v>0</v>
      </c>
    </row>
    <row r="205" spans="1:2" x14ac:dyDescent="0.2">
      <c r="A205">
        <v>52</v>
      </c>
      <c r="B205">
        <v>2484</v>
      </c>
    </row>
    <row r="206" spans="1:2" x14ac:dyDescent="0.2">
      <c r="A206">
        <v>4</v>
      </c>
      <c r="B206">
        <v>80</v>
      </c>
    </row>
    <row r="207" spans="1:2" x14ac:dyDescent="0.2">
      <c r="A207">
        <v>3</v>
      </c>
      <c r="B207">
        <v>125</v>
      </c>
    </row>
    <row r="208" spans="1:2" x14ac:dyDescent="0.2">
      <c r="A208">
        <v>3</v>
      </c>
      <c r="B208">
        <v>223</v>
      </c>
    </row>
    <row r="209" spans="1:2" x14ac:dyDescent="0.2">
      <c r="A209">
        <v>6</v>
      </c>
      <c r="B209">
        <v>506</v>
      </c>
    </row>
    <row r="210" spans="1:2" x14ac:dyDescent="0.2">
      <c r="A210">
        <v>35</v>
      </c>
      <c r="B210">
        <v>2291</v>
      </c>
    </row>
    <row r="211" spans="1:2" x14ac:dyDescent="0.2">
      <c r="A211">
        <v>10</v>
      </c>
      <c r="B211">
        <v>650</v>
      </c>
    </row>
    <row r="212" spans="1:2" x14ac:dyDescent="0.2">
      <c r="A212">
        <v>2</v>
      </c>
      <c r="B212">
        <v>55</v>
      </c>
    </row>
    <row r="213" spans="1:2" x14ac:dyDescent="0.2">
      <c r="A213">
        <v>4</v>
      </c>
      <c r="B213">
        <v>205</v>
      </c>
    </row>
    <row r="214" spans="1:2" x14ac:dyDescent="0.2">
      <c r="A214">
        <v>2</v>
      </c>
      <c r="B214">
        <v>28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0</v>
      </c>
    </row>
    <row r="218" spans="1:2" x14ac:dyDescent="0.2">
      <c r="A218">
        <v>1</v>
      </c>
      <c r="B218">
        <v>300</v>
      </c>
    </row>
    <row r="219" spans="1:2" x14ac:dyDescent="0.2">
      <c r="A219">
        <v>1</v>
      </c>
      <c r="B219">
        <v>1</v>
      </c>
    </row>
    <row r="220" spans="1:2" x14ac:dyDescent="0.2">
      <c r="A220">
        <v>0</v>
      </c>
      <c r="B220">
        <v>0</v>
      </c>
    </row>
    <row r="221" spans="1:2" x14ac:dyDescent="0.2">
      <c r="A221">
        <v>3</v>
      </c>
      <c r="B221">
        <v>39</v>
      </c>
    </row>
    <row r="222" spans="1:2" x14ac:dyDescent="0.2">
      <c r="A222">
        <v>1</v>
      </c>
      <c r="B222">
        <v>15</v>
      </c>
    </row>
    <row r="223" spans="1:2" x14ac:dyDescent="0.2">
      <c r="A223">
        <v>5</v>
      </c>
      <c r="B223">
        <v>270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0</v>
      </c>
    </row>
    <row r="226" spans="1:2" x14ac:dyDescent="0.2">
      <c r="A226">
        <v>7</v>
      </c>
      <c r="B226">
        <v>108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1</v>
      </c>
      <c r="B229">
        <v>25</v>
      </c>
    </row>
    <row r="230" spans="1:2" x14ac:dyDescent="0.2">
      <c r="A230">
        <v>2</v>
      </c>
      <c r="B230">
        <v>55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3</v>
      </c>
      <c r="B234">
        <v>1101</v>
      </c>
    </row>
    <row r="235" spans="1:2" x14ac:dyDescent="0.2">
      <c r="A235">
        <v>1</v>
      </c>
      <c r="B235">
        <v>2</v>
      </c>
    </row>
    <row r="236" spans="1:2" x14ac:dyDescent="0.2">
      <c r="A236">
        <v>0</v>
      </c>
      <c r="B236">
        <v>0</v>
      </c>
    </row>
    <row r="237" spans="1:2" x14ac:dyDescent="0.2">
      <c r="A237">
        <v>2</v>
      </c>
      <c r="B237">
        <v>120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27</v>
      </c>
      <c r="B241">
        <v>2630</v>
      </c>
    </row>
    <row r="242" spans="1:2" x14ac:dyDescent="0.2">
      <c r="A242">
        <v>14</v>
      </c>
      <c r="B242">
        <v>670</v>
      </c>
    </row>
    <row r="243" spans="1:2" x14ac:dyDescent="0.2">
      <c r="A243">
        <v>2</v>
      </c>
      <c r="B243">
        <v>100</v>
      </c>
    </row>
    <row r="244" spans="1:2" x14ac:dyDescent="0.2">
      <c r="A244">
        <v>0</v>
      </c>
      <c r="B244">
        <v>0</v>
      </c>
    </row>
    <row r="245" spans="1:2" x14ac:dyDescent="0.2">
      <c r="A245">
        <v>4</v>
      </c>
      <c r="B245">
        <v>82</v>
      </c>
    </row>
    <row r="246" spans="1:2" x14ac:dyDescent="0.2">
      <c r="A246">
        <v>0</v>
      </c>
      <c r="B246">
        <v>0</v>
      </c>
    </row>
    <row r="247" spans="1:2" x14ac:dyDescent="0.2">
      <c r="A247">
        <v>6</v>
      </c>
      <c r="B247">
        <v>180</v>
      </c>
    </row>
    <row r="248" spans="1:2" x14ac:dyDescent="0.2">
      <c r="A248">
        <v>1</v>
      </c>
      <c r="B248">
        <v>50</v>
      </c>
    </row>
    <row r="249" spans="1:2" x14ac:dyDescent="0.2">
      <c r="A249">
        <v>1</v>
      </c>
      <c r="B249">
        <v>10</v>
      </c>
    </row>
    <row r="250" spans="1:2" x14ac:dyDescent="0.2">
      <c r="A250">
        <v>0</v>
      </c>
      <c r="B250">
        <v>0</v>
      </c>
    </row>
    <row r="251" spans="1:2" x14ac:dyDescent="0.2">
      <c r="A251">
        <v>4</v>
      </c>
      <c r="B251">
        <v>326.33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3</v>
      </c>
      <c r="B255">
        <v>55</v>
      </c>
    </row>
    <row r="256" spans="1:2" x14ac:dyDescent="0.2">
      <c r="A256">
        <v>7</v>
      </c>
      <c r="B256">
        <v>1571</v>
      </c>
    </row>
    <row r="257" spans="1:2" x14ac:dyDescent="0.2">
      <c r="A257">
        <v>2</v>
      </c>
      <c r="B257">
        <v>75</v>
      </c>
    </row>
    <row r="258" spans="1:2" x14ac:dyDescent="0.2">
      <c r="A258">
        <v>3</v>
      </c>
      <c r="B258">
        <v>435</v>
      </c>
    </row>
    <row r="259" spans="1:2" x14ac:dyDescent="0.2">
      <c r="A259">
        <v>8</v>
      </c>
      <c r="B259">
        <v>8</v>
      </c>
    </row>
    <row r="260" spans="1:2" x14ac:dyDescent="0.2">
      <c r="A260">
        <v>7</v>
      </c>
      <c r="B260">
        <v>788</v>
      </c>
    </row>
    <row r="261" spans="1:2" x14ac:dyDescent="0.2">
      <c r="A261">
        <v>0</v>
      </c>
      <c r="B261">
        <v>0</v>
      </c>
    </row>
    <row r="262" spans="1:2" x14ac:dyDescent="0.2">
      <c r="A262">
        <v>3</v>
      </c>
      <c r="B262">
        <v>1026</v>
      </c>
    </row>
    <row r="263" spans="1:2" x14ac:dyDescent="0.2">
      <c r="A263">
        <v>8</v>
      </c>
      <c r="B263">
        <v>463</v>
      </c>
    </row>
    <row r="264" spans="1:2" x14ac:dyDescent="0.2">
      <c r="A264">
        <v>1</v>
      </c>
      <c r="B264">
        <v>30</v>
      </c>
    </row>
    <row r="265" spans="1:2" x14ac:dyDescent="0.2">
      <c r="A265">
        <v>0</v>
      </c>
      <c r="B265">
        <v>0</v>
      </c>
    </row>
    <row r="266" spans="1:2" x14ac:dyDescent="0.2">
      <c r="A266">
        <v>1</v>
      </c>
      <c r="B266">
        <v>25</v>
      </c>
    </row>
    <row r="267" spans="1:2" x14ac:dyDescent="0.2">
      <c r="A267">
        <v>0</v>
      </c>
      <c r="B267">
        <v>0</v>
      </c>
    </row>
    <row r="268" spans="1:2" x14ac:dyDescent="0.2">
      <c r="A268">
        <v>1</v>
      </c>
      <c r="B268">
        <v>50</v>
      </c>
    </row>
    <row r="269" spans="1:2" x14ac:dyDescent="0.2">
      <c r="A269">
        <v>2</v>
      </c>
      <c r="B269">
        <v>3</v>
      </c>
    </row>
    <row r="270" spans="1:2" x14ac:dyDescent="0.2">
      <c r="A270">
        <v>0</v>
      </c>
      <c r="B270">
        <v>0</v>
      </c>
    </row>
    <row r="271" spans="1:2" x14ac:dyDescent="0.2">
      <c r="A271">
        <v>1</v>
      </c>
      <c r="B271">
        <v>10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3</v>
      </c>
      <c r="B277">
        <v>75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0</v>
      </c>
    </row>
    <row r="280" spans="1:2" x14ac:dyDescent="0.2">
      <c r="A280">
        <v>1</v>
      </c>
      <c r="B280">
        <v>100</v>
      </c>
    </row>
    <row r="281" spans="1:2" x14ac:dyDescent="0.2">
      <c r="A281">
        <v>0</v>
      </c>
      <c r="B281">
        <v>0</v>
      </c>
    </row>
    <row r="282" spans="1:2" x14ac:dyDescent="0.2">
      <c r="A282">
        <v>2</v>
      </c>
      <c r="B282">
        <v>120</v>
      </c>
    </row>
    <row r="283" spans="1:2" x14ac:dyDescent="0.2">
      <c r="A283">
        <v>1</v>
      </c>
      <c r="B283">
        <v>50</v>
      </c>
    </row>
    <row r="284" spans="1:2" x14ac:dyDescent="0.2">
      <c r="A284">
        <v>2</v>
      </c>
      <c r="B284">
        <v>145</v>
      </c>
    </row>
    <row r="285" spans="1:2" x14ac:dyDescent="0.2">
      <c r="A285">
        <v>2</v>
      </c>
      <c r="B285">
        <v>59</v>
      </c>
    </row>
    <row r="286" spans="1:2" x14ac:dyDescent="0.2">
      <c r="A286">
        <v>4</v>
      </c>
      <c r="B286">
        <v>250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0</v>
      </c>
    </row>
    <row r="293" spans="1:2" x14ac:dyDescent="0.2">
      <c r="A293">
        <v>0</v>
      </c>
      <c r="B293">
        <v>0</v>
      </c>
    </row>
    <row r="294" spans="1:2" x14ac:dyDescent="0.2">
      <c r="A294">
        <v>12</v>
      </c>
      <c r="B294">
        <v>277</v>
      </c>
    </row>
    <row r="295" spans="1:2" x14ac:dyDescent="0.2">
      <c r="A295">
        <v>2</v>
      </c>
      <c r="B295">
        <v>51</v>
      </c>
    </row>
    <row r="296" spans="1:2" x14ac:dyDescent="0.2">
      <c r="A296">
        <v>1501</v>
      </c>
      <c r="B296">
        <v>335597.31</v>
      </c>
    </row>
    <row r="297" spans="1:2" x14ac:dyDescent="0.2">
      <c r="A297">
        <v>52</v>
      </c>
      <c r="B297">
        <v>2053</v>
      </c>
    </row>
    <row r="298" spans="1:2" x14ac:dyDescent="0.2">
      <c r="A298">
        <v>23</v>
      </c>
      <c r="B298">
        <v>2100</v>
      </c>
    </row>
    <row r="299" spans="1:2" x14ac:dyDescent="0.2">
      <c r="A299">
        <v>535</v>
      </c>
      <c r="B299">
        <v>42086.42</v>
      </c>
    </row>
    <row r="300" spans="1:2" x14ac:dyDescent="0.2">
      <c r="A300">
        <v>3</v>
      </c>
      <c r="B300">
        <v>36</v>
      </c>
    </row>
    <row r="301" spans="1:2" x14ac:dyDescent="0.2">
      <c r="A301">
        <v>6</v>
      </c>
      <c r="B301">
        <v>106</v>
      </c>
    </row>
    <row r="302" spans="1:2" x14ac:dyDescent="0.2">
      <c r="A302">
        <v>3</v>
      </c>
      <c r="B302">
        <v>124</v>
      </c>
    </row>
    <row r="303" spans="1:2" x14ac:dyDescent="0.2">
      <c r="A303">
        <v>5</v>
      </c>
      <c r="B303">
        <v>358</v>
      </c>
    </row>
    <row r="304" spans="1:2" x14ac:dyDescent="0.2">
      <c r="A304">
        <v>17</v>
      </c>
      <c r="B304">
        <v>5233</v>
      </c>
    </row>
    <row r="305" spans="1:2" x14ac:dyDescent="0.2">
      <c r="A305">
        <v>11</v>
      </c>
      <c r="B305">
        <v>885</v>
      </c>
    </row>
    <row r="306" spans="1:2" x14ac:dyDescent="0.2">
      <c r="A306">
        <v>70</v>
      </c>
      <c r="B306">
        <v>5876</v>
      </c>
    </row>
    <row r="307" spans="1:2" x14ac:dyDescent="0.2">
      <c r="A307">
        <v>6</v>
      </c>
      <c r="B307">
        <v>51</v>
      </c>
    </row>
    <row r="308" spans="1:2" x14ac:dyDescent="0.2">
      <c r="A308">
        <v>43</v>
      </c>
      <c r="B308">
        <v>3155</v>
      </c>
    </row>
    <row r="309" spans="1:2" x14ac:dyDescent="0.2">
      <c r="A309">
        <v>152</v>
      </c>
      <c r="B309">
        <v>17155</v>
      </c>
    </row>
    <row r="310" spans="1:2" x14ac:dyDescent="0.2">
      <c r="A310">
        <v>59</v>
      </c>
      <c r="B310">
        <v>5621.38</v>
      </c>
    </row>
    <row r="311" spans="1:2" x14ac:dyDescent="0.2">
      <c r="A311">
        <v>4</v>
      </c>
      <c r="B311">
        <v>91</v>
      </c>
    </row>
    <row r="312" spans="1:2" x14ac:dyDescent="0.2">
      <c r="A312">
        <v>10</v>
      </c>
      <c r="B312">
        <v>1333</v>
      </c>
    </row>
    <row r="313" spans="1:2" x14ac:dyDescent="0.2">
      <c r="A313">
        <v>5</v>
      </c>
      <c r="B313">
        <v>19</v>
      </c>
    </row>
    <row r="314" spans="1:2" x14ac:dyDescent="0.2">
      <c r="A314">
        <v>58</v>
      </c>
      <c r="B314">
        <v>1096</v>
      </c>
    </row>
    <row r="315" spans="1:2" x14ac:dyDescent="0.2">
      <c r="A315">
        <v>8</v>
      </c>
      <c r="B315">
        <v>1605</v>
      </c>
    </row>
    <row r="316" spans="1:2" x14ac:dyDescent="0.2">
      <c r="A316">
        <v>3</v>
      </c>
      <c r="B316">
        <v>605</v>
      </c>
    </row>
    <row r="317" spans="1:2" x14ac:dyDescent="0.2">
      <c r="A317">
        <v>0</v>
      </c>
      <c r="B317">
        <v>0</v>
      </c>
    </row>
    <row r="318" spans="1:2" x14ac:dyDescent="0.2">
      <c r="A318">
        <v>11</v>
      </c>
      <c r="B318">
        <v>715</v>
      </c>
    </row>
    <row r="319" spans="1:2" x14ac:dyDescent="0.2">
      <c r="A319">
        <v>20</v>
      </c>
      <c r="B319">
        <v>1322</v>
      </c>
    </row>
    <row r="320" spans="1:2" x14ac:dyDescent="0.2">
      <c r="A320">
        <v>3</v>
      </c>
      <c r="B320">
        <v>280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1</v>
      </c>
      <c r="B324">
        <v>10</v>
      </c>
    </row>
    <row r="325" spans="1:2" x14ac:dyDescent="0.2">
      <c r="A325">
        <v>2</v>
      </c>
      <c r="B325">
        <v>116</v>
      </c>
    </row>
    <row r="326" spans="1:2" x14ac:dyDescent="0.2">
      <c r="A326">
        <v>348</v>
      </c>
      <c r="B326">
        <v>85192</v>
      </c>
    </row>
    <row r="327" spans="1:2" x14ac:dyDescent="0.2">
      <c r="A327">
        <v>4</v>
      </c>
      <c r="B327">
        <v>26</v>
      </c>
    </row>
    <row r="328" spans="1:2" x14ac:dyDescent="0.2">
      <c r="A328">
        <v>0</v>
      </c>
      <c r="B328">
        <v>0</v>
      </c>
    </row>
    <row r="329" spans="1:2" x14ac:dyDescent="0.2">
      <c r="A329">
        <v>17</v>
      </c>
      <c r="B329">
        <v>1040</v>
      </c>
    </row>
    <row r="330" spans="1:2" x14ac:dyDescent="0.2">
      <c r="A330">
        <v>0</v>
      </c>
      <c r="B330">
        <v>0</v>
      </c>
    </row>
    <row r="331" spans="1:2" x14ac:dyDescent="0.2">
      <c r="A331">
        <v>1</v>
      </c>
      <c r="B331">
        <v>10</v>
      </c>
    </row>
    <row r="332" spans="1:2" x14ac:dyDescent="0.2">
      <c r="A332">
        <v>15</v>
      </c>
      <c r="B332">
        <v>452</v>
      </c>
    </row>
    <row r="333" spans="1:2" x14ac:dyDescent="0.2">
      <c r="A333">
        <v>10</v>
      </c>
      <c r="B333">
        <v>1500</v>
      </c>
    </row>
    <row r="334" spans="1:2" x14ac:dyDescent="0.2">
      <c r="A334">
        <v>3</v>
      </c>
      <c r="B334">
        <v>40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3" x14ac:dyDescent="0.2">
      <c r="A337">
        <v>0</v>
      </c>
      <c r="B337">
        <v>0</v>
      </c>
    </row>
    <row r="338" spans="1:3" x14ac:dyDescent="0.2">
      <c r="A338">
        <v>0</v>
      </c>
      <c r="B338">
        <v>0</v>
      </c>
    </row>
    <row r="339" spans="1:3" x14ac:dyDescent="0.2">
      <c r="A339">
        <v>46</v>
      </c>
      <c r="B339">
        <v>2059</v>
      </c>
    </row>
    <row r="340" spans="1:3" x14ac:dyDescent="0.2">
      <c r="A340">
        <v>14</v>
      </c>
      <c r="B340">
        <v>1241</v>
      </c>
    </row>
    <row r="341" spans="1:3" x14ac:dyDescent="0.2">
      <c r="A341">
        <v>1</v>
      </c>
      <c r="B341">
        <v>10</v>
      </c>
    </row>
    <row r="342" spans="1:3" x14ac:dyDescent="0.2">
      <c r="A342">
        <v>0</v>
      </c>
      <c r="B342">
        <v>0</v>
      </c>
    </row>
    <row r="343" spans="1:3" x14ac:dyDescent="0.2">
      <c r="A343">
        <v>17</v>
      </c>
      <c r="B343">
        <v>980</v>
      </c>
    </row>
    <row r="344" spans="1:3" x14ac:dyDescent="0.2">
      <c r="A344">
        <v>1</v>
      </c>
      <c r="B344">
        <v>25</v>
      </c>
    </row>
    <row r="345" spans="1:3" x14ac:dyDescent="0.2">
      <c r="A345">
        <v>0</v>
      </c>
      <c r="B345">
        <v>0</v>
      </c>
    </row>
    <row r="346" spans="1:3" x14ac:dyDescent="0.2">
      <c r="A346">
        <v>0</v>
      </c>
      <c r="B346">
        <v>0</v>
      </c>
    </row>
    <row r="347" spans="1:3" x14ac:dyDescent="0.2">
      <c r="A347">
        <v>0</v>
      </c>
      <c r="B347">
        <v>0</v>
      </c>
    </row>
    <row r="348" spans="1:3" x14ac:dyDescent="0.2">
      <c r="A348">
        <v>0</v>
      </c>
      <c r="B348">
        <v>0</v>
      </c>
    </row>
    <row r="349" spans="1:3" x14ac:dyDescent="0.2">
      <c r="A349">
        <v>0</v>
      </c>
      <c r="B349">
        <v>0</v>
      </c>
    </row>
    <row r="350" spans="1:3" x14ac:dyDescent="0.2">
      <c r="A350">
        <v>2</v>
      </c>
      <c r="B350">
        <v>35</v>
      </c>
    </row>
    <row r="351" spans="1:3" x14ac:dyDescent="0.2">
      <c r="A351">
        <v>0</v>
      </c>
      <c r="C351">
        <v>0</v>
      </c>
    </row>
    <row r="352" spans="1:3" x14ac:dyDescent="0.2">
      <c r="A352">
        <v>1</v>
      </c>
      <c r="C352">
        <v>5</v>
      </c>
    </row>
    <row r="353" spans="1:3" x14ac:dyDescent="0.2">
      <c r="A353">
        <v>10</v>
      </c>
      <c r="C353">
        <v>435</v>
      </c>
    </row>
    <row r="354" spans="1:3" x14ac:dyDescent="0.2">
      <c r="A354">
        <v>0</v>
      </c>
      <c r="C354">
        <v>0</v>
      </c>
    </row>
    <row r="355" spans="1:3" x14ac:dyDescent="0.2">
      <c r="A355">
        <v>7</v>
      </c>
      <c r="C355">
        <v>640</v>
      </c>
    </row>
    <row r="356" spans="1:3" x14ac:dyDescent="0.2">
      <c r="A356">
        <v>0</v>
      </c>
      <c r="C356">
        <v>0</v>
      </c>
    </row>
    <row r="357" spans="1:3" x14ac:dyDescent="0.2">
      <c r="A357">
        <v>1</v>
      </c>
      <c r="C357">
        <v>3000</v>
      </c>
    </row>
    <row r="358" spans="1:3" x14ac:dyDescent="0.2">
      <c r="A358">
        <v>2</v>
      </c>
      <c r="C358">
        <v>11</v>
      </c>
    </row>
    <row r="359" spans="1:3" x14ac:dyDescent="0.2">
      <c r="A359">
        <v>3</v>
      </c>
      <c r="C359">
        <v>325</v>
      </c>
    </row>
    <row r="360" spans="1:3" x14ac:dyDescent="0.2">
      <c r="A360">
        <v>10</v>
      </c>
      <c r="C360">
        <v>560</v>
      </c>
    </row>
    <row r="361" spans="1:3" x14ac:dyDescent="0.2">
      <c r="A361">
        <v>10</v>
      </c>
      <c r="C361">
        <v>325</v>
      </c>
    </row>
    <row r="362" spans="1:3" x14ac:dyDescent="0.2">
      <c r="A362">
        <v>1</v>
      </c>
      <c r="C362">
        <v>1</v>
      </c>
    </row>
    <row r="363" spans="1:3" x14ac:dyDescent="0.2">
      <c r="A363">
        <v>0</v>
      </c>
      <c r="C363">
        <v>0</v>
      </c>
    </row>
    <row r="364" spans="1:3" x14ac:dyDescent="0.2">
      <c r="A364">
        <v>0</v>
      </c>
      <c r="C364">
        <v>0</v>
      </c>
    </row>
    <row r="365" spans="1:3" x14ac:dyDescent="0.2">
      <c r="A365">
        <v>0</v>
      </c>
      <c r="C365">
        <v>0</v>
      </c>
    </row>
    <row r="366" spans="1:3" x14ac:dyDescent="0.2">
      <c r="A366">
        <v>26</v>
      </c>
      <c r="C366">
        <v>1297</v>
      </c>
    </row>
    <row r="367" spans="1:3" x14ac:dyDescent="0.2">
      <c r="A367">
        <v>0</v>
      </c>
      <c r="C367">
        <v>0</v>
      </c>
    </row>
    <row r="368" spans="1:3" x14ac:dyDescent="0.2">
      <c r="A368">
        <v>7</v>
      </c>
      <c r="C368">
        <v>180</v>
      </c>
    </row>
    <row r="369" spans="1:3" x14ac:dyDescent="0.2">
      <c r="A369">
        <v>0</v>
      </c>
      <c r="C369">
        <v>0</v>
      </c>
    </row>
    <row r="370" spans="1:3" x14ac:dyDescent="0.2">
      <c r="A370">
        <v>2</v>
      </c>
      <c r="C370">
        <v>200</v>
      </c>
    </row>
    <row r="371" spans="1:3" x14ac:dyDescent="0.2">
      <c r="A371">
        <v>13</v>
      </c>
      <c r="C371">
        <v>401</v>
      </c>
    </row>
    <row r="372" spans="1:3" x14ac:dyDescent="0.2">
      <c r="A372">
        <v>4</v>
      </c>
      <c r="C372">
        <v>722</v>
      </c>
    </row>
    <row r="373" spans="1:3" x14ac:dyDescent="0.2">
      <c r="A373">
        <v>0</v>
      </c>
      <c r="C373">
        <v>0</v>
      </c>
    </row>
    <row r="374" spans="1:3" x14ac:dyDescent="0.2">
      <c r="A374">
        <v>12</v>
      </c>
      <c r="C374">
        <v>4482</v>
      </c>
    </row>
    <row r="375" spans="1:3" x14ac:dyDescent="0.2">
      <c r="A375">
        <v>2</v>
      </c>
      <c r="C375">
        <v>51</v>
      </c>
    </row>
    <row r="376" spans="1:3" x14ac:dyDescent="0.2">
      <c r="A376">
        <v>10</v>
      </c>
      <c r="C376">
        <v>2200</v>
      </c>
    </row>
    <row r="377" spans="1:3" x14ac:dyDescent="0.2">
      <c r="A377">
        <v>0</v>
      </c>
      <c r="C377">
        <v>0</v>
      </c>
    </row>
    <row r="378" spans="1:3" x14ac:dyDescent="0.2">
      <c r="A378">
        <v>5</v>
      </c>
      <c r="C378">
        <v>800</v>
      </c>
    </row>
    <row r="379" spans="1:3" x14ac:dyDescent="0.2">
      <c r="A379">
        <v>0</v>
      </c>
      <c r="C379">
        <v>0</v>
      </c>
    </row>
    <row r="380" spans="1:3" x14ac:dyDescent="0.2">
      <c r="A380">
        <v>5</v>
      </c>
      <c r="C380">
        <v>345</v>
      </c>
    </row>
    <row r="381" spans="1:3" x14ac:dyDescent="0.2">
      <c r="A381">
        <v>1</v>
      </c>
      <c r="C381">
        <v>50</v>
      </c>
    </row>
    <row r="382" spans="1:3" x14ac:dyDescent="0.2">
      <c r="A382">
        <v>3</v>
      </c>
      <c r="C382">
        <v>250</v>
      </c>
    </row>
    <row r="383" spans="1:3" x14ac:dyDescent="0.2">
      <c r="A383">
        <v>3</v>
      </c>
      <c r="C383">
        <v>17</v>
      </c>
    </row>
    <row r="384" spans="1:3" x14ac:dyDescent="0.2">
      <c r="A384">
        <v>0</v>
      </c>
      <c r="C384">
        <v>0</v>
      </c>
    </row>
    <row r="385" spans="1:3" x14ac:dyDescent="0.2">
      <c r="A385">
        <v>3</v>
      </c>
      <c r="C385">
        <v>3</v>
      </c>
    </row>
    <row r="386" spans="1:3" x14ac:dyDescent="0.2">
      <c r="A386">
        <v>0</v>
      </c>
      <c r="C386">
        <v>0</v>
      </c>
    </row>
    <row r="387" spans="1:3" x14ac:dyDescent="0.2">
      <c r="A387">
        <v>19</v>
      </c>
      <c r="C387">
        <v>1465</v>
      </c>
    </row>
    <row r="388" spans="1:3" x14ac:dyDescent="0.2">
      <c r="A388">
        <v>8</v>
      </c>
      <c r="C388">
        <v>262</v>
      </c>
    </row>
    <row r="389" spans="1:3" x14ac:dyDescent="0.2">
      <c r="A389">
        <v>6</v>
      </c>
      <c r="C389">
        <v>279</v>
      </c>
    </row>
    <row r="390" spans="1:3" x14ac:dyDescent="0.2">
      <c r="A390">
        <v>0</v>
      </c>
      <c r="C390">
        <v>0</v>
      </c>
    </row>
    <row r="391" spans="1:3" x14ac:dyDescent="0.2">
      <c r="A391">
        <v>18</v>
      </c>
      <c r="C391">
        <v>1571.55</v>
      </c>
    </row>
    <row r="392" spans="1:3" x14ac:dyDescent="0.2">
      <c r="A392">
        <v>7</v>
      </c>
      <c r="C392">
        <v>380</v>
      </c>
    </row>
    <row r="393" spans="1:3" x14ac:dyDescent="0.2">
      <c r="A393">
        <v>0</v>
      </c>
      <c r="C393">
        <v>0</v>
      </c>
    </row>
    <row r="394" spans="1:3" x14ac:dyDescent="0.2">
      <c r="A394">
        <v>8</v>
      </c>
      <c r="C394">
        <v>746</v>
      </c>
    </row>
    <row r="395" spans="1:3" x14ac:dyDescent="0.2">
      <c r="A395">
        <v>1293</v>
      </c>
      <c r="C395">
        <v>152165</v>
      </c>
    </row>
    <row r="396" spans="1:3" x14ac:dyDescent="0.2">
      <c r="A396">
        <v>17</v>
      </c>
      <c r="C396">
        <v>1300</v>
      </c>
    </row>
    <row r="397" spans="1:3" x14ac:dyDescent="0.2">
      <c r="A397">
        <v>0</v>
      </c>
      <c r="C397">
        <v>0</v>
      </c>
    </row>
    <row r="398" spans="1:3" x14ac:dyDescent="0.2">
      <c r="A398">
        <v>13</v>
      </c>
      <c r="C398">
        <v>2130</v>
      </c>
    </row>
    <row r="399" spans="1:3" x14ac:dyDescent="0.2">
      <c r="A399">
        <v>0</v>
      </c>
      <c r="C399">
        <v>0</v>
      </c>
    </row>
    <row r="400" spans="1:3" x14ac:dyDescent="0.2">
      <c r="A400">
        <v>0</v>
      </c>
      <c r="C400">
        <v>0</v>
      </c>
    </row>
    <row r="401" spans="1:3" x14ac:dyDescent="0.2">
      <c r="A401">
        <v>33</v>
      </c>
      <c r="C401">
        <v>3030</v>
      </c>
    </row>
    <row r="402" spans="1:3" x14ac:dyDescent="0.2">
      <c r="A402">
        <v>12</v>
      </c>
      <c r="C402">
        <v>2230</v>
      </c>
    </row>
    <row r="403" spans="1:3" x14ac:dyDescent="0.2">
      <c r="A403">
        <v>1</v>
      </c>
      <c r="C403">
        <v>1</v>
      </c>
    </row>
    <row r="404" spans="1:3" x14ac:dyDescent="0.2">
      <c r="A404">
        <v>1</v>
      </c>
      <c r="C404">
        <v>20</v>
      </c>
    </row>
    <row r="405" spans="1:3" x14ac:dyDescent="0.2">
      <c r="A405">
        <v>1</v>
      </c>
      <c r="C405">
        <v>1</v>
      </c>
    </row>
    <row r="406" spans="1:3" x14ac:dyDescent="0.2">
      <c r="A406">
        <v>1</v>
      </c>
      <c r="C406">
        <v>10</v>
      </c>
    </row>
    <row r="407" spans="1:3" x14ac:dyDescent="0.2">
      <c r="A407">
        <v>84</v>
      </c>
      <c r="C407">
        <v>27849.22</v>
      </c>
    </row>
    <row r="408" spans="1:3" x14ac:dyDescent="0.2">
      <c r="A408">
        <v>38</v>
      </c>
      <c r="C408">
        <v>11943</v>
      </c>
    </row>
    <row r="409" spans="1:3" x14ac:dyDescent="0.2">
      <c r="A409">
        <v>1</v>
      </c>
      <c r="C409">
        <v>100</v>
      </c>
    </row>
    <row r="410" spans="1:3" x14ac:dyDescent="0.2">
      <c r="A410">
        <v>76</v>
      </c>
      <c r="C410">
        <v>8815</v>
      </c>
    </row>
    <row r="411" spans="1:3" x14ac:dyDescent="0.2">
      <c r="A411">
        <v>3</v>
      </c>
      <c r="C411">
        <v>360</v>
      </c>
    </row>
    <row r="412" spans="1:3" x14ac:dyDescent="0.2">
      <c r="A412">
        <v>0</v>
      </c>
      <c r="C412">
        <v>0</v>
      </c>
    </row>
    <row r="413" spans="1:3" x14ac:dyDescent="0.2">
      <c r="A413">
        <v>2</v>
      </c>
      <c r="C413">
        <v>130</v>
      </c>
    </row>
    <row r="414" spans="1:3" x14ac:dyDescent="0.2">
      <c r="A414">
        <v>0</v>
      </c>
      <c r="C414">
        <v>0</v>
      </c>
    </row>
    <row r="415" spans="1:3" x14ac:dyDescent="0.2">
      <c r="A415">
        <v>0</v>
      </c>
      <c r="C415">
        <v>0</v>
      </c>
    </row>
    <row r="416" spans="1:3" x14ac:dyDescent="0.2">
      <c r="A416">
        <v>0</v>
      </c>
      <c r="C416">
        <v>0</v>
      </c>
    </row>
    <row r="417" spans="1:3" x14ac:dyDescent="0.2">
      <c r="A417">
        <v>2</v>
      </c>
      <c r="C417">
        <v>250</v>
      </c>
    </row>
    <row r="418" spans="1:3" x14ac:dyDescent="0.2">
      <c r="A418">
        <v>0</v>
      </c>
      <c r="C418">
        <v>0</v>
      </c>
    </row>
    <row r="419" spans="1:3" x14ac:dyDescent="0.2">
      <c r="A419">
        <v>0</v>
      </c>
      <c r="C419">
        <v>0</v>
      </c>
    </row>
    <row r="420" spans="1:3" x14ac:dyDescent="0.2">
      <c r="A420">
        <v>0</v>
      </c>
      <c r="C420">
        <v>0</v>
      </c>
    </row>
    <row r="421" spans="1:3" x14ac:dyDescent="0.2">
      <c r="A421">
        <v>2</v>
      </c>
      <c r="C421">
        <v>60</v>
      </c>
    </row>
    <row r="422" spans="1:3" x14ac:dyDescent="0.2">
      <c r="A422">
        <v>0</v>
      </c>
      <c r="C422">
        <v>0</v>
      </c>
    </row>
    <row r="423" spans="1:3" x14ac:dyDescent="0.2">
      <c r="A423">
        <v>7</v>
      </c>
      <c r="C423">
        <v>110</v>
      </c>
    </row>
    <row r="424" spans="1:3" x14ac:dyDescent="0.2">
      <c r="A424">
        <v>0</v>
      </c>
      <c r="C424">
        <v>0</v>
      </c>
    </row>
    <row r="425" spans="1:3" x14ac:dyDescent="0.2">
      <c r="A425">
        <v>5</v>
      </c>
      <c r="C425">
        <v>401</v>
      </c>
    </row>
    <row r="426" spans="1:3" x14ac:dyDescent="0.2">
      <c r="A426">
        <v>0</v>
      </c>
      <c r="C426">
        <v>0</v>
      </c>
    </row>
    <row r="427" spans="1:3" x14ac:dyDescent="0.2">
      <c r="A427">
        <v>0</v>
      </c>
      <c r="C427">
        <v>0</v>
      </c>
    </row>
    <row r="428" spans="1:3" x14ac:dyDescent="0.2">
      <c r="A428">
        <v>1</v>
      </c>
      <c r="C428">
        <v>50</v>
      </c>
    </row>
    <row r="429" spans="1:3" x14ac:dyDescent="0.2">
      <c r="A429">
        <v>0</v>
      </c>
      <c r="C429">
        <v>0</v>
      </c>
    </row>
    <row r="430" spans="1:3" x14ac:dyDescent="0.2">
      <c r="A430">
        <v>5</v>
      </c>
      <c r="C430">
        <v>250</v>
      </c>
    </row>
    <row r="431" spans="1:3" x14ac:dyDescent="0.2">
      <c r="A431">
        <v>3</v>
      </c>
      <c r="C431">
        <v>14.5</v>
      </c>
    </row>
    <row r="432" spans="1:3" x14ac:dyDescent="0.2">
      <c r="A432">
        <v>6</v>
      </c>
      <c r="C432">
        <v>301</v>
      </c>
    </row>
    <row r="433" spans="1:3" x14ac:dyDescent="0.2">
      <c r="A433">
        <v>12</v>
      </c>
      <c r="C433">
        <v>430</v>
      </c>
    </row>
    <row r="434" spans="1:3" x14ac:dyDescent="0.2">
      <c r="A434">
        <v>13</v>
      </c>
      <c r="C434">
        <v>153</v>
      </c>
    </row>
    <row r="435" spans="1:3" x14ac:dyDescent="0.2">
      <c r="A435">
        <v>5</v>
      </c>
      <c r="C435">
        <v>203.9</v>
      </c>
    </row>
    <row r="436" spans="1:3" x14ac:dyDescent="0.2">
      <c r="A436">
        <v>2</v>
      </c>
      <c r="C436">
        <v>6</v>
      </c>
    </row>
    <row r="437" spans="1:3" x14ac:dyDescent="0.2">
      <c r="A437">
        <v>8</v>
      </c>
      <c r="C437">
        <v>133</v>
      </c>
    </row>
    <row r="438" spans="1:3" x14ac:dyDescent="0.2">
      <c r="A438">
        <v>0</v>
      </c>
      <c r="C438">
        <v>0</v>
      </c>
    </row>
    <row r="439" spans="1:3" x14ac:dyDescent="0.2">
      <c r="A439">
        <v>13</v>
      </c>
      <c r="C439">
        <v>676</v>
      </c>
    </row>
    <row r="440" spans="1:3" x14ac:dyDescent="0.2">
      <c r="A440">
        <v>0</v>
      </c>
      <c r="C440">
        <v>0</v>
      </c>
    </row>
    <row r="441" spans="1:3" x14ac:dyDescent="0.2">
      <c r="A441">
        <v>5</v>
      </c>
      <c r="C441">
        <v>24</v>
      </c>
    </row>
    <row r="442" spans="1:3" x14ac:dyDescent="0.2">
      <c r="A442">
        <v>8</v>
      </c>
      <c r="C442">
        <v>415</v>
      </c>
    </row>
    <row r="443" spans="1:3" x14ac:dyDescent="0.2">
      <c r="A443">
        <v>8</v>
      </c>
      <c r="C443">
        <v>570</v>
      </c>
    </row>
    <row r="444" spans="1:3" x14ac:dyDescent="0.2">
      <c r="A444">
        <v>0</v>
      </c>
      <c r="C444">
        <v>0</v>
      </c>
    </row>
    <row r="445" spans="1:3" x14ac:dyDescent="0.2">
      <c r="A445">
        <v>2</v>
      </c>
      <c r="C445">
        <v>125</v>
      </c>
    </row>
    <row r="446" spans="1:3" x14ac:dyDescent="0.2">
      <c r="A446">
        <v>3</v>
      </c>
      <c r="C446">
        <v>3</v>
      </c>
    </row>
    <row r="447" spans="1:3" x14ac:dyDescent="0.2">
      <c r="A447">
        <v>0</v>
      </c>
      <c r="C447">
        <v>0</v>
      </c>
    </row>
    <row r="448" spans="1:3" x14ac:dyDescent="0.2">
      <c r="A448">
        <v>0</v>
      </c>
      <c r="C448">
        <v>0</v>
      </c>
    </row>
    <row r="449" spans="1:3" x14ac:dyDescent="0.2">
      <c r="A449">
        <v>11</v>
      </c>
      <c r="C449">
        <v>1876</v>
      </c>
    </row>
    <row r="450" spans="1:3" x14ac:dyDescent="0.2">
      <c r="A450">
        <v>0</v>
      </c>
      <c r="C450">
        <v>0</v>
      </c>
    </row>
    <row r="451" spans="1:3" x14ac:dyDescent="0.2">
      <c r="A451">
        <v>1</v>
      </c>
      <c r="C451">
        <v>5</v>
      </c>
    </row>
    <row r="452" spans="1:3" x14ac:dyDescent="0.2">
      <c r="A452">
        <v>0</v>
      </c>
      <c r="C452">
        <v>0</v>
      </c>
    </row>
    <row r="453" spans="1:3" x14ac:dyDescent="0.2">
      <c r="A453">
        <v>17</v>
      </c>
      <c r="C453">
        <v>6691</v>
      </c>
    </row>
    <row r="454" spans="1:3" x14ac:dyDescent="0.2">
      <c r="A454">
        <v>2</v>
      </c>
      <c r="C454">
        <v>10</v>
      </c>
    </row>
    <row r="455" spans="1:3" x14ac:dyDescent="0.2">
      <c r="A455">
        <v>1</v>
      </c>
      <c r="C455">
        <v>50</v>
      </c>
    </row>
    <row r="456" spans="1:3" x14ac:dyDescent="0.2">
      <c r="A456">
        <v>2</v>
      </c>
      <c r="C456">
        <v>2</v>
      </c>
    </row>
    <row r="457" spans="1:3" x14ac:dyDescent="0.2">
      <c r="A457">
        <v>16</v>
      </c>
      <c r="C457">
        <v>766</v>
      </c>
    </row>
    <row r="458" spans="1:3" x14ac:dyDescent="0.2">
      <c r="A458">
        <v>1</v>
      </c>
      <c r="C458">
        <v>5</v>
      </c>
    </row>
    <row r="459" spans="1:3" x14ac:dyDescent="0.2">
      <c r="A459">
        <v>4</v>
      </c>
      <c r="C459">
        <v>82.01</v>
      </c>
    </row>
    <row r="460" spans="1:3" x14ac:dyDescent="0.2">
      <c r="A460">
        <v>5</v>
      </c>
      <c r="C460">
        <v>45</v>
      </c>
    </row>
    <row r="461" spans="1:3" x14ac:dyDescent="0.2">
      <c r="A461">
        <v>7</v>
      </c>
      <c r="C461">
        <v>396</v>
      </c>
    </row>
    <row r="462" spans="1:3" x14ac:dyDescent="0.2">
      <c r="A462">
        <v>0</v>
      </c>
      <c r="C462">
        <v>0</v>
      </c>
    </row>
    <row r="463" spans="1:3" x14ac:dyDescent="0.2">
      <c r="A463">
        <v>12</v>
      </c>
      <c r="C463">
        <v>480</v>
      </c>
    </row>
    <row r="464" spans="1:3" x14ac:dyDescent="0.2">
      <c r="A464">
        <v>2</v>
      </c>
      <c r="C464">
        <v>26</v>
      </c>
    </row>
    <row r="465" spans="1:3" x14ac:dyDescent="0.2">
      <c r="A465">
        <v>5</v>
      </c>
      <c r="C465">
        <v>82</v>
      </c>
    </row>
    <row r="466" spans="1:3" x14ac:dyDescent="0.2">
      <c r="A466">
        <v>2</v>
      </c>
      <c r="C466">
        <v>45</v>
      </c>
    </row>
    <row r="467" spans="1:3" x14ac:dyDescent="0.2">
      <c r="A467">
        <v>3</v>
      </c>
      <c r="C467">
        <v>61</v>
      </c>
    </row>
    <row r="468" spans="1:3" x14ac:dyDescent="0.2">
      <c r="A468">
        <v>0</v>
      </c>
      <c r="C468">
        <v>0</v>
      </c>
    </row>
    <row r="469" spans="1:3" x14ac:dyDescent="0.2">
      <c r="A469">
        <v>49</v>
      </c>
      <c r="C469">
        <v>821</v>
      </c>
    </row>
    <row r="470" spans="1:3" x14ac:dyDescent="0.2">
      <c r="A470">
        <v>1</v>
      </c>
      <c r="C470">
        <v>25</v>
      </c>
    </row>
    <row r="471" spans="1:3" x14ac:dyDescent="0.2">
      <c r="A471">
        <v>2</v>
      </c>
      <c r="C471">
        <v>25</v>
      </c>
    </row>
    <row r="472" spans="1:3" x14ac:dyDescent="0.2">
      <c r="A472">
        <v>0</v>
      </c>
      <c r="C472">
        <v>0</v>
      </c>
    </row>
    <row r="473" spans="1:3" x14ac:dyDescent="0.2">
      <c r="A473">
        <v>0</v>
      </c>
      <c r="C473">
        <v>0</v>
      </c>
    </row>
    <row r="474" spans="1:3" x14ac:dyDescent="0.2">
      <c r="A474">
        <v>11</v>
      </c>
      <c r="C474">
        <v>1250</v>
      </c>
    </row>
    <row r="475" spans="1:3" x14ac:dyDescent="0.2">
      <c r="A475">
        <v>1</v>
      </c>
      <c r="C475">
        <v>1</v>
      </c>
    </row>
    <row r="476" spans="1:3" x14ac:dyDescent="0.2">
      <c r="A476">
        <v>8</v>
      </c>
      <c r="C476">
        <v>138</v>
      </c>
    </row>
    <row r="477" spans="1:3" x14ac:dyDescent="0.2">
      <c r="A477">
        <v>5</v>
      </c>
      <c r="C477">
        <v>76</v>
      </c>
    </row>
    <row r="478" spans="1:3" x14ac:dyDescent="0.2">
      <c r="A478">
        <v>39</v>
      </c>
      <c r="C478">
        <v>4315</v>
      </c>
    </row>
    <row r="479" spans="1:3" x14ac:dyDescent="0.2">
      <c r="A479">
        <v>0</v>
      </c>
      <c r="C479">
        <v>0</v>
      </c>
    </row>
    <row r="480" spans="1:3" x14ac:dyDescent="0.2">
      <c r="A480">
        <v>0</v>
      </c>
      <c r="C480">
        <v>0</v>
      </c>
    </row>
    <row r="481" spans="1:3" x14ac:dyDescent="0.2">
      <c r="A481">
        <v>2</v>
      </c>
      <c r="C481">
        <v>51</v>
      </c>
    </row>
    <row r="482" spans="1:3" x14ac:dyDescent="0.2">
      <c r="A482">
        <v>170</v>
      </c>
      <c r="C482">
        <v>6541</v>
      </c>
    </row>
    <row r="483" spans="1:3" x14ac:dyDescent="0.2">
      <c r="A483">
        <v>5</v>
      </c>
      <c r="C483">
        <v>141</v>
      </c>
    </row>
    <row r="484" spans="1:3" x14ac:dyDescent="0.2">
      <c r="A484">
        <v>14</v>
      </c>
      <c r="C484">
        <v>861</v>
      </c>
    </row>
    <row r="485" spans="1:3" x14ac:dyDescent="0.2">
      <c r="A485">
        <v>1</v>
      </c>
      <c r="C485">
        <v>1</v>
      </c>
    </row>
    <row r="486" spans="1:3" x14ac:dyDescent="0.2">
      <c r="A486">
        <v>0</v>
      </c>
      <c r="C486">
        <v>0</v>
      </c>
    </row>
    <row r="487" spans="1:3" x14ac:dyDescent="0.2">
      <c r="A487">
        <v>124</v>
      </c>
      <c r="C487">
        <v>4906.59</v>
      </c>
    </row>
    <row r="488" spans="1:3" x14ac:dyDescent="0.2">
      <c r="A488">
        <v>0</v>
      </c>
      <c r="C488">
        <v>0</v>
      </c>
    </row>
    <row r="489" spans="1:3" x14ac:dyDescent="0.2">
      <c r="A489">
        <v>0</v>
      </c>
      <c r="C489">
        <v>0</v>
      </c>
    </row>
    <row r="490" spans="1:3" x14ac:dyDescent="0.2">
      <c r="A490">
        <v>55</v>
      </c>
      <c r="C490">
        <v>4884</v>
      </c>
    </row>
    <row r="491" spans="1:3" x14ac:dyDescent="0.2">
      <c r="A491">
        <v>140</v>
      </c>
      <c r="C491">
        <v>7764</v>
      </c>
    </row>
    <row r="492" spans="1:3" x14ac:dyDescent="0.2">
      <c r="A492">
        <v>21</v>
      </c>
      <c r="C492">
        <v>1830</v>
      </c>
    </row>
    <row r="493" spans="1:3" x14ac:dyDescent="0.2">
      <c r="A493">
        <v>1</v>
      </c>
      <c r="C493">
        <v>10</v>
      </c>
    </row>
    <row r="494" spans="1:3" x14ac:dyDescent="0.2">
      <c r="A494">
        <v>147</v>
      </c>
      <c r="C494">
        <v>7530</v>
      </c>
    </row>
    <row r="495" spans="1:3" x14ac:dyDescent="0.2">
      <c r="A495">
        <v>11</v>
      </c>
      <c r="C495">
        <v>149</v>
      </c>
    </row>
    <row r="496" spans="1:3" x14ac:dyDescent="0.2">
      <c r="A496">
        <v>125</v>
      </c>
      <c r="C496">
        <v>8315.01</v>
      </c>
    </row>
    <row r="497" spans="1:3" x14ac:dyDescent="0.2">
      <c r="A497">
        <v>1</v>
      </c>
      <c r="C497">
        <v>50</v>
      </c>
    </row>
    <row r="498" spans="1:3" x14ac:dyDescent="0.2">
      <c r="A498">
        <v>0</v>
      </c>
      <c r="C498">
        <v>0</v>
      </c>
    </row>
    <row r="499" spans="1:3" x14ac:dyDescent="0.2">
      <c r="A499">
        <v>0</v>
      </c>
      <c r="C499">
        <v>0</v>
      </c>
    </row>
    <row r="500" spans="1:3" x14ac:dyDescent="0.2">
      <c r="A500">
        <v>3</v>
      </c>
      <c r="C500">
        <v>215</v>
      </c>
    </row>
    <row r="501" spans="1:3" x14ac:dyDescent="0.2">
      <c r="A501">
        <v>0</v>
      </c>
      <c r="C501">
        <v>0</v>
      </c>
    </row>
    <row r="502" spans="1:3" x14ac:dyDescent="0.2">
      <c r="A502">
        <v>0</v>
      </c>
      <c r="C502">
        <v>0</v>
      </c>
    </row>
    <row r="503" spans="1:3" x14ac:dyDescent="0.2">
      <c r="A503">
        <v>0</v>
      </c>
      <c r="C503">
        <v>0</v>
      </c>
    </row>
    <row r="504" spans="1:3" x14ac:dyDescent="0.2">
      <c r="A504">
        <v>0</v>
      </c>
      <c r="C504">
        <v>0</v>
      </c>
    </row>
    <row r="505" spans="1:3" x14ac:dyDescent="0.2">
      <c r="A505">
        <v>3</v>
      </c>
      <c r="C505">
        <v>31</v>
      </c>
    </row>
    <row r="506" spans="1:3" x14ac:dyDescent="0.2">
      <c r="A506">
        <v>0</v>
      </c>
      <c r="C506">
        <v>0</v>
      </c>
    </row>
    <row r="507" spans="1:3" x14ac:dyDescent="0.2">
      <c r="A507">
        <v>1</v>
      </c>
      <c r="C507">
        <v>1</v>
      </c>
    </row>
    <row r="508" spans="1:3" x14ac:dyDescent="0.2">
      <c r="A508">
        <v>3</v>
      </c>
      <c r="C508">
        <v>30</v>
      </c>
    </row>
    <row r="509" spans="1:3" x14ac:dyDescent="0.2">
      <c r="A509">
        <v>22</v>
      </c>
      <c r="C509">
        <v>2994</v>
      </c>
    </row>
    <row r="510" spans="1:3" x14ac:dyDescent="0.2">
      <c r="A510">
        <v>26</v>
      </c>
      <c r="C510">
        <v>1910</v>
      </c>
    </row>
    <row r="511" spans="1:3" x14ac:dyDescent="0.2">
      <c r="A511">
        <v>4</v>
      </c>
      <c r="C511">
        <v>215</v>
      </c>
    </row>
    <row r="512" spans="1:3" x14ac:dyDescent="0.2">
      <c r="A512">
        <v>0</v>
      </c>
      <c r="C512">
        <v>0</v>
      </c>
    </row>
    <row r="513" spans="1:3" x14ac:dyDescent="0.2">
      <c r="A513">
        <v>4</v>
      </c>
      <c r="C513">
        <v>230</v>
      </c>
    </row>
    <row r="514" spans="1:3" x14ac:dyDescent="0.2">
      <c r="A514">
        <v>9</v>
      </c>
      <c r="C514">
        <v>114</v>
      </c>
    </row>
    <row r="515" spans="1:3" x14ac:dyDescent="0.2">
      <c r="A515">
        <v>5</v>
      </c>
      <c r="C515">
        <v>335</v>
      </c>
    </row>
    <row r="516" spans="1:3" x14ac:dyDescent="0.2">
      <c r="A516">
        <v>14</v>
      </c>
      <c r="C516">
        <v>52</v>
      </c>
    </row>
    <row r="517" spans="1:3" x14ac:dyDescent="0.2">
      <c r="A517">
        <v>1</v>
      </c>
      <c r="C517">
        <v>250</v>
      </c>
    </row>
    <row r="518" spans="1:3" x14ac:dyDescent="0.2">
      <c r="A518">
        <v>10</v>
      </c>
      <c r="C518">
        <v>640</v>
      </c>
    </row>
    <row r="519" spans="1:3" x14ac:dyDescent="0.2">
      <c r="A519">
        <v>3</v>
      </c>
      <c r="C519">
        <v>400</v>
      </c>
    </row>
    <row r="520" spans="1:3" x14ac:dyDescent="0.2">
      <c r="A520">
        <v>1</v>
      </c>
      <c r="C520">
        <v>10</v>
      </c>
    </row>
    <row r="521" spans="1:3" x14ac:dyDescent="0.2">
      <c r="A521">
        <v>0</v>
      </c>
      <c r="C521">
        <v>0</v>
      </c>
    </row>
    <row r="522" spans="1:3" x14ac:dyDescent="0.2">
      <c r="A522">
        <v>5</v>
      </c>
      <c r="C522">
        <v>150</v>
      </c>
    </row>
    <row r="523" spans="1:3" x14ac:dyDescent="0.2">
      <c r="A523">
        <v>2</v>
      </c>
      <c r="C523">
        <v>11</v>
      </c>
    </row>
    <row r="524" spans="1:3" x14ac:dyDescent="0.2">
      <c r="A524">
        <v>68</v>
      </c>
      <c r="C524">
        <v>6962</v>
      </c>
    </row>
    <row r="525" spans="1:3" x14ac:dyDescent="0.2">
      <c r="A525">
        <v>3</v>
      </c>
      <c r="C525">
        <v>50</v>
      </c>
    </row>
    <row r="526" spans="1:3" x14ac:dyDescent="0.2">
      <c r="A526">
        <v>34</v>
      </c>
      <c r="C526">
        <v>24651</v>
      </c>
    </row>
    <row r="527" spans="1:3" x14ac:dyDescent="0.2">
      <c r="A527">
        <v>0</v>
      </c>
      <c r="C527">
        <v>0</v>
      </c>
    </row>
    <row r="528" spans="1:3" x14ac:dyDescent="0.2">
      <c r="A528">
        <v>3</v>
      </c>
      <c r="C528">
        <v>205</v>
      </c>
    </row>
    <row r="529" spans="1:3" x14ac:dyDescent="0.2">
      <c r="A529">
        <v>0</v>
      </c>
      <c r="C529">
        <v>0</v>
      </c>
    </row>
    <row r="530" spans="1:3" x14ac:dyDescent="0.2">
      <c r="A530">
        <v>70</v>
      </c>
      <c r="C530">
        <v>2746</v>
      </c>
    </row>
    <row r="531" spans="1:3" x14ac:dyDescent="0.2">
      <c r="A531">
        <v>1</v>
      </c>
      <c r="C531">
        <v>1</v>
      </c>
    </row>
    <row r="532" spans="1:3" x14ac:dyDescent="0.2">
      <c r="A532">
        <v>1</v>
      </c>
      <c r="C532">
        <v>25</v>
      </c>
    </row>
    <row r="533" spans="1:3" x14ac:dyDescent="0.2">
      <c r="A533">
        <v>1</v>
      </c>
      <c r="C533">
        <v>1</v>
      </c>
    </row>
    <row r="534" spans="1:3" x14ac:dyDescent="0.2">
      <c r="A534">
        <v>2</v>
      </c>
      <c r="C534">
        <v>70</v>
      </c>
    </row>
    <row r="535" spans="1:3" x14ac:dyDescent="0.2">
      <c r="A535">
        <v>2</v>
      </c>
      <c r="C535">
        <v>6</v>
      </c>
    </row>
    <row r="536" spans="1:3" x14ac:dyDescent="0.2">
      <c r="A536">
        <v>34</v>
      </c>
      <c r="C536">
        <v>13692</v>
      </c>
    </row>
    <row r="537" spans="1:3" x14ac:dyDescent="0.2">
      <c r="A537">
        <v>2</v>
      </c>
      <c r="C537">
        <v>52</v>
      </c>
    </row>
    <row r="538" spans="1:3" x14ac:dyDescent="0.2">
      <c r="A538">
        <v>0</v>
      </c>
      <c r="C538">
        <v>0</v>
      </c>
    </row>
    <row r="539" spans="1:3" x14ac:dyDescent="0.2">
      <c r="A539">
        <v>1</v>
      </c>
      <c r="C539">
        <v>9</v>
      </c>
    </row>
    <row r="540" spans="1:3" x14ac:dyDescent="0.2">
      <c r="A540">
        <v>8</v>
      </c>
      <c r="C540">
        <v>68</v>
      </c>
    </row>
    <row r="541" spans="1:3" x14ac:dyDescent="0.2">
      <c r="A541">
        <v>4</v>
      </c>
      <c r="C541">
        <v>35</v>
      </c>
    </row>
    <row r="542" spans="1:3" x14ac:dyDescent="0.2">
      <c r="A542">
        <v>28</v>
      </c>
      <c r="C542">
        <v>3781</v>
      </c>
    </row>
    <row r="543" spans="1:3" x14ac:dyDescent="0.2">
      <c r="A543">
        <v>0</v>
      </c>
      <c r="C543">
        <v>0</v>
      </c>
    </row>
    <row r="544" spans="1:3" x14ac:dyDescent="0.2">
      <c r="A544">
        <v>6</v>
      </c>
      <c r="C544">
        <v>123</v>
      </c>
    </row>
    <row r="545" spans="1:3" x14ac:dyDescent="0.2">
      <c r="A545">
        <v>22</v>
      </c>
      <c r="C545">
        <v>1416</v>
      </c>
    </row>
    <row r="546" spans="1:3" x14ac:dyDescent="0.2">
      <c r="A546">
        <v>0</v>
      </c>
      <c r="C546">
        <v>0</v>
      </c>
    </row>
    <row r="547" spans="1:3" x14ac:dyDescent="0.2">
      <c r="A547">
        <v>1</v>
      </c>
      <c r="C547">
        <v>200</v>
      </c>
    </row>
    <row r="548" spans="1:3" x14ac:dyDescent="0.2">
      <c r="A548">
        <v>20</v>
      </c>
      <c r="C548">
        <v>1366</v>
      </c>
    </row>
    <row r="549" spans="1:3" x14ac:dyDescent="0.2">
      <c r="A549">
        <v>0</v>
      </c>
      <c r="C549">
        <v>0</v>
      </c>
    </row>
    <row r="550" spans="1:3" x14ac:dyDescent="0.2">
      <c r="A550">
        <v>1</v>
      </c>
      <c r="C550">
        <v>50</v>
      </c>
    </row>
    <row r="551" spans="1:3" x14ac:dyDescent="0.2">
      <c r="A551">
        <v>3</v>
      </c>
      <c r="C551">
        <v>12</v>
      </c>
    </row>
    <row r="552" spans="1:3" x14ac:dyDescent="0.2">
      <c r="A552">
        <v>2</v>
      </c>
      <c r="C552">
        <v>55</v>
      </c>
    </row>
    <row r="553" spans="1:3" x14ac:dyDescent="0.2">
      <c r="A553">
        <v>0</v>
      </c>
      <c r="C553">
        <v>0</v>
      </c>
    </row>
    <row r="554" spans="1:3" x14ac:dyDescent="0.2">
      <c r="A554">
        <v>2</v>
      </c>
      <c r="C554">
        <v>68</v>
      </c>
    </row>
    <row r="555" spans="1:3" x14ac:dyDescent="0.2">
      <c r="A555">
        <v>1</v>
      </c>
      <c r="C555">
        <v>1</v>
      </c>
    </row>
    <row r="556" spans="1:3" x14ac:dyDescent="0.2">
      <c r="A556">
        <v>0</v>
      </c>
      <c r="C556">
        <v>0</v>
      </c>
    </row>
    <row r="557" spans="1:3" x14ac:dyDescent="0.2">
      <c r="A557">
        <v>1</v>
      </c>
      <c r="C557">
        <v>1</v>
      </c>
    </row>
    <row r="558" spans="1:3" x14ac:dyDescent="0.2">
      <c r="A558">
        <v>0</v>
      </c>
      <c r="C558">
        <v>0</v>
      </c>
    </row>
    <row r="559" spans="1:3" x14ac:dyDescent="0.2">
      <c r="A559">
        <v>5</v>
      </c>
      <c r="C559">
        <v>245</v>
      </c>
    </row>
    <row r="560" spans="1:3" x14ac:dyDescent="0.2">
      <c r="A560">
        <v>1</v>
      </c>
      <c r="C560">
        <v>20</v>
      </c>
    </row>
    <row r="561" spans="1:3" x14ac:dyDescent="0.2">
      <c r="A561">
        <v>1</v>
      </c>
      <c r="C561">
        <v>142</v>
      </c>
    </row>
    <row r="562" spans="1:3" x14ac:dyDescent="0.2">
      <c r="A562">
        <v>2</v>
      </c>
      <c r="C562">
        <v>106</v>
      </c>
    </row>
    <row r="563" spans="1:3" x14ac:dyDescent="0.2">
      <c r="A563">
        <v>0</v>
      </c>
      <c r="C563">
        <v>0</v>
      </c>
    </row>
    <row r="564" spans="1:3" x14ac:dyDescent="0.2">
      <c r="A564">
        <v>9</v>
      </c>
      <c r="C564">
        <v>346</v>
      </c>
    </row>
    <row r="565" spans="1:3" x14ac:dyDescent="0.2">
      <c r="A565">
        <v>4</v>
      </c>
      <c r="C565">
        <v>80</v>
      </c>
    </row>
    <row r="566" spans="1:3" x14ac:dyDescent="0.2">
      <c r="A566">
        <v>4</v>
      </c>
      <c r="C566">
        <v>259</v>
      </c>
    </row>
    <row r="567" spans="1:3" x14ac:dyDescent="0.2">
      <c r="A567">
        <v>1</v>
      </c>
      <c r="C567">
        <v>1</v>
      </c>
    </row>
    <row r="568" spans="1:3" x14ac:dyDescent="0.2">
      <c r="A568">
        <v>1</v>
      </c>
      <c r="C568">
        <v>10</v>
      </c>
    </row>
    <row r="569" spans="1:3" x14ac:dyDescent="0.2">
      <c r="A569">
        <v>7</v>
      </c>
      <c r="C569">
        <v>14</v>
      </c>
    </row>
    <row r="570" spans="1:3" x14ac:dyDescent="0.2">
      <c r="A570">
        <v>5</v>
      </c>
      <c r="C570">
        <v>175</v>
      </c>
    </row>
    <row r="571" spans="1:3" x14ac:dyDescent="0.2">
      <c r="A571">
        <v>1</v>
      </c>
      <c r="C571">
        <v>1</v>
      </c>
    </row>
    <row r="572" spans="1:3" x14ac:dyDescent="0.2">
      <c r="A572">
        <v>0</v>
      </c>
      <c r="C572">
        <v>0</v>
      </c>
    </row>
    <row r="573" spans="1:3" x14ac:dyDescent="0.2">
      <c r="A573">
        <v>0</v>
      </c>
      <c r="C573">
        <v>0</v>
      </c>
    </row>
    <row r="574" spans="1:3" x14ac:dyDescent="0.2">
      <c r="A574">
        <v>1</v>
      </c>
      <c r="C574">
        <v>1</v>
      </c>
    </row>
    <row r="575" spans="1:3" x14ac:dyDescent="0.2">
      <c r="A575">
        <v>2</v>
      </c>
      <c r="C575">
        <v>10</v>
      </c>
    </row>
    <row r="576" spans="1:3" x14ac:dyDescent="0.2">
      <c r="A576">
        <v>0</v>
      </c>
      <c r="C576">
        <v>0</v>
      </c>
    </row>
    <row r="577" spans="1:3" x14ac:dyDescent="0.2">
      <c r="A577">
        <v>4</v>
      </c>
      <c r="C577">
        <v>56</v>
      </c>
    </row>
    <row r="578" spans="1:3" x14ac:dyDescent="0.2">
      <c r="A578">
        <v>7</v>
      </c>
      <c r="C578">
        <v>2725</v>
      </c>
    </row>
    <row r="579" spans="1:3" x14ac:dyDescent="0.2">
      <c r="A579">
        <v>2</v>
      </c>
      <c r="C579">
        <v>301</v>
      </c>
    </row>
    <row r="580" spans="1:3" x14ac:dyDescent="0.2">
      <c r="A580">
        <v>1</v>
      </c>
      <c r="C580">
        <v>1</v>
      </c>
    </row>
    <row r="581" spans="1:3" x14ac:dyDescent="0.2">
      <c r="A581">
        <v>9</v>
      </c>
      <c r="C581">
        <v>223</v>
      </c>
    </row>
    <row r="582" spans="1:3" x14ac:dyDescent="0.2">
      <c r="A582">
        <v>2</v>
      </c>
      <c r="C582">
        <v>61</v>
      </c>
    </row>
    <row r="583" spans="1:3" x14ac:dyDescent="0.2">
      <c r="A583">
        <v>1</v>
      </c>
      <c r="C583">
        <v>250</v>
      </c>
    </row>
    <row r="584" spans="1:3" x14ac:dyDescent="0.2">
      <c r="A584">
        <v>7</v>
      </c>
      <c r="C584">
        <v>115</v>
      </c>
    </row>
    <row r="585" spans="1:3" x14ac:dyDescent="0.2">
      <c r="A585">
        <v>2</v>
      </c>
      <c r="C585">
        <v>26</v>
      </c>
    </row>
    <row r="586" spans="1:3" x14ac:dyDescent="0.2">
      <c r="A586">
        <v>8</v>
      </c>
      <c r="C586">
        <v>426</v>
      </c>
    </row>
    <row r="587" spans="1:3" x14ac:dyDescent="0.2">
      <c r="A587">
        <v>2</v>
      </c>
      <c r="C587">
        <v>6</v>
      </c>
    </row>
    <row r="588" spans="1:3" x14ac:dyDescent="0.2">
      <c r="A588">
        <v>2</v>
      </c>
      <c r="C588">
        <v>20</v>
      </c>
    </row>
    <row r="589" spans="1:3" x14ac:dyDescent="0.2">
      <c r="A589">
        <v>7</v>
      </c>
      <c r="C589">
        <v>850</v>
      </c>
    </row>
    <row r="590" spans="1:3" x14ac:dyDescent="0.2">
      <c r="A590">
        <v>2</v>
      </c>
      <c r="C590">
        <v>31</v>
      </c>
    </row>
    <row r="591" spans="1:3" x14ac:dyDescent="0.2">
      <c r="A591">
        <v>18</v>
      </c>
      <c r="C591">
        <v>1529</v>
      </c>
    </row>
    <row r="592" spans="1:3" x14ac:dyDescent="0.2">
      <c r="A592">
        <v>9</v>
      </c>
      <c r="C592">
        <v>95</v>
      </c>
    </row>
    <row r="593" spans="1:3" x14ac:dyDescent="0.2">
      <c r="A593">
        <v>4</v>
      </c>
      <c r="C593">
        <v>156</v>
      </c>
    </row>
    <row r="594" spans="1:3" x14ac:dyDescent="0.2">
      <c r="A594">
        <v>7</v>
      </c>
      <c r="C594">
        <v>700</v>
      </c>
    </row>
    <row r="595" spans="1:3" x14ac:dyDescent="0.2">
      <c r="A595">
        <v>29</v>
      </c>
      <c r="C595">
        <v>904</v>
      </c>
    </row>
    <row r="596" spans="1:3" x14ac:dyDescent="0.2">
      <c r="A596">
        <v>12</v>
      </c>
      <c r="C596">
        <v>1864</v>
      </c>
    </row>
    <row r="597" spans="1:3" x14ac:dyDescent="0.2">
      <c r="A597">
        <v>4</v>
      </c>
      <c r="C597">
        <v>8</v>
      </c>
    </row>
    <row r="598" spans="1:3" x14ac:dyDescent="0.2">
      <c r="A598">
        <v>28</v>
      </c>
      <c r="C598">
        <v>5010</v>
      </c>
    </row>
    <row r="599" spans="1:3" x14ac:dyDescent="0.2">
      <c r="A599">
        <v>25</v>
      </c>
      <c r="C599">
        <v>684</v>
      </c>
    </row>
    <row r="600" spans="1:3" x14ac:dyDescent="0.2">
      <c r="A600">
        <v>28</v>
      </c>
      <c r="C600">
        <v>43015</v>
      </c>
    </row>
    <row r="601" spans="1:3" x14ac:dyDescent="0.2">
      <c r="A601">
        <v>310</v>
      </c>
      <c r="C601">
        <v>26349</v>
      </c>
    </row>
    <row r="602" spans="1:3" x14ac:dyDescent="0.2">
      <c r="A602">
        <v>15</v>
      </c>
      <c r="C602">
        <v>11828</v>
      </c>
    </row>
    <row r="603" spans="1:3" x14ac:dyDescent="0.2">
      <c r="A603">
        <v>215</v>
      </c>
      <c r="C603">
        <v>10814</v>
      </c>
    </row>
    <row r="604" spans="1:3" x14ac:dyDescent="0.2">
      <c r="A604">
        <v>3</v>
      </c>
      <c r="C604">
        <v>205</v>
      </c>
    </row>
    <row r="605" spans="1:3" x14ac:dyDescent="0.2">
      <c r="A605">
        <v>2</v>
      </c>
      <c r="C605">
        <v>15</v>
      </c>
    </row>
    <row r="606" spans="1:3" x14ac:dyDescent="0.2">
      <c r="A606">
        <v>26</v>
      </c>
      <c r="C606">
        <v>891</v>
      </c>
    </row>
    <row r="607" spans="1:3" x14ac:dyDescent="0.2">
      <c r="A607">
        <v>24</v>
      </c>
      <c r="C607">
        <v>1471</v>
      </c>
    </row>
    <row r="608" spans="1:3" x14ac:dyDescent="0.2">
      <c r="A608">
        <v>96</v>
      </c>
      <c r="C608">
        <v>12792</v>
      </c>
    </row>
    <row r="609" spans="1:3" x14ac:dyDescent="0.2">
      <c r="A609">
        <v>17</v>
      </c>
      <c r="C609">
        <v>1108</v>
      </c>
    </row>
    <row r="610" spans="1:3" x14ac:dyDescent="0.2">
      <c r="A610">
        <v>94</v>
      </c>
      <c r="C610">
        <v>8827</v>
      </c>
    </row>
    <row r="611" spans="1:3" x14ac:dyDescent="0.2">
      <c r="A611">
        <v>129</v>
      </c>
      <c r="C611">
        <v>19434</v>
      </c>
    </row>
    <row r="612" spans="1:3" x14ac:dyDescent="0.2">
      <c r="A612">
        <v>1</v>
      </c>
      <c r="C612">
        <v>1</v>
      </c>
    </row>
    <row r="613" spans="1:3" x14ac:dyDescent="0.2">
      <c r="A613">
        <v>4</v>
      </c>
      <c r="C613">
        <v>53</v>
      </c>
    </row>
    <row r="614" spans="1:3" x14ac:dyDescent="0.2">
      <c r="A614">
        <v>3</v>
      </c>
      <c r="C614">
        <v>298</v>
      </c>
    </row>
    <row r="615" spans="1:3" x14ac:dyDescent="0.2">
      <c r="A615">
        <v>135</v>
      </c>
      <c r="C615">
        <v>23948</v>
      </c>
    </row>
    <row r="616" spans="1:3" x14ac:dyDescent="0.2">
      <c r="A616">
        <v>10</v>
      </c>
      <c r="C616">
        <v>553</v>
      </c>
    </row>
    <row r="617" spans="1:3" x14ac:dyDescent="0.2">
      <c r="A617">
        <v>0</v>
      </c>
      <c r="C617">
        <v>0</v>
      </c>
    </row>
    <row r="618" spans="1:3" x14ac:dyDescent="0.2">
      <c r="A618">
        <v>6</v>
      </c>
      <c r="C618">
        <v>3550</v>
      </c>
    </row>
    <row r="619" spans="1:3" x14ac:dyDescent="0.2">
      <c r="A619">
        <v>36</v>
      </c>
      <c r="C619">
        <v>14598</v>
      </c>
    </row>
    <row r="620" spans="1:3" x14ac:dyDescent="0.2">
      <c r="A620">
        <v>336</v>
      </c>
      <c r="C620">
        <v>115297.5</v>
      </c>
    </row>
    <row r="621" spans="1:3" x14ac:dyDescent="0.2">
      <c r="A621">
        <v>34</v>
      </c>
      <c r="C621">
        <v>2468</v>
      </c>
    </row>
    <row r="622" spans="1:3" x14ac:dyDescent="0.2">
      <c r="A622">
        <v>10</v>
      </c>
      <c r="C622">
        <v>260</v>
      </c>
    </row>
    <row r="623" spans="1:3" x14ac:dyDescent="0.2">
      <c r="A623">
        <v>201</v>
      </c>
      <c r="C623">
        <v>1306</v>
      </c>
    </row>
    <row r="624" spans="1:3" x14ac:dyDescent="0.2">
      <c r="A624">
        <v>296</v>
      </c>
      <c r="C624">
        <v>35338</v>
      </c>
    </row>
    <row r="625" spans="1:3" x14ac:dyDescent="0.2">
      <c r="A625">
        <v>7</v>
      </c>
      <c r="C625">
        <v>590</v>
      </c>
    </row>
    <row r="626" spans="1:3" x14ac:dyDescent="0.2">
      <c r="A626">
        <v>7</v>
      </c>
      <c r="C626">
        <v>636</v>
      </c>
    </row>
    <row r="627" spans="1:3" x14ac:dyDescent="0.2">
      <c r="A627">
        <v>1</v>
      </c>
      <c r="C627">
        <v>1</v>
      </c>
    </row>
    <row r="628" spans="1:3" x14ac:dyDescent="0.2">
      <c r="A628">
        <v>114</v>
      </c>
      <c r="C628">
        <v>2319</v>
      </c>
    </row>
    <row r="629" spans="1:3" x14ac:dyDescent="0.2">
      <c r="A629">
        <v>29</v>
      </c>
      <c r="C629">
        <v>15390</v>
      </c>
    </row>
    <row r="630" spans="1:3" x14ac:dyDescent="0.2">
      <c r="A630">
        <v>890</v>
      </c>
      <c r="C630">
        <v>107148.74</v>
      </c>
    </row>
    <row r="631" spans="1:3" x14ac:dyDescent="0.2">
      <c r="A631">
        <v>31</v>
      </c>
      <c r="C631">
        <v>403</v>
      </c>
    </row>
    <row r="632" spans="1:3" x14ac:dyDescent="0.2">
      <c r="A632">
        <v>21</v>
      </c>
      <c r="C632">
        <v>6118</v>
      </c>
    </row>
    <row r="633" spans="1:3" x14ac:dyDescent="0.2">
      <c r="A633">
        <v>37</v>
      </c>
      <c r="C633">
        <v>4622.01</v>
      </c>
    </row>
    <row r="634" spans="1:3" x14ac:dyDescent="0.2">
      <c r="A634">
        <v>7</v>
      </c>
      <c r="C634">
        <v>837</v>
      </c>
    </row>
    <row r="635" spans="1:3" x14ac:dyDescent="0.2">
      <c r="A635">
        <v>4</v>
      </c>
      <c r="C635">
        <v>481</v>
      </c>
    </row>
    <row r="636" spans="1:3" x14ac:dyDescent="0.2">
      <c r="A636">
        <v>5</v>
      </c>
      <c r="C636">
        <v>977</v>
      </c>
    </row>
    <row r="637" spans="1:3" x14ac:dyDescent="0.2">
      <c r="A637">
        <v>0</v>
      </c>
      <c r="C637">
        <v>0</v>
      </c>
    </row>
    <row r="638" spans="1:3" x14ac:dyDescent="0.2">
      <c r="A638">
        <v>456</v>
      </c>
      <c r="C638">
        <v>53670.6</v>
      </c>
    </row>
    <row r="639" spans="1:3" x14ac:dyDescent="0.2">
      <c r="A639">
        <v>369</v>
      </c>
      <c r="C639">
        <v>8837</v>
      </c>
    </row>
    <row r="640" spans="1:3" x14ac:dyDescent="0.2">
      <c r="A640">
        <v>2</v>
      </c>
      <c r="C640">
        <v>61</v>
      </c>
    </row>
    <row r="641" spans="1:3" x14ac:dyDescent="0.2">
      <c r="A641">
        <v>0</v>
      </c>
      <c r="C641">
        <v>0</v>
      </c>
    </row>
    <row r="642" spans="1:3" x14ac:dyDescent="0.2">
      <c r="A642">
        <v>338</v>
      </c>
      <c r="C642">
        <v>33791</v>
      </c>
    </row>
    <row r="643" spans="1:3" x14ac:dyDescent="0.2">
      <c r="A643">
        <v>4</v>
      </c>
      <c r="C643">
        <v>105</v>
      </c>
    </row>
    <row r="644" spans="1:3" x14ac:dyDescent="0.2">
      <c r="A644">
        <v>1</v>
      </c>
      <c r="C644">
        <v>199</v>
      </c>
    </row>
    <row r="645" spans="1:3" x14ac:dyDescent="0.2">
      <c r="A645">
        <v>28</v>
      </c>
      <c r="C645">
        <v>2249</v>
      </c>
    </row>
    <row r="646" spans="1:3" x14ac:dyDescent="0.2">
      <c r="A646">
        <v>12</v>
      </c>
      <c r="C646">
        <v>1389</v>
      </c>
    </row>
    <row r="647" spans="1:3" x14ac:dyDescent="0.2">
      <c r="A647">
        <v>16</v>
      </c>
      <c r="C647">
        <v>715</v>
      </c>
    </row>
    <row r="648" spans="1:3" x14ac:dyDescent="0.2">
      <c r="A648">
        <v>4</v>
      </c>
      <c r="C648">
        <v>305</v>
      </c>
    </row>
    <row r="649" spans="1:3" x14ac:dyDescent="0.2">
      <c r="A649">
        <v>4</v>
      </c>
      <c r="C649">
        <v>90</v>
      </c>
    </row>
    <row r="650" spans="1:3" x14ac:dyDescent="0.2">
      <c r="A650">
        <v>10</v>
      </c>
      <c r="C650">
        <v>194</v>
      </c>
    </row>
    <row r="651" spans="1:3" x14ac:dyDescent="0.2">
      <c r="A651">
        <v>0</v>
      </c>
      <c r="C651">
        <v>0</v>
      </c>
    </row>
    <row r="652" spans="1:3" x14ac:dyDescent="0.2">
      <c r="A652">
        <v>6</v>
      </c>
      <c r="C652">
        <v>235</v>
      </c>
    </row>
    <row r="653" spans="1:3" x14ac:dyDescent="0.2">
      <c r="A653">
        <v>0</v>
      </c>
      <c r="C653">
        <v>0</v>
      </c>
    </row>
    <row r="654" spans="1:3" x14ac:dyDescent="0.2">
      <c r="A654">
        <v>1</v>
      </c>
      <c r="C654">
        <v>5</v>
      </c>
    </row>
    <row r="655" spans="1:3" x14ac:dyDescent="0.2">
      <c r="A655">
        <v>0</v>
      </c>
      <c r="C655">
        <v>0</v>
      </c>
    </row>
    <row r="656" spans="1:3" x14ac:dyDescent="0.2">
      <c r="A656">
        <v>44</v>
      </c>
      <c r="C656">
        <v>2521</v>
      </c>
    </row>
    <row r="657" spans="1:3" x14ac:dyDescent="0.2">
      <c r="A657">
        <v>0</v>
      </c>
      <c r="C657">
        <v>0</v>
      </c>
    </row>
    <row r="658" spans="1:3" x14ac:dyDescent="0.2">
      <c r="A658">
        <v>3</v>
      </c>
      <c r="C658">
        <v>177</v>
      </c>
    </row>
    <row r="659" spans="1:3" x14ac:dyDescent="0.2">
      <c r="A659">
        <v>0</v>
      </c>
      <c r="C659">
        <v>0</v>
      </c>
    </row>
    <row r="660" spans="1:3" x14ac:dyDescent="0.2">
      <c r="A660">
        <v>52</v>
      </c>
      <c r="C660">
        <v>1656</v>
      </c>
    </row>
    <row r="661" spans="1:3" x14ac:dyDescent="0.2">
      <c r="A661">
        <v>0</v>
      </c>
      <c r="C661">
        <v>0</v>
      </c>
    </row>
    <row r="662" spans="1:3" x14ac:dyDescent="0.2">
      <c r="A662">
        <v>1</v>
      </c>
      <c r="C662">
        <v>10</v>
      </c>
    </row>
    <row r="663" spans="1:3" x14ac:dyDescent="0.2">
      <c r="A663">
        <v>1</v>
      </c>
      <c r="C663">
        <v>50</v>
      </c>
    </row>
    <row r="664" spans="1:3" x14ac:dyDescent="0.2">
      <c r="A664">
        <v>2</v>
      </c>
      <c r="C664">
        <v>32</v>
      </c>
    </row>
    <row r="665" spans="1:3" x14ac:dyDescent="0.2">
      <c r="A665">
        <v>9</v>
      </c>
      <c r="C665">
        <v>351</v>
      </c>
    </row>
    <row r="666" spans="1:3" x14ac:dyDescent="0.2">
      <c r="A666">
        <v>5</v>
      </c>
      <c r="C666">
        <v>170</v>
      </c>
    </row>
    <row r="667" spans="1:3" x14ac:dyDescent="0.2">
      <c r="A667">
        <v>57</v>
      </c>
      <c r="C667">
        <v>3598</v>
      </c>
    </row>
    <row r="668" spans="1:3" x14ac:dyDescent="0.2">
      <c r="A668">
        <v>3</v>
      </c>
      <c r="C668">
        <v>21</v>
      </c>
    </row>
    <row r="669" spans="1:3" x14ac:dyDescent="0.2">
      <c r="A669">
        <v>1</v>
      </c>
      <c r="C669">
        <v>2</v>
      </c>
    </row>
    <row r="670" spans="1:3" x14ac:dyDescent="0.2">
      <c r="A670">
        <v>6</v>
      </c>
      <c r="C670">
        <v>400</v>
      </c>
    </row>
    <row r="671" spans="1:3" x14ac:dyDescent="0.2">
      <c r="A671">
        <v>48</v>
      </c>
      <c r="C671">
        <v>2540</v>
      </c>
    </row>
    <row r="672" spans="1:3" x14ac:dyDescent="0.2">
      <c r="A672">
        <v>2</v>
      </c>
      <c r="C672">
        <v>101</v>
      </c>
    </row>
    <row r="673" spans="1:3" x14ac:dyDescent="0.2">
      <c r="A673">
        <v>4</v>
      </c>
      <c r="C673">
        <v>170</v>
      </c>
    </row>
    <row r="674" spans="1:3" x14ac:dyDescent="0.2">
      <c r="A674">
        <v>5</v>
      </c>
      <c r="C674">
        <v>90</v>
      </c>
    </row>
    <row r="675" spans="1:3" x14ac:dyDescent="0.2">
      <c r="A675">
        <v>79</v>
      </c>
      <c r="C675">
        <v>2700</v>
      </c>
    </row>
    <row r="676" spans="1:3" x14ac:dyDescent="0.2">
      <c r="A676">
        <v>2</v>
      </c>
      <c r="C676">
        <v>45</v>
      </c>
    </row>
    <row r="677" spans="1:3" x14ac:dyDescent="0.2">
      <c r="A677">
        <v>11</v>
      </c>
      <c r="C677">
        <v>640</v>
      </c>
    </row>
    <row r="678" spans="1:3" x14ac:dyDescent="0.2">
      <c r="A678">
        <v>11</v>
      </c>
      <c r="C678">
        <v>1201</v>
      </c>
    </row>
    <row r="679" spans="1:3" x14ac:dyDescent="0.2">
      <c r="A679">
        <v>1</v>
      </c>
      <c r="C679">
        <v>50</v>
      </c>
    </row>
    <row r="680" spans="1:3" x14ac:dyDescent="0.2">
      <c r="A680">
        <v>3</v>
      </c>
      <c r="C680">
        <v>1040</v>
      </c>
    </row>
    <row r="681" spans="1:3" x14ac:dyDescent="0.2">
      <c r="A681">
        <v>5</v>
      </c>
      <c r="C681">
        <v>62</v>
      </c>
    </row>
    <row r="682" spans="1:3" x14ac:dyDescent="0.2">
      <c r="A682">
        <v>12</v>
      </c>
      <c r="C682">
        <v>325</v>
      </c>
    </row>
    <row r="683" spans="1:3" x14ac:dyDescent="0.2">
      <c r="A683">
        <v>2</v>
      </c>
      <c r="C683">
        <v>65</v>
      </c>
    </row>
    <row r="684" spans="1:3" x14ac:dyDescent="0.2">
      <c r="A684">
        <v>5</v>
      </c>
      <c r="C684">
        <v>45</v>
      </c>
    </row>
    <row r="685" spans="1:3" x14ac:dyDescent="0.2">
      <c r="A685">
        <v>21</v>
      </c>
      <c r="C685">
        <v>730</v>
      </c>
    </row>
    <row r="686" spans="1:3" x14ac:dyDescent="0.2">
      <c r="A686">
        <v>0</v>
      </c>
      <c r="C686">
        <v>0</v>
      </c>
    </row>
    <row r="687" spans="1:3" x14ac:dyDescent="0.2">
      <c r="A687">
        <v>45</v>
      </c>
      <c r="C687">
        <v>1286</v>
      </c>
    </row>
    <row r="688" spans="1:3" x14ac:dyDescent="0.2">
      <c r="A688">
        <v>29</v>
      </c>
      <c r="C688">
        <v>1351</v>
      </c>
    </row>
    <row r="689" spans="1:3" x14ac:dyDescent="0.2">
      <c r="A689">
        <v>2</v>
      </c>
      <c r="C689">
        <v>65</v>
      </c>
    </row>
    <row r="690" spans="1:3" x14ac:dyDescent="0.2">
      <c r="A690">
        <v>30</v>
      </c>
      <c r="C690">
        <v>644</v>
      </c>
    </row>
    <row r="691" spans="1:3" x14ac:dyDescent="0.2">
      <c r="A691">
        <v>8</v>
      </c>
      <c r="C691">
        <v>113</v>
      </c>
    </row>
    <row r="692" spans="1:3" x14ac:dyDescent="0.2">
      <c r="A692">
        <v>1</v>
      </c>
      <c r="C692">
        <v>30</v>
      </c>
    </row>
    <row r="693" spans="1:3" x14ac:dyDescent="0.2">
      <c r="A693">
        <v>14</v>
      </c>
      <c r="C693">
        <v>302</v>
      </c>
    </row>
    <row r="694" spans="1:3" x14ac:dyDescent="0.2">
      <c r="A694">
        <v>24</v>
      </c>
      <c r="C694">
        <v>2001</v>
      </c>
    </row>
    <row r="695" spans="1:3" x14ac:dyDescent="0.2">
      <c r="A695">
        <v>2</v>
      </c>
      <c r="C695">
        <v>20</v>
      </c>
    </row>
    <row r="696" spans="1:3" x14ac:dyDescent="0.2">
      <c r="A696">
        <v>21</v>
      </c>
      <c r="C696">
        <v>750</v>
      </c>
    </row>
    <row r="697" spans="1:3" x14ac:dyDescent="0.2">
      <c r="A697">
        <v>7</v>
      </c>
      <c r="C697">
        <v>205</v>
      </c>
    </row>
    <row r="698" spans="1:3" x14ac:dyDescent="0.2">
      <c r="A698">
        <v>0</v>
      </c>
      <c r="C698">
        <v>0</v>
      </c>
    </row>
    <row r="699" spans="1:3" x14ac:dyDescent="0.2">
      <c r="A699">
        <v>4</v>
      </c>
      <c r="C699">
        <v>72</v>
      </c>
    </row>
    <row r="700" spans="1:3" x14ac:dyDescent="0.2">
      <c r="A700">
        <v>32</v>
      </c>
      <c r="C700">
        <v>2360.3200000000002</v>
      </c>
    </row>
    <row r="701" spans="1:3" x14ac:dyDescent="0.2">
      <c r="A701">
        <v>4</v>
      </c>
      <c r="C701">
        <v>125</v>
      </c>
    </row>
    <row r="702" spans="1:3" x14ac:dyDescent="0.2">
      <c r="A702">
        <v>9</v>
      </c>
      <c r="C702">
        <v>260</v>
      </c>
    </row>
    <row r="703" spans="1:3" x14ac:dyDescent="0.2">
      <c r="A703">
        <v>17</v>
      </c>
      <c r="C703">
        <v>2445</v>
      </c>
    </row>
    <row r="704" spans="1:3" x14ac:dyDescent="0.2">
      <c r="A704">
        <v>5</v>
      </c>
      <c r="C704">
        <v>200</v>
      </c>
    </row>
    <row r="705" spans="1:3" x14ac:dyDescent="0.2">
      <c r="A705">
        <v>53</v>
      </c>
      <c r="C705">
        <v>7834</v>
      </c>
    </row>
    <row r="706" spans="1:3" x14ac:dyDescent="0.2">
      <c r="A706">
        <v>7</v>
      </c>
      <c r="C706">
        <v>195</v>
      </c>
    </row>
    <row r="707" spans="1:3" x14ac:dyDescent="0.2">
      <c r="A707">
        <v>72</v>
      </c>
      <c r="C707">
        <v>3200</v>
      </c>
    </row>
    <row r="708" spans="1:3" x14ac:dyDescent="0.2">
      <c r="A708">
        <v>0</v>
      </c>
      <c r="C708">
        <v>0</v>
      </c>
    </row>
    <row r="709" spans="1:3" x14ac:dyDescent="0.2">
      <c r="A709">
        <v>2</v>
      </c>
      <c r="C709">
        <v>70</v>
      </c>
    </row>
    <row r="710" spans="1:3" x14ac:dyDescent="0.2">
      <c r="A710">
        <v>8</v>
      </c>
      <c r="C710">
        <v>280</v>
      </c>
    </row>
    <row r="711" spans="1:3" x14ac:dyDescent="0.2">
      <c r="A711">
        <v>2</v>
      </c>
      <c r="C711">
        <v>21</v>
      </c>
    </row>
    <row r="712" spans="1:3" x14ac:dyDescent="0.2">
      <c r="A712">
        <v>0</v>
      </c>
      <c r="C712">
        <v>0</v>
      </c>
    </row>
    <row r="713" spans="1:3" x14ac:dyDescent="0.2">
      <c r="A713">
        <v>3</v>
      </c>
      <c r="C713">
        <v>90</v>
      </c>
    </row>
    <row r="714" spans="1:3" x14ac:dyDescent="0.2">
      <c r="A714">
        <v>4</v>
      </c>
      <c r="C714">
        <v>160</v>
      </c>
    </row>
    <row r="715" spans="1:3" x14ac:dyDescent="0.2">
      <c r="A715">
        <v>3</v>
      </c>
      <c r="C715">
        <v>151</v>
      </c>
    </row>
    <row r="716" spans="1:3" x14ac:dyDescent="0.2">
      <c r="A716">
        <v>6</v>
      </c>
      <c r="C716">
        <v>196</v>
      </c>
    </row>
    <row r="717" spans="1:3" x14ac:dyDescent="0.2">
      <c r="A717">
        <v>0</v>
      </c>
      <c r="C717">
        <v>0</v>
      </c>
    </row>
    <row r="718" spans="1:3" x14ac:dyDescent="0.2">
      <c r="A718">
        <v>0</v>
      </c>
      <c r="C718">
        <v>0</v>
      </c>
    </row>
    <row r="719" spans="1:3" x14ac:dyDescent="0.2">
      <c r="A719">
        <v>0</v>
      </c>
      <c r="C719">
        <v>0</v>
      </c>
    </row>
    <row r="720" spans="1:3" x14ac:dyDescent="0.2">
      <c r="A720">
        <v>8</v>
      </c>
      <c r="C720">
        <v>520</v>
      </c>
    </row>
    <row r="721" spans="1:3" x14ac:dyDescent="0.2">
      <c r="A721">
        <v>5</v>
      </c>
      <c r="C721">
        <v>123</v>
      </c>
    </row>
    <row r="722" spans="1:3" x14ac:dyDescent="0.2">
      <c r="A722">
        <v>0</v>
      </c>
      <c r="C722">
        <v>0</v>
      </c>
    </row>
    <row r="723" spans="1:3" x14ac:dyDescent="0.2">
      <c r="A723">
        <v>2</v>
      </c>
      <c r="C723">
        <v>30</v>
      </c>
    </row>
    <row r="724" spans="1:3" x14ac:dyDescent="0.2">
      <c r="A724">
        <v>24</v>
      </c>
      <c r="C724">
        <v>1982</v>
      </c>
    </row>
    <row r="725" spans="1:3" x14ac:dyDescent="0.2">
      <c r="A725">
        <v>0</v>
      </c>
      <c r="C725">
        <v>0</v>
      </c>
    </row>
    <row r="726" spans="1:3" x14ac:dyDescent="0.2">
      <c r="A726">
        <v>9</v>
      </c>
      <c r="C726">
        <v>375</v>
      </c>
    </row>
    <row r="727" spans="1:3" x14ac:dyDescent="0.2">
      <c r="A727">
        <v>0</v>
      </c>
      <c r="C727">
        <v>0</v>
      </c>
    </row>
    <row r="728" spans="1:3" x14ac:dyDescent="0.2">
      <c r="A728">
        <v>1</v>
      </c>
      <c r="C728">
        <v>30</v>
      </c>
    </row>
    <row r="729" spans="1:3" x14ac:dyDescent="0.2">
      <c r="A729">
        <v>10</v>
      </c>
      <c r="C729">
        <v>196</v>
      </c>
    </row>
    <row r="730" spans="1:3" x14ac:dyDescent="0.2">
      <c r="A730">
        <v>1</v>
      </c>
      <c r="C730">
        <v>100</v>
      </c>
    </row>
    <row r="731" spans="1:3" x14ac:dyDescent="0.2">
      <c r="A731">
        <v>0</v>
      </c>
      <c r="C731">
        <v>0</v>
      </c>
    </row>
    <row r="732" spans="1:3" x14ac:dyDescent="0.2">
      <c r="A732">
        <v>20</v>
      </c>
      <c r="C732">
        <v>4635</v>
      </c>
    </row>
    <row r="733" spans="1:3" x14ac:dyDescent="0.2">
      <c r="A733">
        <v>30</v>
      </c>
      <c r="C733">
        <v>5680</v>
      </c>
    </row>
    <row r="734" spans="1:3" x14ac:dyDescent="0.2">
      <c r="A734">
        <v>6</v>
      </c>
      <c r="C734">
        <v>330</v>
      </c>
    </row>
    <row r="735" spans="1:3" x14ac:dyDescent="0.2">
      <c r="A735">
        <v>15</v>
      </c>
      <c r="C735">
        <v>327</v>
      </c>
    </row>
    <row r="736" spans="1:3" x14ac:dyDescent="0.2">
      <c r="A736">
        <v>5</v>
      </c>
      <c r="C736">
        <v>160</v>
      </c>
    </row>
    <row r="737" spans="1:3" x14ac:dyDescent="0.2">
      <c r="A737">
        <v>0</v>
      </c>
      <c r="C737">
        <v>0</v>
      </c>
    </row>
    <row r="738" spans="1:3" x14ac:dyDescent="0.2">
      <c r="A738">
        <v>0</v>
      </c>
      <c r="C738">
        <v>0</v>
      </c>
    </row>
    <row r="739" spans="1:3" x14ac:dyDescent="0.2">
      <c r="A739">
        <v>28</v>
      </c>
      <c r="C739">
        <v>1575</v>
      </c>
    </row>
    <row r="740" spans="1:3" x14ac:dyDescent="0.2">
      <c r="A740">
        <v>0</v>
      </c>
      <c r="C740">
        <v>0</v>
      </c>
    </row>
    <row r="741" spans="1:3" x14ac:dyDescent="0.2">
      <c r="A741">
        <v>5</v>
      </c>
      <c r="C741">
        <v>345</v>
      </c>
    </row>
    <row r="742" spans="1:3" x14ac:dyDescent="0.2">
      <c r="A742">
        <v>7</v>
      </c>
      <c r="C742">
        <v>131</v>
      </c>
    </row>
    <row r="743" spans="1:3" x14ac:dyDescent="0.2">
      <c r="A743">
        <v>30</v>
      </c>
      <c r="C743">
        <v>1381</v>
      </c>
    </row>
    <row r="744" spans="1:3" x14ac:dyDescent="0.2">
      <c r="A744">
        <v>2</v>
      </c>
      <c r="C744">
        <v>120</v>
      </c>
    </row>
    <row r="745" spans="1:3" x14ac:dyDescent="0.2">
      <c r="A745">
        <v>30</v>
      </c>
      <c r="C745">
        <v>1520</v>
      </c>
    </row>
    <row r="746" spans="1:3" x14ac:dyDescent="0.2">
      <c r="A746">
        <v>2</v>
      </c>
      <c r="C746">
        <v>50</v>
      </c>
    </row>
    <row r="747" spans="1:3" x14ac:dyDescent="0.2">
      <c r="A747">
        <v>0</v>
      </c>
      <c r="C747">
        <v>0</v>
      </c>
    </row>
    <row r="748" spans="1:3" x14ac:dyDescent="0.2">
      <c r="A748">
        <v>2</v>
      </c>
      <c r="C748">
        <v>40</v>
      </c>
    </row>
    <row r="749" spans="1:3" x14ac:dyDescent="0.2">
      <c r="A749">
        <v>1</v>
      </c>
      <c r="C749">
        <v>25</v>
      </c>
    </row>
    <row r="750" spans="1:3" x14ac:dyDescent="0.2">
      <c r="A750">
        <v>2</v>
      </c>
      <c r="C750">
        <v>40</v>
      </c>
    </row>
    <row r="751" spans="1:3" x14ac:dyDescent="0.2">
      <c r="A751">
        <v>14</v>
      </c>
      <c r="C751">
        <v>1544</v>
      </c>
    </row>
    <row r="752" spans="1:3" x14ac:dyDescent="0.2">
      <c r="A752">
        <v>31</v>
      </c>
      <c r="C752">
        <v>1161</v>
      </c>
    </row>
    <row r="753" spans="1:3" x14ac:dyDescent="0.2">
      <c r="A753">
        <v>16</v>
      </c>
      <c r="C753">
        <v>668</v>
      </c>
    </row>
    <row r="754" spans="1:3" x14ac:dyDescent="0.2">
      <c r="A754">
        <v>12</v>
      </c>
      <c r="C754">
        <v>289</v>
      </c>
    </row>
    <row r="755" spans="1:3" x14ac:dyDescent="0.2">
      <c r="A755">
        <v>96</v>
      </c>
      <c r="C755">
        <v>6663</v>
      </c>
    </row>
    <row r="756" spans="1:3" x14ac:dyDescent="0.2">
      <c r="A756">
        <v>16</v>
      </c>
      <c r="C756">
        <v>2484</v>
      </c>
    </row>
    <row r="757" spans="1:3" x14ac:dyDescent="0.2">
      <c r="A757">
        <v>5</v>
      </c>
      <c r="C757">
        <v>286</v>
      </c>
    </row>
    <row r="758" spans="1:3" x14ac:dyDescent="0.2">
      <c r="A758">
        <v>0</v>
      </c>
      <c r="C758">
        <v>0</v>
      </c>
    </row>
    <row r="759" spans="1:3" x14ac:dyDescent="0.2">
      <c r="A759">
        <v>8</v>
      </c>
      <c r="C759">
        <v>480</v>
      </c>
    </row>
    <row r="760" spans="1:3" x14ac:dyDescent="0.2">
      <c r="A760">
        <v>7</v>
      </c>
      <c r="C760">
        <v>273</v>
      </c>
    </row>
    <row r="761" spans="1:3" x14ac:dyDescent="0.2">
      <c r="A761">
        <v>24</v>
      </c>
      <c r="C761">
        <v>1402</v>
      </c>
    </row>
    <row r="762" spans="1:3" x14ac:dyDescent="0.2">
      <c r="A762">
        <v>121</v>
      </c>
      <c r="C762">
        <v>19195</v>
      </c>
    </row>
    <row r="763" spans="1:3" x14ac:dyDescent="0.2">
      <c r="A763">
        <v>196</v>
      </c>
      <c r="C763">
        <v>19572</v>
      </c>
    </row>
    <row r="764" spans="1:3" x14ac:dyDescent="0.2">
      <c r="A764">
        <v>5</v>
      </c>
      <c r="C764">
        <v>126</v>
      </c>
    </row>
    <row r="765" spans="1:3" x14ac:dyDescent="0.2">
      <c r="A765">
        <v>73</v>
      </c>
      <c r="C765">
        <v>6511</v>
      </c>
    </row>
    <row r="766" spans="1:3" x14ac:dyDescent="0.2">
      <c r="A766">
        <v>93</v>
      </c>
      <c r="C766">
        <v>16984</v>
      </c>
    </row>
    <row r="767" spans="1:3" x14ac:dyDescent="0.2">
      <c r="A767">
        <v>17</v>
      </c>
      <c r="C767">
        <v>861</v>
      </c>
    </row>
    <row r="768" spans="1:3" x14ac:dyDescent="0.2">
      <c r="A768">
        <v>7</v>
      </c>
      <c r="C768">
        <v>233</v>
      </c>
    </row>
    <row r="769" spans="1:3" x14ac:dyDescent="0.2">
      <c r="A769">
        <v>17</v>
      </c>
      <c r="C769">
        <v>881</v>
      </c>
    </row>
    <row r="770" spans="1:3" x14ac:dyDescent="0.2">
      <c r="A770">
        <v>171</v>
      </c>
      <c r="C770">
        <v>19430</v>
      </c>
    </row>
    <row r="771" spans="1:3" x14ac:dyDescent="0.2">
      <c r="A771">
        <v>188</v>
      </c>
      <c r="C771">
        <v>25655</v>
      </c>
    </row>
    <row r="772" spans="1:3" x14ac:dyDescent="0.2">
      <c r="A772">
        <v>110</v>
      </c>
      <c r="C772">
        <v>40079</v>
      </c>
    </row>
    <row r="773" spans="1:3" x14ac:dyDescent="0.2">
      <c r="A773">
        <v>37</v>
      </c>
      <c r="C773">
        <v>712</v>
      </c>
    </row>
    <row r="774" spans="1:3" x14ac:dyDescent="0.2">
      <c r="A774">
        <v>9</v>
      </c>
      <c r="C774">
        <v>377</v>
      </c>
    </row>
    <row r="775" spans="1:3" x14ac:dyDescent="0.2">
      <c r="A775">
        <v>29</v>
      </c>
      <c r="C775">
        <v>879</v>
      </c>
    </row>
    <row r="776" spans="1:3" x14ac:dyDescent="0.2">
      <c r="A776">
        <v>6</v>
      </c>
      <c r="C776">
        <v>298</v>
      </c>
    </row>
    <row r="777" spans="1:3" x14ac:dyDescent="0.2">
      <c r="A777">
        <v>30</v>
      </c>
      <c r="C777">
        <v>1776</v>
      </c>
    </row>
    <row r="778" spans="1:3" x14ac:dyDescent="0.2">
      <c r="A778">
        <v>81</v>
      </c>
      <c r="C778">
        <v>3562</v>
      </c>
    </row>
    <row r="779" spans="1:3" x14ac:dyDescent="0.2">
      <c r="A779">
        <v>4</v>
      </c>
      <c r="C779">
        <v>106</v>
      </c>
    </row>
    <row r="780" spans="1:3" x14ac:dyDescent="0.2">
      <c r="A780">
        <v>11</v>
      </c>
      <c r="C780">
        <v>14000</v>
      </c>
    </row>
    <row r="781" spans="1:3" x14ac:dyDescent="0.2">
      <c r="A781">
        <v>14</v>
      </c>
      <c r="C781">
        <v>2296</v>
      </c>
    </row>
    <row r="782" spans="1:3" x14ac:dyDescent="0.2">
      <c r="A782">
        <v>5</v>
      </c>
      <c r="C782">
        <v>226</v>
      </c>
    </row>
    <row r="783" spans="1:3" x14ac:dyDescent="0.2">
      <c r="A783">
        <v>45</v>
      </c>
      <c r="C783">
        <v>6925</v>
      </c>
    </row>
    <row r="784" spans="1:3" x14ac:dyDescent="0.2">
      <c r="A784">
        <v>8</v>
      </c>
      <c r="C784">
        <v>411</v>
      </c>
    </row>
    <row r="785" spans="1:3" x14ac:dyDescent="0.2">
      <c r="A785">
        <v>3</v>
      </c>
      <c r="C785">
        <v>280</v>
      </c>
    </row>
    <row r="786" spans="1:3" x14ac:dyDescent="0.2">
      <c r="A786">
        <v>24</v>
      </c>
      <c r="C786">
        <v>2607</v>
      </c>
    </row>
    <row r="787" spans="1:3" x14ac:dyDescent="0.2">
      <c r="A787">
        <v>18</v>
      </c>
      <c r="C787">
        <v>2889</v>
      </c>
    </row>
    <row r="788" spans="1:3" x14ac:dyDescent="0.2">
      <c r="A788">
        <v>12</v>
      </c>
      <c r="C788">
        <v>909</v>
      </c>
    </row>
    <row r="789" spans="1:3" x14ac:dyDescent="0.2">
      <c r="A789">
        <v>123</v>
      </c>
      <c r="C789">
        <v>97273</v>
      </c>
    </row>
    <row r="790" spans="1:3" x14ac:dyDescent="0.2">
      <c r="A790">
        <v>96</v>
      </c>
      <c r="C790">
        <v>28986.16</v>
      </c>
    </row>
    <row r="791" spans="1:3" x14ac:dyDescent="0.2">
      <c r="A791">
        <v>31</v>
      </c>
      <c r="C791">
        <v>1486</v>
      </c>
    </row>
    <row r="792" spans="1:3" x14ac:dyDescent="0.2">
      <c r="A792">
        <v>4</v>
      </c>
      <c r="C792">
        <v>11</v>
      </c>
    </row>
    <row r="793" spans="1:3" x14ac:dyDescent="0.2">
      <c r="A793">
        <v>3</v>
      </c>
      <c r="C793">
        <v>3</v>
      </c>
    </row>
    <row r="794" spans="1:3" x14ac:dyDescent="0.2">
      <c r="A794">
        <v>179</v>
      </c>
      <c r="C794">
        <v>30751</v>
      </c>
    </row>
    <row r="795" spans="1:3" x14ac:dyDescent="0.2">
      <c r="A795">
        <v>3</v>
      </c>
      <c r="C795">
        <v>106</v>
      </c>
    </row>
    <row r="796" spans="1:3" x14ac:dyDescent="0.2">
      <c r="A796">
        <v>23</v>
      </c>
      <c r="C796">
        <v>1888</v>
      </c>
    </row>
    <row r="797" spans="1:3" x14ac:dyDescent="0.2">
      <c r="A797">
        <v>23</v>
      </c>
      <c r="C797">
        <v>2550</v>
      </c>
    </row>
    <row r="798" spans="1:3" x14ac:dyDescent="0.2">
      <c r="A798">
        <v>41</v>
      </c>
      <c r="C798">
        <v>6610</v>
      </c>
    </row>
    <row r="799" spans="1:3" x14ac:dyDescent="0.2">
      <c r="A799">
        <v>0</v>
      </c>
      <c r="C799">
        <v>0</v>
      </c>
    </row>
    <row r="800" spans="1:3" x14ac:dyDescent="0.2">
      <c r="A800">
        <v>32</v>
      </c>
      <c r="C800">
        <v>1677</v>
      </c>
    </row>
    <row r="801" spans="1:3" x14ac:dyDescent="0.2">
      <c r="A801">
        <v>2</v>
      </c>
      <c r="C801">
        <v>26</v>
      </c>
    </row>
    <row r="802" spans="1:3" x14ac:dyDescent="0.2">
      <c r="A802">
        <v>7</v>
      </c>
      <c r="C802">
        <v>212</v>
      </c>
    </row>
    <row r="803" spans="1:3" x14ac:dyDescent="0.2">
      <c r="A803">
        <v>4</v>
      </c>
      <c r="C803">
        <v>467</v>
      </c>
    </row>
    <row r="804" spans="1:3" x14ac:dyDescent="0.2">
      <c r="A804">
        <v>196</v>
      </c>
      <c r="C804">
        <v>17561</v>
      </c>
    </row>
    <row r="805" spans="1:3" x14ac:dyDescent="0.2">
      <c r="A805">
        <v>11</v>
      </c>
      <c r="C805">
        <v>4669</v>
      </c>
    </row>
    <row r="806" spans="1:3" x14ac:dyDescent="0.2">
      <c r="A806">
        <v>9</v>
      </c>
      <c r="C806">
        <v>726</v>
      </c>
    </row>
    <row r="807" spans="1:3" x14ac:dyDescent="0.2">
      <c r="A807">
        <v>5</v>
      </c>
      <c r="C807">
        <v>65</v>
      </c>
    </row>
    <row r="808" spans="1:3" x14ac:dyDescent="0.2">
      <c r="A808">
        <v>8</v>
      </c>
      <c r="C808">
        <v>65</v>
      </c>
    </row>
    <row r="809" spans="1:3" x14ac:dyDescent="0.2">
      <c r="A809">
        <v>229</v>
      </c>
      <c r="C809">
        <v>35135</v>
      </c>
    </row>
    <row r="810" spans="1:3" x14ac:dyDescent="0.2">
      <c r="A810">
        <v>40</v>
      </c>
      <c r="C810">
        <v>11683</v>
      </c>
    </row>
    <row r="811" spans="1:3" x14ac:dyDescent="0.2">
      <c r="A811">
        <v>123</v>
      </c>
      <c r="C811">
        <v>8077</v>
      </c>
    </row>
    <row r="812" spans="1:3" x14ac:dyDescent="0.2">
      <c r="A812">
        <v>5</v>
      </c>
      <c r="C812">
        <v>81</v>
      </c>
    </row>
    <row r="813" spans="1:3" x14ac:dyDescent="0.2">
      <c r="A813">
        <v>148</v>
      </c>
      <c r="C813">
        <v>5051</v>
      </c>
    </row>
    <row r="814" spans="1:3" x14ac:dyDescent="0.2">
      <c r="A814">
        <v>10</v>
      </c>
      <c r="C814">
        <v>130</v>
      </c>
    </row>
    <row r="815" spans="1:3" x14ac:dyDescent="0.2">
      <c r="A815">
        <v>4</v>
      </c>
      <c r="C815">
        <v>45</v>
      </c>
    </row>
    <row r="816" spans="1:3" x14ac:dyDescent="0.2">
      <c r="A816">
        <v>21</v>
      </c>
      <c r="C816">
        <v>850</v>
      </c>
    </row>
    <row r="817" spans="1:3" x14ac:dyDescent="0.2">
      <c r="A817">
        <v>2</v>
      </c>
      <c r="C817">
        <v>70</v>
      </c>
    </row>
    <row r="818" spans="1:3" x14ac:dyDescent="0.2">
      <c r="A818">
        <v>0</v>
      </c>
      <c r="C818">
        <v>0</v>
      </c>
    </row>
    <row r="819" spans="1:3" x14ac:dyDescent="0.2">
      <c r="A819">
        <v>4</v>
      </c>
      <c r="C819">
        <v>51</v>
      </c>
    </row>
    <row r="820" spans="1:3" x14ac:dyDescent="0.2">
      <c r="A820">
        <v>1</v>
      </c>
      <c r="C820">
        <v>10</v>
      </c>
    </row>
    <row r="821" spans="1:3" x14ac:dyDescent="0.2">
      <c r="A821">
        <v>30</v>
      </c>
      <c r="C821">
        <v>3407</v>
      </c>
    </row>
    <row r="822" spans="1:3" x14ac:dyDescent="0.2">
      <c r="A822">
        <v>3</v>
      </c>
      <c r="C822">
        <v>45</v>
      </c>
    </row>
    <row r="823" spans="1:3" x14ac:dyDescent="0.2">
      <c r="A823">
        <v>975</v>
      </c>
      <c r="C823">
        <v>47074</v>
      </c>
    </row>
    <row r="824" spans="1:3" x14ac:dyDescent="0.2">
      <c r="A824">
        <v>167</v>
      </c>
      <c r="C824">
        <v>7344</v>
      </c>
    </row>
    <row r="825" spans="1:3" x14ac:dyDescent="0.2">
      <c r="A825">
        <v>5</v>
      </c>
      <c r="C825">
        <v>45</v>
      </c>
    </row>
    <row r="826" spans="1:3" x14ac:dyDescent="0.2">
      <c r="A826">
        <v>18</v>
      </c>
      <c r="C826">
        <v>678</v>
      </c>
    </row>
    <row r="827" spans="1:3" x14ac:dyDescent="0.2">
      <c r="A827">
        <v>98</v>
      </c>
      <c r="C827">
        <v>1821</v>
      </c>
    </row>
    <row r="828" spans="1:3" x14ac:dyDescent="0.2">
      <c r="A828">
        <v>4</v>
      </c>
      <c r="C828">
        <v>12</v>
      </c>
    </row>
    <row r="829" spans="1:3" x14ac:dyDescent="0.2">
      <c r="A829">
        <v>3</v>
      </c>
      <c r="C829">
        <v>56</v>
      </c>
    </row>
    <row r="830" spans="1:3" x14ac:dyDescent="0.2">
      <c r="A830">
        <v>1</v>
      </c>
      <c r="C830">
        <v>410</v>
      </c>
    </row>
    <row r="831" spans="1:3" x14ac:dyDescent="0.2">
      <c r="A831">
        <v>0</v>
      </c>
      <c r="C831">
        <v>0</v>
      </c>
    </row>
    <row r="832" spans="1:3" x14ac:dyDescent="0.2">
      <c r="A832">
        <v>9</v>
      </c>
      <c r="C832">
        <v>1026</v>
      </c>
    </row>
    <row r="833" spans="1:3" x14ac:dyDescent="0.2">
      <c r="A833">
        <v>2</v>
      </c>
      <c r="C833">
        <v>15</v>
      </c>
    </row>
    <row r="834" spans="1:3" x14ac:dyDescent="0.2">
      <c r="A834">
        <v>0</v>
      </c>
      <c r="C834">
        <v>0</v>
      </c>
    </row>
    <row r="835" spans="1:3" x14ac:dyDescent="0.2">
      <c r="A835">
        <v>147</v>
      </c>
      <c r="C835">
        <v>6382.34</v>
      </c>
    </row>
    <row r="836" spans="1:3" x14ac:dyDescent="0.2">
      <c r="A836">
        <v>49</v>
      </c>
      <c r="C836">
        <v>1174</v>
      </c>
    </row>
    <row r="837" spans="1:3" x14ac:dyDescent="0.2">
      <c r="A837">
        <v>1</v>
      </c>
      <c r="C837">
        <v>5</v>
      </c>
    </row>
    <row r="838" spans="1:3" x14ac:dyDescent="0.2">
      <c r="A838">
        <v>2</v>
      </c>
      <c r="C838">
        <v>25</v>
      </c>
    </row>
    <row r="839" spans="1:3" x14ac:dyDescent="0.2">
      <c r="A839">
        <v>7</v>
      </c>
      <c r="C839">
        <v>21</v>
      </c>
    </row>
    <row r="840" spans="1:3" x14ac:dyDescent="0.2">
      <c r="A840">
        <v>4</v>
      </c>
      <c r="C840">
        <v>42.25</v>
      </c>
    </row>
    <row r="841" spans="1:3" x14ac:dyDescent="0.2">
      <c r="A841">
        <v>27</v>
      </c>
      <c r="C841">
        <v>3294.01</v>
      </c>
    </row>
    <row r="842" spans="1:3" x14ac:dyDescent="0.2">
      <c r="A842">
        <v>94</v>
      </c>
      <c r="C842">
        <v>25174</v>
      </c>
    </row>
    <row r="843" spans="1:3" x14ac:dyDescent="0.2">
      <c r="A843">
        <v>29</v>
      </c>
      <c r="C843">
        <v>2152</v>
      </c>
    </row>
    <row r="844" spans="1:3" x14ac:dyDescent="0.2">
      <c r="A844">
        <v>7</v>
      </c>
      <c r="C844">
        <v>47</v>
      </c>
    </row>
    <row r="845" spans="1:3" x14ac:dyDescent="0.2">
      <c r="A845">
        <v>22</v>
      </c>
      <c r="C845">
        <v>1803</v>
      </c>
    </row>
    <row r="846" spans="1:3" x14ac:dyDescent="0.2">
      <c r="A846">
        <v>1</v>
      </c>
      <c r="C846">
        <v>25</v>
      </c>
    </row>
    <row r="847" spans="1:3" x14ac:dyDescent="0.2">
      <c r="A847">
        <v>10</v>
      </c>
      <c r="C847">
        <v>100</v>
      </c>
    </row>
    <row r="848" spans="1:3" x14ac:dyDescent="0.2">
      <c r="A848">
        <v>6</v>
      </c>
      <c r="C848">
        <v>41</v>
      </c>
    </row>
    <row r="849" spans="1:3" x14ac:dyDescent="0.2">
      <c r="A849">
        <v>24</v>
      </c>
      <c r="C849">
        <v>425</v>
      </c>
    </row>
    <row r="850" spans="1:3" x14ac:dyDescent="0.2">
      <c r="A850">
        <v>15</v>
      </c>
      <c r="C850">
        <v>243</v>
      </c>
    </row>
    <row r="851" spans="1:3" x14ac:dyDescent="0.2">
      <c r="A851">
        <v>37</v>
      </c>
      <c r="C851">
        <v>2971</v>
      </c>
    </row>
    <row r="852" spans="1:3" x14ac:dyDescent="0.2">
      <c r="A852">
        <v>20</v>
      </c>
      <c r="C852">
        <v>1431</v>
      </c>
    </row>
    <row r="853" spans="1:3" x14ac:dyDescent="0.2">
      <c r="A853">
        <v>7</v>
      </c>
      <c r="C853">
        <v>165</v>
      </c>
    </row>
    <row r="854" spans="1:3" x14ac:dyDescent="0.2">
      <c r="A854">
        <v>0</v>
      </c>
      <c r="C854">
        <v>0</v>
      </c>
    </row>
    <row r="855" spans="1:3" x14ac:dyDescent="0.2">
      <c r="A855">
        <v>21</v>
      </c>
      <c r="C855">
        <v>732.5</v>
      </c>
    </row>
    <row r="856" spans="1:3" x14ac:dyDescent="0.2">
      <c r="A856">
        <v>3</v>
      </c>
      <c r="C856">
        <v>45</v>
      </c>
    </row>
    <row r="857" spans="1:3" x14ac:dyDescent="0.2">
      <c r="A857">
        <v>11</v>
      </c>
      <c r="C857">
        <v>255</v>
      </c>
    </row>
    <row r="858" spans="1:3" x14ac:dyDescent="0.2">
      <c r="A858">
        <v>1</v>
      </c>
      <c r="C858">
        <v>1</v>
      </c>
    </row>
    <row r="859" spans="1:3" x14ac:dyDescent="0.2">
      <c r="A859">
        <v>312</v>
      </c>
      <c r="C859">
        <v>31272.92</v>
      </c>
    </row>
    <row r="860" spans="1:3" x14ac:dyDescent="0.2">
      <c r="A860">
        <v>1</v>
      </c>
      <c r="C860">
        <v>5</v>
      </c>
    </row>
    <row r="861" spans="1:3" x14ac:dyDescent="0.2">
      <c r="A861">
        <v>3</v>
      </c>
      <c r="C861">
        <v>10</v>
      </c>
    </row>
    <row r="862" spans="1:3" x14ac:dyDescent="0.2">
      <c r="A862">
        <v>4</v>
      </c>
      <c r="C862">
        <v>53</v>
      </c>
    </row>
    <row r="863" spans="1:3" x14ac:dyDescent="0.2">
      <c r="A863">
        <v>10</v>
      </c>
      <c r="C863">
        <v>178.52</v>
      </c>
    </row>
    <row r="864" spans="1:3" x14ac:dyDescent="0.2">
      <c r="A864">
        <v>8</v>
      </c>
      <c r="C864">
        <v>83</v>
      </c>
    </row>
    <row r="865" spans="1:3" x14ac:dyDescent="0.2">
      <c r="A865">
        <v>3</v>
      </c>
      <c r="C865">
        <v>109</v>
      </c>
    </row>
    <row r="866" spans="1:3" x14ac:dyDescent="0.2">
      <c r="A866">
        <v>1</v>
      </c>
      <c r="C866">
        <v>5</v>
      </c>
    </row>
    <row r="867" spans="1:3" x14ac:dyDescent="0.2">
      <c r="A867">
        <v>0</v>
      </c>
      <c r="C867">
        <v>0</v>
      </c>
    </row>
    <row r="868" spans="1:3" x14ac:dyDescent="0.2">
      <c r="A868">
        <v>5</v>
      </c>
      <c r="C868">
        <v>29</v>
      </c>
    </row>
    <row r="869" spans="1:3" x14ac:dyDescent="0.2">
      <c r="A869">
        <v>0</v>
      </c>
      <c r="C869">
        <v>0</v>
      </c>
    </row>
    <row r="870" spans="1:3" x14ac:dyDescent="0.2">
      <c r="A870">
        <v>3</v>
      </c>
      <c r="C870">
        <v>11</v>
      </c>
    </row>
    <row r="871" spans="1:3" x14ac:dyDescent="0.2">
      <c r="A871">
        <v>7</v>
      </c>
      <c r="C871">
        <v>425</v>
      </c>
    </row>
    <row r="872" spans="1:3" x14ac:dyDescent="0.2">
      <c r="A872">
        <v>0</v>
      </c>
      <c r="C872">
        <v>0</v>
      </c>
    </row>
    <row r="873" spans="1:3" x14ac:dyDescent="0.2">
      <c r="A873">
        <v>2</v>
      </c>
      <c r="C873">
        <v>10</v>
      </c>
    </row>
    <row r="874" spans="1:3" x14ac:dyDescent="0.2">
      <c r="A874">
        <v>23</v>
      </c>
      <c r="C874">
        <v>585</v>
      </c>
    </row>
    <row r="875" spans="1:3" x14ac:dyDescent="0.2">
      <c r="A875">
        <v>1</v>
      </c>
      <c r="C875">
        <v>1</v>
      </c>
    </row>
    <row r="876" spans="1:3" x14ac:dyDescent="0.2">
      <c r="A876">
        <v>2</v>
      </c>
      <c r="C876">
        <v>21</v>
      </c>
    </row>
    <row r="877" spans="1:3" x14ac:dyDescent="0.2">
      <c r="A877">
        <v>3</v>
      </c>
      <c r="C877">
        <v>11</v>
      </c>
    </row>
    <row r="878" spans="1:3" x14ac:dyDescent="0.2">
      <c r="A878">
        <v>0</v>
      </c>
      <c r="C878">
        <v>0</v>
      </c>
    </row>
    <row r="879" spans="1:3" x14ac:dyDescent="0.2">
      <c r="A879">
        <v>13</v>
      </c>
      <c r="C879">
        <v>1438</v>
      </c>
    </row>
    <row r="880" spans="1:3" x14ac:dyDescent="0.2">
      <c r="A880">
        <v>1</v>
      </c>
      <c r="C880">
        <v>20</v>
      </c>
    </row>
    <row r="881" spans="1:3" x14ac:dyDescent="0.2">
      <c r="A881">
        <v>1</v>
      </c>
      <c r="C881">
        <v>1</v>
      </c>
    </row>
    <row r="882" spans="1:3" x14ac:dyDescent="0.2">
      <c r="A882">
        <v>1</v>
      </c>
      <c r="C882">
        <v>50</v>
      </c>
    </row>
    <row r="883" spans="1:3" x14ac:dyDescent="0.2">
      <c r="A883">
        <v>6</v>
      </c>
      <c r="C883">
        <v>270</v>
      </c>
    </row>
    <row r="884" spans="1:3" x14ac:dyDescent="0.2">
      <c r="A884">
        <v>39</v>
      </c>
      <c r="C884">
        <v>9875</v>
      </c>
    </row>
    <row r="885" spans="1:3" x14ac:dyDescent="0.2">
      <c r="A885">
        <v>4</v>
      </c>
      <c r="C885">
        <v>125</v>
      </c>
    </row>
    <row r="886" spans="1:3" x14ac:dyDescent="0.2">
      <c r="A886">
        <v>1</v>
      </c>
      <c r="C886">
        <v>5</v>
      </c>
    </row>
    <row r="887" spans="1:3" x14ac:dyDescent="0.2">
      <c r="A887">
        <v>0</v>
      </c>
      <c r="C887">
        <v>0</v>
      </c>
    </row>
    <row r="888" spans="1:3" x14ac:dyDescent="0.2">
      <c r="A888">
        <v>0</v>
      </c>
      <c r="C888">
        <v>0</v>
      </c>
    </row>
    <row r="889" spans="1:3" x14ac:dyDescent="0.2">
      <c r="A889">
        <v>0</v>
      </c>
      <c r="C889">
        <v>0</v>
      </c>
    </row>
    <row r="890" spans="1:3" x14ac:dyDescent="0.2">
      <c r="A890">
        <v>8</v>
      </c>
      <c r="C890">
        <v>186</v>
      </c>
    </row>
    <row r="891" spans="1:3" x14ac:dyDescent="0.2">
      <c r="A891">
        <v>0</v>
      </c>
      <c r="C891">
        <v>0</v>
      </c>
    </row>
    <row r="892" spans="1:3" x14ac:dyDescent="0.2">
      <c r="A892">
        <v>1</v>
      </c>
      <c r="C892">
        <v>100</v>
      </c>
    </row>
    <row r="893" spans="1:3" x14ac:dyDescent="0.2">
      <c r="A893">
        <v>12</v>
      </c>
      <c r="C893">
        <v>530</v>
      </c>
    </row>
    <row r="894" spans="1:3" x14ac:dyDescent="0.2">
      <c r="A894">
        <v>0</v>
      </c>
      <c r="C894">
        <v>0</v>
      </c>
    </row>
    <row r="895" spans="1:3" x14ac:dyDescent="0.2">
      <c r="A895">
        <v>3</v>
      </c>
      <c r="C895">
        <v>73</v>
      </c>
    </row>
    <row r="896" spans="1:3" x14ac:dyDescent="0.2">
      <c r="A896">
        <v>2</v>
      </c>
      <c r="C896">
        <v>75</v>
      </c>
    </row>
    <row r="897" spans="1:3" x14ac:dyDescent="0.2">
      <c r="A897">
        <v>6</v>
      </c>
      <c r="C897">
        <v>252</v>
      </c>
    </row>
    <row r="898" spans="1:3" x14ac:dyDescent="0.2">
      <c r="A898">
        <v>0</v>
      </c>
      <c r="C898">
        <v>0</v>
      </c>
    </row>
    <row r="899" spans="1:3" x14ac:dyDescent="0.2">
      <c r="A899">
        <v>15</v>
      </c>
      <c r="C899">
        <v>911</v>
      </c>
    </row>
    <row r="900" spans="1:3" x14ac:dyDescent="0.2">
      <c r="A900">
        <v>1</v>
      </c>
      <c r="C900">
        <v>50</v>
      </c>
    </row>
    <row r="901" spans="1:3" x14ac:dyDescent="0.2">
      <c r="A901">
        <v>3</v>
      </c>
      <c r="C901">
        <v>325</v>
      </c>
    </row>
    <row r="902" spans="1:3" x14ac:dyDescent="0.2">
      <c r="A902">
        <v>8</v>
      </c>
      <c r="C902">
        <v>188</v>
      </c>
    </row>
    <row r="903" spans="1:3" x14ac:dyDescent="0.2">
      <c r="A903">
        <v>0</v>
      </c>
      <c r="C903">
        <v>0</v>
      </c>
    </row>
    <row r="904" spans="1:3" x14ac:dyDescent="0.2">
      <c r="A904">
        <v>3</v>
      </c>
      <c r="C904">
        <v>151</v>
      </c>
    </row>
    <row r="905" spans="1:3" x14ac:dyDescent="0.2">
      <c r="A905">
        <v>3</v>
      </c>
      <c r="C905">
        <v>35</v>
      </c>
    </row>
    <row r="906" spans="1:3" x14ac:dyDescent="0.2">
      <c r="A906">
        <v>0</v>
      </c>
      <c r="C906">
        <v>0</v>
      </c>
    </row>
    <row r="907" spans="1:3" x14ac:dyDescent="0.2">
      <c r="A907">
        <v>19</v>
      </c>
      <c r="C907">
        <v>1155</v>
      </c>
    </row>
    <row r="908" spans="1:3" x14ac:dyDescent="0.2">
      <c r="A908">
        <v>0</v>
      </c>
      <c r="C908">
        <v>0</v>
      </c>
    </row>
    <row r="909" spans="1:3" x14ac:dyDescent="0.2">
      <c r="A909">
        <v>2</v>
      </c>
      <c r="C909">
        <v>35</v>
      </c>
    </row>
    <row r="910" spans="1:3" x14ac:dyDescent="0.2">
      <c r="A910">
        <v>0</v>
      </c>
      <c r="C910">
        <v>0</v>
      </c>
    </row>
    <row r="911" spans="1:3" x14ac:dyDescent="0.2">
      <c r="A911">
        <v>0</v>
      </c>
      <c r="C911">
        <v>0</v>
      </c>
    </row>
    <row r="912" spans="1:3" x14ac:dyDescent="0.2">
      <c r="A912">
        <v>25</v>
      </c>
      <c r="C912">
        <v>2070.5</v>
      </c>
    </row>
    <row r="913" spans="1:3" x14ac:dyDescent="0.2">
      <c r="A913">
        <v>8</v>
      </c>
      <c r="C913">
        <v>2871</v>
      </c>
    </row>
    <row r="914" spans="1:3" x14ac:dyDescent="0.2">
      <c r="A914">
        <v>16</v>
      </c>
      <c r="C914">
        <v>979</v>
      </c>
    </row>
    <row r="915" spans="1:3" x14ac:dyDescent="0.2">
      <c r="A915">
        <v>3</v>
      </c>
      <c r="C915">
        <v>1020</v>
      </c>
    </row>
    <row r="916" spans="1:3" x14ac:dyDescent="0.2">
      <c r="A916">
        <v>3</v>
      </c>
      <c r="C916">
        <v>17</v>
      </c>
    </row>
    <row r="917" spans="1:3" x14ac:dyDescent="0.2">
      <c r="A917">
        <v>2</v>
      </c>
      <c r="C917">
        <v>100</v>
      </c>
    </row>
    <row r="918" spans="1:3" x14ac:dyDescent="0.2">
      <c r="A918">
        <v>1</v>
      </c>
      <c r="C918">
        <v>25</v>
      </c>
    </row>
    <row r="919" spans="1:3" x14ac:dyDescent="0.2">
      <c r="A919">
        <v>0</v>
      </c>
      <c r="C919">
        <v>0</v>
      </c>
    </row>
    <row r="920" spans="1:3" x14ac:dyDescent="0.2">
      <c r="A920">
        <v>1</v>
      </c>
      <c r="C920">
        <v>30</v>
      </c>
    </row>
    <row r="921" spans="1:3" x14ac:dyDescent="0.2">
      <c r="A921">
        <v>19</v>
      </c>
      <c r="C921">
        <v>886</v>
      </c>
    </row>
    <row r="922" spans="1:3" x14ac:dyDescent="0.2">
      <c r="A922">
        <v>9</v>
      </c>
      <c r="C922">
        <v>585</v>
      </c>
    </row>
    <row r="923" spans="1:3" x14ac:dyDescent="0.2">
      <c r="A923">
        <v>1</v>
      </c>
      <c r="C923">
        <v>10</v>
      </c>
    </row>
    <row r="924" spans="1:3" x14ac:dyDescent="0.2">
      <c r="A924">
        <v>0</v>
      </c>
      <c r="C924">
        <v>0</v>
      </c>
    </row>
    <row r="925" spans="1:3" x14ac:dyDescent="0.2">
      <c r="A925">
        <v>1</v>
      </c>
      <c r="C925">
        <v>5</v>
      </c>
    </row>
    <row r="926" spans="1:3" x14ac:dyDescent="0.2">
      <c r="A926">
        <v>5</v>
      </c>
      <c r="C926">
        <v>3200</v>
      </c>
    </row>
    <row r="927" spans="1:3" x14ac:dyDescent="0.2">
      <c r="A927">
        <v>85</v>
      </c>
      <c r="C927">
        <v>5875</v>
      </c>
    </row>
    <row r="928" spans="1:3" x14ac:dyDescent="0.2">
      <c r="A928">
        <v>3</v>
      </c>
      <c r="C928">
        <v>4</v>
      </c>
    </row>
    <row r="929" spans="1:3" x14ac:dyDescent="0.2">
      <c r="A929">
        <v>4</v>
      </c>
      <c r="C929">
        <v>42</v>
      </c>
    </row>
    <row r="930" spans="1:3" x14ac:dyDescent="0.2">
      <c r="A930">
        <v>3</v>
      </c>
      <c r="C930">
        <v>100</v>
      </c>
    </row>
    <row r="931" spans="1:3" x14ac:dyDescent="0.2">
      <c r="A931">
        <v>5</v>
      </c>
      <c r="C931">
        <v>241</v>
      </c>
    </row>
    <row r="932" spans="1:3" x14ac:dyDescent="0.2">
      <c r="A932">
        <v>17</v>
      </c>
      <c r="C932">
        <v>105</v>
      </c>
    </row>
    <row r="933" spans="1:3" x14ac:dyDescent="0.2">
      <c r="A933">
        <v>3</v>
      </c>
      <c r="C933">
        <v>15</v>
      </c>
    </row>
    <row r="934" spans="1:3" x14ac:dyDescent="0.2">
      <c r="A934">
        <v>2</v>
      </c>
      <c r="C934">
        <v>15</v>
      </c>
    </row>
    <row r="935" spans="1:3" x14ac:dyDescent="0.2">
      <c r="A935">
        <v>6</v>
      </c>
      <c r="C935">
        <v>72</v>
      </c>
    </row>
    <row r="936" spans="1:3" x14ac:dyDescent="0.2">
      <c r="A936">
        <v>0</v>
      </c>
      <c r="C936">
        <v>0</v>
      </c>
    </row>
    <row r="937" spans="1:3" x14ac:dyDescent="0.2">
      <c r="A937">
        <v>1</v>
      </c>
      <c r="C937">
        <v>1</v>
      </c>
    </row>
    <row r="938" spans="1:3" x14ac:dyDescent="0.2">
      <c r="A938">
        <v>3</v>
      </c>
      <c r="C938">
        <v>7</v>
      </c>
    </row>
    <row r="939" spans="1:3" x14ac:dyDescent="0.2">
      <c r="A939">
        <v>13</v>
      </c>
      <c r="C939">
        <v>320</v>
      </c>
    </row>
    <row r="940" spans="1:3" x14ac:dyDescent="0.2">
      <c r="A940">
        <v>1</v>
      </c>
      <c r="C940">
        <v>100</v>
      </c>
    </row>
    <row r="941" spans="1:3" x14ac:dyDescent="0.2">
      <c r="A941">
        <v>1</v>
      </c>
      <c r="C941">
        <v>1</v>
      </c>
    </row>
    <row r="942" spans="1:3" x14ac:dyDescent="0.2">
      <c r="A942">
        <v>9</v>
      </c>
      <c r="C942">
        <v>800</v>
      </c>
    </row>
    <row r="943" spans="1:3" x14ac:dyDescent="0.2">
      <c r="A943">
        <v>0</v>
      </c>
      <c r="C943">
        <v>0</v>
      </c>
    </row>
    <row r="944" spans="1:3" x14ac:dyDescent="0.2">
      <c r="A944">
        <v>2</v>
      </c>
      <c r="C944">
        <v>55</v>
      </c>
    </row>
    <row r="945" spans="1:3" x14ac:dyDescent="0.2">
      <c r="A945">
        <v>1</v>
      </c>
      <c r="C945">
        <v>6</v>
      </c>
    </row>
    <row r="946" spans="1:3" x14ac:dyDescent="0.2">
      <c r="A946">
        <v>10</v>
      </c>
      <c r="C946">
        <v>445</v>
      </c>
    </row>
    <row r="947" spans="1:3" x14ac:dyDescent="0.2">
      <c r="A947">
        <v>3</v>
      </c>
      <c r="C947">
        <v>3</v>
      </c>
    </row>
    <row r="948" spans="1:3" x14ac:dyDescent="0.2">
      <c r="A948">
        <v>2</v>
      </c>
      <c r="C948">
        <v>200</v>
      </c>
    </row>
    <row r="949" spans="1:3" x14ac:dyDescent="0.2">
      <c r="A949">
        <v>2</v>
      </c>
      <c r="C949">
        <v>26</v>
      </c>
    </row>
    <row r="950" spans="1:3" x14ac:dyDescent="0.2">
      <c r="A950">
        <v>1</v>
      </c>
      <c r="C950">
        <v>100</v>
      </c>
    </row>
    <row r="951" spans="1:3" x14ac:dyDescent="0.2">
      <c r="A951">
        <v>14</v>
      </c>
      <c r="C951">
        <v>1527</v>
      </c>
    </row>
    <row r="952" spans="1:3" x14ac:dyDescent="0.2">
      <c r="A952">
        <v>0</v>
      </c>
      <c r="C952">
        <v>0</v>
      </c>
    </row>
    <row r="953" spans="1:3" x14ac:dyDescent="0.2">
      <c r="A953">
        <v>0</v>
      </c>
      <c r="C953">
        <v>0</v>
      </c>
    </row>
    <row r="954" spans="1:3" x14ac:dyDescent="0.2">
      <c r="A954">
        <v>4</v>
      </c>
      <c r="C954">
        <v>419</v>
      </c>
    </row>
    <row r="955" spans="1:3" x14ac:dyDescent="0.2">
      <c r="A955">
        <v>3</v>
      </c>
      <c r="C955">
        <v>45</v>
      </c>
    </row>
    <row r="956" spans="1:3" x14ac:dyDescent="0.2">
      <c r="A956">
        <v>0</v>
      </c>
      <c r="C956">
        <v>0</v>
      </c>
    </row>
    <row r="957" spans="1:3" x14ac:dyDescent="0.2">
      <c r="A957">
        <v>5</v>
      </c>
      <c r="C957">
        <v>403</v>
      </c>
    </row>
    <row r="958" spans="1:3" x14ac:dyDescent="0.2">
      <c r="A958">
        <v>47</v>
      </c>
      <c r="C958">
        <v>5431</v>
      </c>
    </row>
    <row r="959" spans="1:3" x14ac:dyDescent="0.2">
      <c r="A959">
        <v>0</v>
      </c>
      <c r="C959">
        <v>0</v>
      </c>
    </row>
    <row r="960" spans="1:3" x14ac:dyDescent="0.2">
      <c r="A960">
        <v>10</v>
      </c>
      <c r="C960">
        <v>805</v>
      </c>
    </row>
    <row r="961" spans="1:3" x14ac:dyDescent="0.2">
      <c r="A961">
        <v>11</v>
      </c>
      <c r="C961">
        <v>8190</v>
      </c>
    </row>
    <row r="962" spans="1:3" x14ac:dyDescent="0.2">
      <c r="A962">
        <v>2</v>
      </c>
      <c r="C962">
        <v>15</v>
      </c>
    </row>
    <row r="963" spans="1:3" x14ac:dyDescent="0.2">
      <c r="A963">
        <v>2</v>
      </c>
      <c r="C963">
        <v>77</v>
      </c>
    </row>
    <row r="964" spans="1:3" x14ac:dyDescent="0.2">
      <c r="A964">
        <v>22</v>
      </c>
      <c r="C964">
        <v>807</v>
      </c>
    </row>
    <row r="965" spans="1:3" x14ac:dyDescent="0.2">
      <c r="A965">
        <v>8</v>
      </c>
      <c r="C965">
        <v>600</v>
      </c>
    </row>
    <row r="966" spans="1:3" x14ac:dyDescent="0.2">
      <c r="A966">
        <v>6</v>
      </c>
      <c r="C966">
        <v>180</v>
      </c>
    </row>
    <row r="967" spans="1:3" x14ac:dyDescent="0.2">
      <c r="A967">
        <v>1</v>
      </c>
      <c r="C967">
        <v>1</v>
      </c>
    </row>
    <row r="968" spans="1:3" x14ac:dyDescent="0.2">
      <c r="A968">
        <v>3</v>
      </c>
      <c r="C968">
        <v>2020</v>
      </c>
    </row>
    <row r="969" spans="1:3" x14ac:dyDescent="0.2">
      <c r="A969">
        <v>0</v>
      </c>
      <c r="C969">
        <v>0</v>
      </c>
    </row>
    <row r="970" spans="1:3" x14ac:dyDescent="0.2">
      <c r="A970">
        <v>0</v>
      </c>
      <c r="C970">
        <v>0</v>
      </c>
    </row>
    <row r="971" spans="1:3" x14ac:dyDescent="0.2">
      <c r="A971">
        <v>0</v>
      </c>
      <c r="C971">
        <v>0</v>
      </c>
    </row>
    <row r="972" spans="1:3" x14ac:dyDescent="0.2">
      <c r="A972">
        <v>0</v>
      </c>
      <c r="C972">
        <v>0</v>
      </c>
    </row>
    <row r="973" spans="1:3" x14ac:dyDescent="0.2">
      <c r="A973">
        <v>0</v>
      </c>
      <c r="C973">
        <v>0</v>
      </c>
    </row>
    <row r="974" spans="1:3" x14ac:dyDescent="0.2">
      <c r="A974">
        <v>3</v>
      </c>
      <c r="C974">
        <v>75</v>
      </c>
    </row>
    <row r="975" spans="1:3" x14ac:dyDescent="0.2">
      <c r="A975">
        <v>0</v>
      </c>
      <c r="C975">
        <v>0</v>
      </c>
    </row>
    <row r="976" spans="1:3" x14ac:dyDescent="0.2">
      <c r="A976">
        <v>0</v>
      </c>
      <c r="C976">
        <v>0</v>
      </c>
    </row>
    <row r="977" spans="1:3" x14ac:dyDescent="0.2">
      <c r="A977">
        <v>1</v>
      </c>
      <c r="C977">
        <v>1</v>
      </c>
    </row>
    <row r="978" spans="1:3" x14ac:dyDescent="0.2">
      <c r="A978">
        <v>6</v>
      </c>
      <c r="C978">
        <v>105</v>
      </c>
    </row>
    <row r="979" spans="1:3" x14ac:dyDescent="0.2">
      <c r="A979">
        <v>1</v>
      </c>
      <c r="C979">
        <v>5</v>
      </c>
    </row>
    <row r="980" spans="1:3" x14ac:dyDescent="0.2">
      <c r="A980">
        <v>2</v>
      </c>
      <c r="C980">
        <v>50</v>
      </c>
    </row>
    <row r="981" spans="1:3" x14ac:dyDescent="0.2">
      <c r="A981">
        <v>0</v>
      </c>
      <c r="C981">
        <v>0</v>
      </c>
    </row>
    <row r="982" spans="1:3" x14ac:dyDescent="0.2">
      <c r="A982">
        <v>3</v>
      </c>
      <c r="C982">
        <v>150</v>
      </c>
    </row>
    <row r="983" spans="1:3" x14ac:dyDescent="0.2">
      <c r="A983">
        <v>3</v>
      </c>
      <c r="C983">
        <v>48</v>
      </c>
    </row>
    <row r="984" spans="1:3" x14ac:dyDescent="0.2">
      <c r="A984">
        <v>0</v>
      </c>
      <c r="C984">
        <v>0</v>
      </c>
    </row>
    <row r="985" spans="1:3" x14ac:dyDescent="0.2">
      <c r="A985">
        <v>6</v>
      </c>
      <c r="C985">
        <v>360</v>
      </c>
    </row>
    <row r="986" spans="1:3" x14ac:dyDescent="0.2">
      <c r="A986">
        <v>0</v>
      </c>
      <c r="C986">
        <v>0</v>
      </c>
    </row>
    <row r="987" spans="1:3" x14ac:dyDescent="0.2">
      <c r="A987">
        <v>19</v>
      </c>
      <c r="C987">
        <v>895</v>
      </c>
    </row>
    <row r="988" spans="1:3" x14ac:dyDescent="0.2">
      <c r="A988">
        <v>1</v>
      </c>
      <c r="C988">
        <v>100</v>
      </c>
    </row>
    <row r="989" spans="1:3" x14ac:dyDescent="0.2">
      <c r="A989">
        <v>2</v>
      </c>
      <c r="C989">
        <v>30</v>
      </c>
    </row>
    <row r="990" spans="1:3" x14ac:dyDescent="0.2">
      <c r="A990">
        <v>0</v>
      </c>
      <c r="C990">
        <v>0</v>
      </c>
    </row>
    <row r="991" spans="1:3" x14ac:dyDescent="0.2">
      <c r="A991">
        <v>11</v>
      </c>
      <c r="C991">
        <v>445</v>
      </c>
    </row>
    <row r="992" spans="1:3" x14ac:dyDescent="0.2">
      <c r="A992">
        <v>0</v>
      </c>
      <c r="C992">
        <v>0</v>
      </c>
    </row>
    <row r="993" spans="1:3" x14ac:dyDescent="0.2">
      <c r="A993">
        <v>0</v>
      </c>
      <c r="C993">
        <v>0</v>
      </c>
    </row>
    <row r="994" spans="1:3" x14ac:dyDescent="0.2">
      <c r="A994">
        <v>1</v>
      </c>
      <c r="C994">
        <v>1</v>
      </c>
    </row>
    <row r="995" spans="1:3" x14ac:dyDescent="0.2">
      <c r="A995">
        <v>3</v>
      </c>
      <c r="C995">
        <v>57</v>
      </c>
    </row>
    <row r="996" spans="1:3" x14ac:dyDescent="0.2">
      <c r="A996">
        <v>1</v>
      </c>
      <c r="C996">
        <v>5</v>
      </c>
    </row>
    <row r="997" spans="1:3" x14ac:dyDescent="0.2">
      <c r="A997">
        <v>15</v>
      </c>
      <c r="C997">
        <v>701</v>
      </c>
    </row>
    <row r="998" spans="1:3" x14ac:dyDescent="0.2">
      <c r="A998">
        <v>2</v>
      </c>
      <c r="C998">
        <v>6</v>
      </c>
    </row>
    <row r="999" spans="1:3" x14ac:dyDescent="0.2">
      <c r="A999">
        <v>1</v>
      </c>
      <c r="C999">
        <v>20</v>
      </c>
    </row>
    <row r="1000" spans="1:3" x14ac:dyDescent="0.2">
      <c r="A1000">
        <v>1</v>
      </c>
      <c r="C1000">
        <v>10</v>
      </c>
    </row>
    <row r="1001" spans="1:3" x14ac:dyDescent="0.2">
      <c r="A1001">
        <v>0</v>
      </c>
      <c r="C1001">
        <v>0</v>
      </c>
    </row>
    <row r="1002" spans="1:3" x14ac:dyDescent="0.2">
      <c r="A1002">
        <v>1</v>
      </c>
      <c r="C1002">
        <v>1</v>
      </c>
    </row>
    <row r="1003" spans="1:3" x14ac:dyDescent="0.2">
      <c r="A1003">
        <v>11</v>
      </c>
      <c r="C1003">
        <v>289</v>
      </c>
    </row>
    <row r="1004" spans="1:3" x14ac:dyDescent="0.2">
      <c r="A1004">
        <v>0</v>
      </c>
      <c r="C1004">
        <v>0</v>
      </c>
    </row>
    <row r="1005" spans="1:3" x14ac:dyDescent="0.2">
      <c r="A1005">
        <v>1</v>
      </c>
      <c r="C1005">
        <v>60</v>
      </c>
    </row>
    <row r="1006" spans="1:3" x14ac:dyDescent="0.2">
      <c r="A1006">
        <v>6</v>
      </c>
      <c r="C1006">
        <v>170</v>
      </c>
    </row>
    <row r="1007" spans="1:3" x14ac:dyDescent="0.2">
      <c r="A1007">
        <v>7</v>
      </c>
      <c r="C1007">
        <v>101</v>
      </c>
    </row>
    <row r="1008" spans="1:3" x14ac:dyDescent="0.2">
      <c r="A1008">
        <v>0</v>
      </c>
      <c r="C1008">
        <v>0</v>
      </c>
    </row>
    <row r="1009" spans="1:3" x14ac:dyDescent="0.2">
      <c r="A1009">
        <v>16</v>
      </c>
      <c r="C1009">
        <v>2115</v>
      </c>
    </row>
    <row r="1010" spans="1:3" x14ac:dyDescent="0.2">
      <c r="A1010">
        <v>0</v>
      </c>
      <c r="C1010">
        <v>0</v>
      </c>
    </row>
    <row r="1011" spans="1:3" x14ac:dyDescent="0.2">
      <c r="A1011">
        <v>0</v>
      </c>
      <c r="C1011">
        <v>0</v>
      </c>
    </row>
    <row r="1012" spans="1:3" x14ac:dyDescent="0.2">
      <c r="A1012">
        <v>0</v>
      </c>
      <c r="C1012">
        <v>0</v>
      </c>
    </row>
    <row r="1013" spans="1:3" x14ac:dyDescent="0.2">
      <c r="A1013">
        <v>12</v>
      </c>
      <c r="C1013">
        <v>677</v>
      </c>
    </row>
    <row r="1014" spans="1:3" x14ac:dyDescent="0.2">
      <c r="A1014">
        <v>1</v>
      </c>
      <c r="C1014">
        <v>100</v>
      </c>
    </row>
    <row r="1015" spans="1:3" x14ac:dyDescent="0.2">
      <c r="A1015">
        <v>3</v>
      </c>
      <c r="C1015">
        <v>35</v>
      </c>
    </row>
    <row r="1016" spans="1:3" x14ac:dyDescent="0.2">
      <c r="A1016">
        <v>1</v>
      </c>
      <c r="C1016">
        <v>50</v>
      </c>
    </row>
    <row r="1017" spans="1:3" x14ac:dyDescent="0.2">
      <c r="A1017">
        <v>4</v>
      </c>
      <c r="C1017">
        <v>94</v>
      </c>
    </row>
    <row r="1018" spans="1:3" x14ac:dyDescent="0.2">
      <c r="A1018">
        <v>1</v>
      </c>
      <c r="C1018">
        <v>5</v>
      </c>
    </row>
    <row r="1019" spans="1:3" x14ac:dyDescent="0.2">
      <c r="A1019">
        <v>3</v>
      </c>
      <c r="C1019">
        <v>93</v>
      </c>
    </row>
    <row r="1020" spans="1:3" x14ac:dyDescent="0.2">
      <c r="A1020">
        <v>1</v>
      </c>
      <c r="C1020">
        <v>15</v>
      </c>
    </row>
    <row r="1021" spans="1:3" x14ac:dyDescent="0.2">
      <c r="A1021">
        <v>0</v>
      </c>
      <c r="C1021">
        <v>0</v>
      </c>
    </row>
    <row r="1022" spans="1:3" x14ac:dyDescent="0.2">
      <c r="A1022">
        <v>12</v>
      </c>
      <c r="C1022">
        <v>1580</v>
      </c>
    </row>
    <row r="1023" spans="1:3" x14ac:dyDescent="0.2">
      <c r="A1023">
        <v>0</v>
      </c>
      <c r="C1023">
        <v>0</v>
      </c>
    </row>
    <row r="1024" spans="1:3" x14ac:dyDescent="0.2">
      <c r="A1024">
        <v>1</v>
      </c>
      <c r="C1024">
        <v>1</v>
      </c>
    </row>
    <row r="1025" spans="1:3" x14ac:dyDescent="0.2">
      <c r="A1025">
        <v>0</v>
      </c>
      <c r="C1025">
        <v>0</v>
      </c>
    </row>
    <row r="1026" spans="1:3" x14ac:dyDescent="0.2">
      <c r="A1026">
        <v>0</v>
      </c>
      <c r="C1026">
        <v>0</v>
      </c>
    </row>
    <row r="1027" spans="1:3" x14ac:dyDescent="0.2">
      <c r="A1027">
        <v>2</v>
      </c>
      <c r="C1027">
        <v>1020</v>
      </c>
    </row>
    <row r="1028" spans="1:3" x14ac:dyDescent="0.2">
      <c r="A1028">
        <v>92</v>
      </c>
      <c r="C1028">
        <v>4092</v>
      </c>
    </row>
    <row r="1029" spans="1:3" x14ac:dyDescent="0.2">
      <c r="A1029">
        <v>0</v>
      </c>
      <c r="C1029">
        <v>0</v>
      </c>
    </row>
    <row r="1030" spans="1:3" x14ac:dyDescent="0.2">
      <c r="A1030">
        <v>3</v>
      </c>
      <c r="C1030">
        <v>3</v>
      </c>
    </row>
    <row r="1031" spans="1:3" x14ac:dyDescent="0.2">
      <c r="A1031">
        <v>10</v>
      </c>
      <c r="C1031">
        <v>205</v>
      </c>
    </row>
    <row r="1032" spans="1:3" x14ac:dyDescent="0.2">
      <c r="A1032">
        <v>7</v>
      </c>
      <c r="C1032">
        <v>280</v>
      </c>
    </row>
    <row r="1033" spans="1:3" x14ac:dyDescent="0.2">
      <c r="A1033">
        <v>3</v>
      </c>
      <c r="C1033">
        <v>75</v>
      </c>
    </row>
    <row r="1034" spans="1:3" x14ac:dyDescent="0.2">
      <c r="A1034">
        <v>0</v>
      </c>
      <c r="C1034">
        <v>0</v>
      </c>
    </row>
    <row r="1035" spans="1:3" x14ac:dyDescent="0.2">
      <c r="A1035">
        <v>1</v>
      </c>
      <c r="C1035">
        <v>1</v>
      </c>
    </row>
    <row r="1036" spans="1:3" x14ac:dyDescent="0.2">
      <c r="A1036">
        <v>0</v>
      </c>
      <c r="C1036">
        <v>0</v>
      </c>
    </row>
    <row r="1037" spans="1:3" x14ac:dyDescent="0.2">
      <c r="A1037">
        <v>9</v>
      </c>
      <c r="C1037">
        <v>367</v>
      </c>
    </row>
    <row r="1038" spans="1:3" x14ac:dyDescent="0.2">
      <c r="A1038">
        <v>2</v>
      </c>
      <c r="C1038">
        <v>10</v>
      </c>
    </row>
    <row r="1039" spans="1:3" x14ac:dyDescent="0.2">
      <c r="A1039">
        <v>1</v>
      </c>
      <c r="C1039">
        <v>1</v>
      </c>
    </row>
    <row r="1040" spans="1:3" x14ac:dyDescent="0.2">
      <c r="A1040">
        <v>2</v>
      </c>
      <c r="C1040">
        <v>51</v>
      </c>
    </row>
    <row r="1041" spans="1:3" x14ac:dyDescent="0.2">
      <c r="A1041">
        <v>11</v>
      </c>
      <c r="C1041">
        <v>1302</v>
      </c>
    </row>
    <row r="1042" spans="1:3" x14ac:dyDescent="0.2">
      <c r="A1042">
        <v>0</v>
      </c>
      <c r="C1042">
        <v>0</v>
      </c>
    </row>
    <row r="1043" spans="1:3" x14ac:dyDescent="0.2">
      <c r="A1043">
        <v>0</v>
      </c>
      <c r="C1043">
        <v>0</v>
      </c>
    </row>
    <row r="1044" spans="1:3" x14ac:dyDescent="0.2">
      <c r="A1044">
        <v>9</v>
      </c>
      <c r="C1044">
        <v>487</v>
      </c>
    </row>
    <row r="1045" spans="1:3" x14ac:dyDescent="0.2">
      <c r="A1045">
        <v>0</v>
      </c>
      <c r="C1045">
        <v>0</v>
      </c>
    </row>
    <row r="1046" spans="1:3" x14ac:dyDescent="0.2">
      <c r="A1046">
        <v>4</v>
      </c>
      <c r="C1046">
        <v>85</v>
      </c>
    </row>
    <row r="1047" spans="1:3" x14ac:dyDescent="0.2">
      <c r="A1047">
        <v>1</v>
      </c>
      <c r="C1047">
        <v>34</v>
      </c>
    </row>
    <row r="1048" spans="1:3" x14ac:dyDescent="0.2">
      <c r="A1048">
        <v>2</v>
      </c>
      <c r="C1048">
        <v>1050</v>
      </c>
    </row>
    <row r="1049" spans="1:3" x14ac:dyDescent="0.2">
      <c r="A1049">
        <v>0</v>
      </c>
      <c r="C1049">
        <v>0</v>
      </c>
    </row>
    <row r="1050" spans="1:3" x14ac:dyDescent="0.2">
      <c r="A1050">
        <v>1</v>
      </c>
      <c r="C1050">
        <v>50</v>
      </c>
    </row>
    <row r="1051" spans="1:3" x14ac:dyDescent="0.2">
      <c r="A1051">
        <v>17</v>
      </c>
      <c r="C1051">
        <v>1967</v>
      </c>
    </row>
    <row r="1052" spans="1:3" x14ac:dyDescent="0.2">
      <c r="A1052">
        <v>2</v>
      </c>
      <c r="C1052">
        <v>11</v>
      </c>
    </row>
    <row r="1053" spans="1:3" x14ac:dyDescent="0.2">
      <c r="A1053">
        <v>3</v>
      </c>
      <c r="C1053">
        <v>150</v>
      </c>
    </row>
    <row r="1054" spans="1:3" x14ac:dyDescent="0.2">
      <c r="A1054">
        <v>41</v>
      </c>
      <c r="C1054">
        <v>1395</v>
      </c>
    </row>
    <row r="1055" spans="1:3" x14ac:dyDescent="0.2">
      <c r="A1055">
        <v>2</v>
      </c>
      <c r="C1055">
        <v>75</v>
      </c>
    </row>
    <row r="1056" spans="1:3" x14ac:dyDescent="0.2">
      <c r="A1056">
        <v>3</v>
      </c>
      <c r="C1056">
        <v>35</v>
      </c>
    </row>
    <row r="1057" spans="1:3" x14ac:dyDescent="0.2">
      <c r="A1057">
        <v>8</v>
      </c>
      <c r="C1057">
        <v>225</v>
      </c>
    </row>
    <row r="1058" spans="1:3" x14ac:dyDescent="0.2">
      <c r="A1058">
        <v>0</v>
      </c>
      <c r="C1058">
        <v>0</v>
      </c>
    </row>
    <row r="1059" spans="1:3" x14ac:dyDescent="0.2">
      <c r="A1059">
        <v>1</v>
      </c>
      <c r="C1059">
        <v>1</v>
      </c>
    </row>
    <row r="1060" spans="1:3" x14ac:dyDescent="0.2">
      <c r="A1060">
        <v>3</v>
      </c>
      <c r="C1060">
        <v>650</v>
      </c>
    </row>
    <row r="1061" spans="1:3" x14ac:dyDescent="0.2">
      <c r="A1061">
        <v>4</v>
      </c>
      <c r="C1061">
        <v>35</v>
      </c>
    </row>
    <row r="1062" spans="1:3" x14ac:dyDescent="0.2">
      <c r="A1062">
        <v>9</v>
      </c>
      <c r="C1062">
        <v>560</v>
      </c>
    </row>
    <row r="1063" spans="1:3" x14ac:dyDescent="0.2">
      <c r="A1063">
        <v>16</v>
      </c>
      <c r="C1063">
        <v>2196</v>
      </c>
    </row>
    <row r="1064" spans="1:3" x14ac:dyDescent="0.2">
      <c r="A1064">
        <v>1</v>
      </c>
      <c r="C1064">
        <v>1</v>
      </c>
    </row>
    <row r="1065" spans="1:3" x14ac:dyDescent="0.2">
      <c r="A1065">
        <v>7</v>
      </c>
      <c r="C1065">
        <v>855</v>
      </c>
    </row>
    <row r="1066" spans="1:3" x14ac:dyDescent="0.2">
      <c r="A1066">
        <v>0</v>
      </c>
      <c r="C1066">
        <v>0</v>
      </c>
    </row>
    <row r="1067" spans="1:3" x14ac:dyDescent="0.2">
      <c r="A1067">
        <v>0</v>
      </c>
      <c r="C1067">
        <v>0</v>
      </c>
    </row>
    <row r="1068" spans="1:3" x14ac:dyDescent="0.2">
      <c r="A1068">
        <v>0</v>
      </c>
      <c r="C1068">
        <v>0</v>
      </c>
    </row>
    <row r="1069" spans="1:3" x14ac:dyDescent="0.2">
      <c r="A1069">
        <v>0</v>
      </c>
      <c r="C1069">
        <v>0</v>
      </c>
    </row>
    <row r="1070" spans="1:3" x14ac:dyDescent="0.2">
      <c r="A1070">
        <v>0</v>
      </c>
      <c r="C1070">
        <v>0</v>
      </c>
    </row>
    <row r="1071" spans="1:3" x14ac:dyDescent="0.2">
      <c r="A1071">
        <v>1</v>
      </c>
      <c r="C1071">
        <v>1</v>
      </c>
    </row>
    <row r="1072" spans="1:3" x14ac:dyDescent="0.2">
      <c r="A1072">
        <v>2</v>
      </c>
      <c r="C1072">
        <v>110</v>
      </c>
    </row>
    <row r="1073" spans="1:3" x14ac:dyDescent="0.2">
      <c r="A1073">
        <v>1</v>
      </c>
      <c r="C1073">
        <v>22</v>
      </c>
    </row>
    <row r="1074" spans="1:3" x14ac:dyDescent="0.2">
      <c r="A1074">
        <v>15</v>
      </c>
      <c r="C1074">
        <v>850</v>
      </c>
    </row>
    <row r="1075" spans="1:3" x14ac:dyDescent="0.2">
      <c r="A1075">
        <v>1</v>
      </c>
      <c r="C1075">
        <v>20</v>
      </c>
    </row>
    <row r="1076" spans="1:3" x14ac:dyDescent="0.2">
      <c r="A1076">
        <v>1</v>
      </c>
      <c r="C1076">
        <v>1</v>
      </c>
    </row>
    <row r="1077" spans="1:3" x14ac:dyDescent="0.2">
      <c r="A1077">
        <v>0</v>
      </c>
      <c r="C1077">
        <v>0</v>
      </c>
    </row>
    <row r="1078" spans="1:3" x14ac:dyDescent="0.2">
      <c r="A1078">
        <v>39</v>
      </c>
      <c r="C1078">
        <v>2156</v>
      </c>
    </row>
    <row r="1079" spans="1:3" x14ac:dyDescent="0.2">
      <c r="A1079">
        <v>103</v>
      </c>
      <c r="C1079">
        <v>7433.48</v>
      </c>
    </row>
    <row r="1080" spans="1:3" x14ac:dyDescent="0.2">
      <c r="A1080">
        <v>0</v>
      </c>
      <c r="C1080">
        <v>0</v>
      </c>
    </row>
    <row r="1081" spans="1:3" x14ac:dyDescent="0.2">
      <c r="A1081">
        <v>39</v>
      </c>
      <c r="C1081">
        <v>2286</v>
      </c>
    </row>
    <row r="1082" spans="1:3" x14ac:dyDescent="0.2">
      <c r="A1082">
        <v>15</v>
      </c>
      <c r="C1082">
        <v>187</v>
      </c>
    </row>
    <row r="1083" spans="1:3" x14ac:dyDescent="0.2">
      <c r="A1083">
        <v>22</v>
      </c>
      <c r="C1083">
        <v>1081</v>
      </c>
    </row>
    <row r="1084" spans="1:3" x14ac:dyDescent="0.2">
      <c r="A1084">
        <v>92</v>
      </c>
      <c r="C1084">
        <v>13846</v>
      </c>
    </row>
    <row r="1085" spans="1:3" x14ac:dyDescent="0.2">
      <c r="A1085">
        <v>25</v>
      </c>
      <c r="C1085">
        <v>895</v>
      </c>
    </row>
    <row r="1086" spans="1:3" x14ac:dyDescent="0.2">
      <c r="A1086">
        <v>19</v>
      </c>
      <c r="C1086">
        <v>858</v>
      </c>
    </row>
    <row r="1087" spans="1:3" x14ac:dyDescent="0.2">
      <c r="A1087">
        <v>19</v>
      </c>
      <c r="C1087">
        <v>1877</v>
      </c>
    </row>
    <row r="1088" spans="1:3" x14ac:dyDescent="0.2">
      <c r="A1088">
        <v>13</v>
      </c>
      <c r="C1088">
        <v>1148</v>
      </c>
    </row>
    <row r="1089" spans="1:3" x14ac:dyDescent="0.2">
      <c r="A1089">
        <v>124</v>
      </c>
      <c r="C1089">
        <v>21158</v>
      </c>
    </row>
    <row r="1090" spans="1:3" x14ac:dyDescent="0.2">
      <c r="A1090">
        <v>4</v>
      </c>
      <c r="C1090">
        <v>335</v>
      </c>
    </row>
    <row r="1091" spans="1:3" x14ac:dyDescent="0.2">
      <c r="A1091">
        <v>10</v>
      </c>
      <c r="C1091">
        <v>651</v>
      </c>
    </row>
    <row r="1092" spans="1:3" x14ac:dyDescent="0.2">
      <c r="A1092">
        <v>15</v>
      </c>
      <c r="C1092">
        <v>995</v>
      </c>
    </row>
    <row r="1093" spans="1:3" x14ac:dyDescent="0.2">
      <c r="A1093">
        <v>38</v>
      </c>
      <c r="C1093">
        <v>3986</v>
      </c>
    </row>
    <row r="1094" spans="1:3" x14ac:dyDescent="0.2">
      <c r="A1094">
        <v>152</v>
      </c>
      <c r="C1094">
        <v>11923</v>
      </c>
    </row>
    <row r="1095" spans="1:3" x14ac:dyDescent="0.2">
      <c r="A1095">
        <v>24</v>
      </c>
      <c r="C1095">
        <v>1417</v>
      </c>
    </row>
    <row r="1096" spans="1:3" x14ac:dyDescent="0.2">
      <c r="A1096">
        <v>76</v>
      </c>
      <c r="C1096">
        <v>5422</v>
      </c>
    </row>
    <row r="1097" spans="1:3" x14ac:dyDescent="0.2">
      <c r="A1097">
        <v>185</v>
      </c>
      <c r="C1097">
        <v>9477</v>
      </c>
    </row>
    <row r="1098" spans="1:3" x14ac:dyDescent="0.2">
      <c r="A1098">
        <v>33</v>
      </c>
      <c r="C1098">
        <v>1988</v>
      </c>
    </row>
    <row r="1099" spans="1:3" x14ac:dyDescent="0.2">
      <c r="A1099">
        <v>108</v>
      </c>
      <c r="C1099">
        <v>4853</v>
      </c>
    </row>
    <row r="1100" spans="1:3" x14ac:dyDescent="0.2">
      <c r="A1100">
        <v>29</v>
      </c>
      <c r="C1100">
        <v>905</v>
      </c>
    </row>
    <row r="1101" spans="1:3" x14ac:dyDescent="0.2">
      <c r="A1101">
        <v>24</v>
      </c>
      <c r="C1101">
        <v>1533</v>
      </c>
    </row>
    <row r="1102" spans="1:3" x14ac:dyDescent="0.2">
      <c r="A1102">
        <v>4</v>
      </c>
      <c r="C1102">
        <v>76</v>
      </c>
    </row>
    <row r="1103" spans="1:3" x14ac:dyDescent="0.2">
      <c r="A1103">
        <v>4</v>
      </c>
      <c r="C1103">
        <v>40</v>
      </c>
    </row>
    <row r="1104" spans="1:3" x14ac:dyDescent="0.2">
      <c r="A1104">
        <v>15</v>
      </c>
      <c r="C1104">
        <v>1636</v>
      </c>
    </row>
    <row r="1105" spans="1:3" x14ac:dyDescent="0.2">
      <c r="A1105">
        <v>4</v>
      </c>
      <c r="C1105">
        <v>107</v>
      </c>
    </row>
    <row r="1106" spans="1:3" x14ac:dyDescent="0.2">
      <c r="A1106">
        <v>139</v>
      </c>
      <c r="C1106">
        <v>15281</v>
      </c>
    </row>
    <row r="1107" spans="1:3" x14ac:dyDescent="0.2">
      <c r="A1107">
        <v>2</v>
      </c>
      <c r="C1107">
        <v>40</v>
      </c>
    </row>
    <row r="1108" spans="1:3" x14ac:dyDescent="0.2">
      <c r="A1108">
        <v>18</v>
      </c>
      <c r="C1108">
        <v>997</v>
      </c>
    </row>
    <row r="1109" spans="1:3" x14ac:dyDescent="0.2">
      <c r="A1109">
        <v>81</v>
      </c>
      <c r="C1109">
        <v>10846</v>
      </c>
    </row>
    <row r="1110" spans="1:3" x14ac:dyDescent="0.2">
      <c r="A1110">
        <v>86</v>
      </c>
      <c r="C1110">
        <v>4190</v>
      </c>
    </row>
    <row r="1111" spans="1:3" x14ac:dyDescent="0.2">
      <c r="A1111">
        <v>140</v>
      </c>
      <c r="C1111">
        <v>6755</v>
      </c>
    </row>
    <row r="1112" spans="1:3" x14ac:dyDescent="0.2">
      <c r="A1112">
        <v>37</v>
      </c>
      <c r="C1112">
        <v>2182</v>
      </c>
    </row>
    <row r="1113" spans="1:3" x14ac:dyDescent="0.2">
      <c r="A1113">
        <v>6</v>
      </c>
      <c r="C1113">
        <v>69.83</v>
      </c>
    </row>
    <row r="1114" spans="1:3" x14ac:dyDescent="0.2">
      <c r="A1114">
        <v>113</v>
      </c>
      <c r="C1114">
        <v>9460</v>
      </c>
    </row>
    <row r="1115" spans="1:3" x14ac:dyDescent="0.2">
      <c r="A1115">
        <v>37</v>
      </c>
      <c r="C1115">
        <v>2355</v>
      </c>
    </row>
    <row r="1116" spans="1:3" x14ac:dyDescent="0.2">
      <c r="A1116">
        <v>18</v>
      </c>
      <c r="C1116">
        <v>1697</v>
      </c>
    </row>
    <row r="1117" spans="1:3" x14ac:dyDescent="0.2">
      <c r="A1117">
        <v>75</v>
      </c>
      <c r="C1117">
        <v>5390</v>
      </c>
    </row>
    <row r="1118" spans="1:3" x14ac:dyDescent="0.2">
      <c r="A1118">
        <v>52</v>
      </c>
      <c r="C1118">
        <v>5452</v>
      </c>
    </row>
    <row r="1119" spans="1:3" x14ac:dyDescent="0.2">
      <c r="A1119">
        <v>122</v>
      </c>
      <c r="C1119">
        <v>8191</v>
      </c>
    </row>
    <row r="1120" spans="1:3" x14ac:dyDescent="0.2">
      <c r="A1120">
        <v>8</v>
      </c>
      <c r="C1120">
        <v>591</v>
      </c>
    </row>
    <row r="1121" spans="1:3" x14ac:dyDescent="0.2">
      <c r="A1121">
        <v>8</v>
      </c>
      <c r="C1121">
        <v>553</v>
      </c>
    </row>
    <row r="1122" spans="1:3" x14ac:dyDescent="0.2">
      <c r="A1122">
        <v>96</v>
      </c>
      <c r="C1122">
        <v>11594</v>
      </c>
    </row>
    <row r="1123" spans="1:3" x14ac:dyDescent="0.2">
      <c r="A1123">
        <v>9</v>
      </c>
      <c r="C1123">
        <v>380</v>
      </c>
    </row>
    <row r="1124" spans="1:3" x14ac:dyDescent="0.2">
      <c r="A1124">
        <v>2</v>
      </c>
      <c r="C1124">
        <v>15</v>
      </c>
    </row>
    <row r="1125" spans="1:3" x14ac:dyDescent="0.2">
      <c r="A1125">
        <v>26</v>
      </c>
      <c r="C1125">
        <v>40</v>
      </c>
    </row>
    <row r="1126" spans="1:3" x14ac:dyDescent="0.2">
      <c r="A1126">
        <v>23</v>
      </c>
      <c r="C1126">
        <v>865</v>
      </c>
    </row>
    <row r="1127" spans="1:3" x14ac:dyDescent="0.2">
      <c r="A1127">
        <v>0</v>
      </c>
      <c r="C1127">
        <v>0</v>
      </c>
    </row>
    <row r="1128" spans="1:3" x14ac:dyDescent="0.2">
      <c r="A1128">
        <v>140</v>
      </c>
      <c r="C1128">
        <v>5902</v>
      </c>
    </row>
    <row r="1129" spans="1:3" x14ac:dyDescent="0.2">
      <c r="A1129">
        <v>0</v>
      </c>
      <c r="C1129">
        <v>0</v>
      </c>
    </row>
    <row r="1130" spans="1:3" x14ac:dyDescent="0.2">
      <c r="A1130">
        <v>6</v>
      </c>
      <c r="C1130">
        <v>509</v>
      </c>
    </row>
    <row r="1131" spans="1:3" x14ac:dyDescent="0.2">
      <c r="A1131">
        <v>100</v>
      </c>
      <c r="C1131">
        <v>9419</v>
      </c>
    </row>
    <row r="1132" spans="1:3" x14ac:dyDescent="0.2">
      <c r="A1132">
        <v>0</v>
      </c>
      <c r="C1132">
        <v>0</v>
      </c>
    </row>
    <row r="1133" spans="1:3" x14ac:dyDescent="0.2">
      <c r="A1133">
        <v>4</v>
      </c>
      <c r="C1133">
        <v>25</v>
      </c>
    </row>
    <row r="1134" spans="1:3" x14ac:dyDescent="0.2">
      <c r="A1134">
        <v>8</v>
      </c>
      <c r="C1134">
        <v>1707</v>
      </c>
    </row>
    <row r="1135" spans="1:3" x14ac:dyDescent="0.2">
      <c r="A1135">
        <v>0</v>
      </c>
      <c r="C1135">
        <v>0</v>
      </c>
    </row>
    <row r="1136" spans="1:3" x14ac:dyDescent="0.2">
      <c r="A1136">
        <v>16</v>
      </c>
      <c r="C1136">
        <v>1455</v>
      </c>
    </row>
    <row r="1137" spans="1:3" x14ac:dyDescent="0.2">
      <c r="A1137">
        <v>2</v>
      </c>
      <c r="C1137">
        <v>10</v>
      </c>
    </row>
    <row r="1138" spans="1:3" x14ac:dyDescent="0.2">
      <c r="A1138">
        <v>48</v>
      </c>
      <c r="C1138">
        <v>2788</v>
      </c>
    </row>
    <row r="1139" spans="1:3" x14ac:dyDescent="0.2">
      <c r="A1139">
        <v>2</v>
      </c>
      <c r="C1139">
        <v>4</v>
      </c>
    </row>
    <row r="1140" spans="1:3" x14ac:dyDescent="0.2">
      <c r="A1140">
        <v>2</v>
      </c>
      <c r="C1140">
        <v>125</v>
      </c>
    </row>
    <row r="1141" spans="1:3" x14ac:dyDescent="0.2">
      <c r="A1141">
        <v>1</v>
      </c>
      <c r="C1141">
        <v>10</v>
      </c>
    </row>
    <row r="1142" spans="1:3" x14ac:dyDescent="0.2">
      <c r="A1142">
        <v>17</v>
      </c>
      <c r="C1142">
        <v>1217</v>
      </c>
    </row>
    <row r="1143" spans="1:3" x14ac:dyDescent="0.2">
      <c r="A1143">
        <v>0</v>
      </c>
      <c r="C1143">
        <v>0</v>
      </c>
    </row>
    <row r="1144" spans="1:3" x14ac:dyDescent="0.2">
      <c r="A1144">
        <v>11</v>
      </c>
      <c r="C1144">
        <v>361</v>
      </c>
    </row>
    <row r="1145" spans="1:3" x14ac:dyDescent="0.2">
      <c r="A1145">
        <v>95</v>
      </c>
      <c r="C1145">
        <v>4666</v>
      </c>
    </row>
    <row r="1146" spans="1:3" x14ac:dyDescent="0.2">
      <c r="A1146">
        <v>13</v>
      </c>
      <c r="C1146">
        <v>212</v>
      </c>
    </row>
    <row r="1147" spans="1:3" x14ac:dyDescent="0.2">
      <c r="A1147">
        <v>2</v>
      </c>
      <c r="C1147">
        <v>36</v>
      </c>
    </row>
    <row r="1148" spans="1:3" x14ac:dyDescent="0.2">
      <c r="A1148">
        <v>2</v>
      </c>
      <c r="C1148">
        <v>26</v>
      </c>
    </row>
    <row r="1149" spans="1:3" x14ac:dyDescent="0.2">
      <c r="A1149">
        <v>3</v>
      </c>
      <c r="C1149">
        <v>51</v>
      </c>
    </row>
    <row r="1150" spans="1:3" x14ac:dyDescent="0.2">
      <c r="A1150">
        <v>0</v>
      </c>
      <c r="C1150">
        <v>0</v>
      </c>
    </row>
    <row r="1151" spans="1:3" x14ac:dyDescent="0.2">
      <c r="A1151">
        <v>0</v>
      </c>
      <c r="C1151">
        <v>0</v>
      </c>
    </row>
    <row r="1152" spans="1:3" x14ac:dyDescent="0.2">
      <c r="A1152">
        <v>0</v>
      </c>
      <c r="C1152">
        <v>0</v>
      </c>
    </row>
    <row r="1153" spans="1:3" x14ac:dyDescent="0.2">
      <c r="A1153">
        <v>2</v>
      </c>
      <c r="C1153">
        <v>6</v>
      </c>
    </row>
    <row r="1154" spans="1:3" x14ac:dyDescent="0.2">
      <c r="A1154">
        <v>24</v>
      </c>
      <c r="C1154">
        <v>1004</v>
      </c>
    </row>
    <row r="1155" spans="1:3" x14ac:dyDescent="0.2">
      <c r="A1155">
        <v>25</v>
      </c>
      <c r="C1155">
        <v>2670</v>
      </c>
    </row>
    <row r="1156" spans="1:3" x14ac:dyDescent="0.2">
      <c r="A1156">
        <v>3</v>
      </c>
      <c r="C1156">
        <v>12</v>
      </c>
    </row>
    <row r="1157" spans="1:3" x14ac:dyDescent="0.2">
      <c r="A1157">
        <v>41</v>
      </c>
      <c r="C1157">
        <v>1398</v>
      </c>
    </row>
    <row r="1158" spans="1:3" x14ac:dyDescent="0.2">
      <c r="A1158">
        <v>2</v>
      </c>
      <c r="C1158">
        <v>50</v>
      </c>
    </row>
    <row r="1159" spans="1:3" x14ac:dyDescent="0.2">
      <c r="A1159">
        <v>4</v>
      </c>
      <c r="C1159">
        <v>42</v>
      </c>
    </row>
    <row r="1160" spans="1:3" x14ac:dyDescent="0.2">
      <c r="A1160">
        <v>99</v>
      </c>
      <c r="C1160">
        <v>21380</v>
      </c>
    </row>
    <row r="1161" spans="1:3" x14ac:dyDescent="0.2">
      <c r="A1161">
        <v>4</v>
      </c>
      <c r="C1161">
        <v>85</v>
      </c>
    </row>
    <row r="1162" spans="1:3" x14ac:dyDescent="0.2">
      <c r="A1162">
        <v>4</v>
      </c>
      <c r="C1162">
        <v>433</v>
      </c>
    </row>
    <row r="1163" spans="1:3" x14ac:dyDescent="0.2">
      <c r="A1163">
        <v>38</v>
      </c>
      <c r="C1163">
        <v>4939</v>
      </c>
    </row>
    <row r="1164" spans="1:3" x14ac:dyDescent="0.2">
      <c r="A1164">
        <v>285</v>
      </c>
      <c r="C1164">
        <v>33486</v>
      </c>
    </row>
    <row r="1165" spans="1:3" x14ac:dyDescent="0.2">
      <c r="A1165">
        <v>1</v>
      </c>
      <c r="C1165">
        <v>10</v>
      </c>
    </row>
    <row r="1166" spans="1:3" x14ac:dyDescent="0.2">
      <c r="A1166">
        <v>42</v>
      </c>
      <c r="C1166">
        <v>2965</v>
      </c>
    </row>
    <row r="1167" spans="1:3" x14ac:dyDescent="0.2">
      <c r="A1167">
        <v>26</v>
      </c>
      <c r="C1167">
        <v>637</v>
      </c>
    </row>
    <row r="1168" spans="1:3" x14ac:dyDescent="0.2">
      <c r="A1168">
        <v>2</v>
      </c>
      <c r="C1168">
        <v>60</v>
      </c>
    </row>
    <row r="1169" spans="1:3" x14ac:dyDescent="0.2">
      <c r="A1169">
        <v>4</v>
      </c>
      <c r="C1169">
        <v>8</v>
      </c>
    </row>
    <row r="1170" spans="1:3" x14ac:dyDescent="0.2">
      <c r="A1170">
        <v>6</v>
      </c>
      <c r="C1170">
        <v>102</v>
      </c>
    </row>
    <row r="1171" spans="1:3" x14ac:dyDescent="0.2">
      <c r="A1171">
        <v>70</v>
      </c>
      <c r="C1171">
        <v>205025</v>
      </c>
    </row>
    <row r="1172" spans="1:3" x14ac:dyDescent="0.2">
      <c r="A1172">
        <v>9</v>
      </c>
      <c r="C1172">
        <v>260</v>
      </c>
    </row>
    <row r="1173" spans="1:3" x14ac:dyDescent="0.2">
      <c r="A1173">
        <v>8</v>
      </c>
      <c r="C1173">
        <v>237</v>
      </c>
    </row>
    <row r="1174" spans="1:3" x14ac:dyDescent="0.2">
      <c r="A1174">
        <v>105</v>
      </c>
      <c r="C1174">
        <v>4303</v>
      </c>
    </row>
    <row r="1175" spans="1:3" x14ac:dyDescent="0.2">
      <c r="A1175">
        <v>12</v>
      </c>
      <c r="C1175">
        <v>381</v>
      </c>
    </row>
    <row r="1176" spans="1:3" x14ac:dyDescent="0.2">
      <c r="A1176">
        <v>0</v>
      </c>
      <c r="C1176">
        <v>0</v>
      </c>
    </row>
    <row r="1177" spans="1:3" x14ac:dyDescent="0.2">
      <c r="A1177">
        <v>16</v>
      </c>
      <c r="C1177">
        <v>1419</v>
      </c>
    </row>
    <row r="1178" spans="1:3" x14ac:dyDescent="0.2">
      <c r="A1178">
        <v>7</v>
      </c>
      <c r="C1178">
        <v>3172</v>
      </c>
    </row>
    <row r="1179" spans="1:3" x14ac:dyDescent="0.2">
      <c r="A1179">
        <v>4</v>
      </c>
      <c r="C1179">
        <v>51</v>
      </c>
    </row>
    <row r="1180" spans="1:3" x14ac:dyDescent="0.2">
      <c r="A1180">
        <v>1</v>
      </c>
      <c r="C1180">
        <v>1</v>
      </c>
    </row>
    <row r="1181" spans="1:3" x14ac:dyDescent="0.2">
      <c r="A1181">
        <v>28</v>
      </c>
      <c r="C1181">
        <v>2336</v>
      </c>
    </row>
    <row r="1182" spans="1:3" x14ac:dyDescent="0.2">
      <c r="A1182">
        <v>1</v>
      </c>
      <c r="C1182">
        <v>25</v>
      </c>
    </row>
    <row r="1183" spans="1:3" x14ac:dyDescent="0.2">
      <c r="A1183">
        <v>1</v>
      </c>
      <c r="C1183">
        <v>50</v>
      </c>
    </row>
    <row r="1184" spans="1:3" x14ac:dyDescent="0.2">
      <c r="A1184">
        <v>5</v>
      </c>
      <c r="C1184">
        <v>509</v>
      </c>
    </row>
    <row r="1185" spans="1:3" x14ac:dyDescent="0.2">
      <c r="A1185">
        <v>3</v>
      </c>
      <c r="C1185">
        <v>140</v>
      </c>
    </row>
    <row r="1186" spans="1:3" x14ac:dyDescent="0.2">
      <c r="A1186">
        <v>2</v>
      </c>
      <c r="C1186">
        <v>2</v>
      </c>
    </row>
    <row r="1187" spans="1:3" x14ac:dyDescent="0.2">
      <c r="A1187">
        <v>0</v>
      </c>
      <c r="C1187">
        <v>0</v>
      </c>
    </row>
    <row r="1188" spans="1:3" x14ac:dyDescent="0.2">
      <c r="A1188">
        <v>0</v>
      </c>
      <c r="C1188">
        <v>0</v>
      </c>
    </row>
    <row r="1189" spans="1:3" x14ac:dyDescent="0.2">
      <c r="A1189">
        <v>3</v>
      </c>
      <c r="C1189">
        <v>78</v>
      </c>
    </row>
    <row r="1190" spans="1:3" x14ac:dyDescent="0.2">
      <c r="A1190">
        <v>0</v>
      </c>
      <c r="C1190">
        <v>0</v>
      </c>
    </row>
    <row r="1191" spans="1:3" x14ac:dyDescent="0.2">
      <c r="A1191">
        <v>0</v>
      </c>
      <c r="C1191">
        <v>0</v>
      </c>
    </row>
    <row r="1192" spans="1:3" x14ac:dyDescent="0.2">
      <c r="A1192">
        <v>3</v>
      </c>
      <c r="C1192">
        <v>655</v>
      </c>
    </row>
    <row r="1193" spans="1:3" x14ac:dyDescent="0.2">
      <c r="A1193">
        <v>7</v>
      </c>
      <c r="C1193">
        <v>236</v>
      </c>
    </row>
    <row r="1194" spans="1:3" x14ac:dyDescent="0.2">
      <c r="A1194">
        <v>25</v>
      </c>
      <c r="C1194">
        <v>625</v>
      </c>
    </row>
    <row r="1195" spans="1:3" x14ac:dyDescent="0.2">
      <c r="A1195">
        <v>10</v>
      </c>
      <c r="C1195">
        <v>284</v>
      </c>
    </row>
    <row r="1196" spans="1:3" x14ac:dyDescent="0.2">
      <c r="A1196">
        <v>3</v>
      </c>
      <c r="C1196">
        <v>310</v>
      </c>
    </row>
    <row r="1197" spans="1:3" x14ac:dyDescent="0.2">
      <c r="A1197">
        <v>5</v>
      </c>
      <c r="C1197">
        <v>50</v>
      </c>
    </row>
    <row r="1198" spans="1:3" x14ac:dyDescent="0.2">
      <c r="A1198">
        <v>5</v>
      </c>
      <c r="C1198">
        <v>115</v>
      </c>
    </row>
    <row r="1199" spans="1:3" x14ac:dyDescent="0.2">
      <c r="A1199">
        <v>27</v>
      </c>
      <c r="C1199">
        <v>852</v>
      </c>
    </row>
    <row r="1200" spans="1:3" x14ac:dyDescent="0.2">
      <c r="A1200">
        <v>2</v>
      </c>
      <c r="C1200">
        <v>10</v>
      </c>
    </row>
    <row r="1201" spans="1:3" x14ac:dyDescent="0.2">
      <c r="A1201">
        <v>236</v>
      </c>
      <c r="C1201">
        <v>8076</v>
      </c>
    </row>
    <row r="1202" spans="1:3" x14ac:dyDescent="0.2">
      <c r="A1202">
        <v>1</v>
      </c>
      <c r="C1202">
        <v>25</v>
      </c>
    </row>
    <row r="1203" spans="1:3" x14ac:dyDescent="0.2">
      <c r="A1203">
        <v>12</v>
      </c>
      <c r="C1203">
        <v>236</v>
      </c>
    </row>
    <row r="1204" spans="1:3" x14ac:dyDescent="0.2">
      <c r="A1204">
        <v>4</v>
      </c>
      <c r="C1204">
        <v>85</v>
      </c>
    </row>
    <row r="1205" spans="1:3" x14ac:dyDescent="0.2">
      <c r="A1205">
        <v>3</v>
      </c>
      <c r="C1205">
        <v>25</v>
      </c>
    </row>
    <row r="1206" spans="1:3" x14ac:dyDescent="0.2">
      <c r="A1206">
        <v>99</v>
      </c>
      <c r="C1206">
        <v>2112.9899999999998</v>
      </c>
    </row>
    <row r="1207" spans="1:3" x14ac:dyDescent="0.2">
      <c r="A1207">
        <v>3</v>
      </c>
      <c r="C1207">
        <v>16</v>
      </c>
    </row>
    <row r="1208" spans="1:3" x14ac:dyDescent="0.2">
      <c r="A1208">
        <v>3</v>
      </c>
      <c r="C1208">
        <v>104</v>
      </c>
    </row>
    <row r="1209" spans="1:3" x14ac:dyDescent="0.2">
      <c r="A1209">
        <v>22</v>
      </c>
      <c r="C1209">
        <v>478</v>
      </c>
    </row>
    <row r="1210" spans="1:3" x14ac:dyDescent="0.2">
      <c r="A1210">
        <v>4</v>
      </c>
      <c r="C1210">
        <v>47.69</v>
      </c>
    </row>
    <row r="1211" spans="1:3" x14ac:dyDescent="0.2">
      <c r="A1211">
        <v>534</v>
      </c>
      <c r="C1211">
        <v>14203</v>
      </c>
    </row>
    <row r="1212" spans="1:3" x14ac:dyDescent="0.2">
      <c r="A1212">
        <v>12</v>
      </c>
      <c r="C1212">
        <v>128</v>
      </c>
    </row>
    <row r="1213" spans="1:3" x14ac:dyDescent="0.2">
      <c r="A1213">
        <v>56</v>
      </c>
      <c r="C1213">
        <v>1626</v>
      </c>
    </row>
    <row r="1214" spans="1:3" x14ac:dyDescent="0.2">
      <c r="A1214">
        <v>11</v>
      </c>
      <c r="C1214">
        <v>560</v>
      </c>
    </row>
    <row r="1215" spans="1:3" x14ac:dyDescent="0.2">
      <c r="A1215">
        <v>0</v>
      </c>
      <c r="C1215">
        <v>0</v>
      </c>
    </row>
    <row r="1216" spans="1:3" x14ac:dyDescent="0.2">
      <c r="A1216">
        <v>12</v>
      </c>
      <c r="C1216">
        <v>601</v>
      </c>
    </row>
    <row r="1217" spans="1:3" x14ac:dyDescent="0.2">
      <c r="A1217">
        <v>5</v>
      </c>
      <c r="C1217">
        <v>225</v>
      </c>
    </row>
    <row r="1218" spans="1:3" x14ac:dyDescent="0.2">
      <c r="A1218">
        <v>24</v>
      </c>
      <c r="C1218">
        <v>607</v>
      </c>
    </row>
    <row r="1219" spans="1:3" x14ac:dyDescent="0.2">
      <c r="A1219">
        <v>89</v>
      </c>
      <c r="C1219">
        <v>4565</v>
      </c>
    </row>
    <row r="1220" spans="1:3" x14ac:dyDescent="0.2">
      <c r="A1220">
        <v>1</v>
      </c>
      <c r="C1220">
        <v>1</v>
      </c>
    </row>
    <row r="1221" spans="1:3" x14ac:dyDescent="0.2">
      <c r="A1221">
        <v>55</v>
      </c>
      <c r="C1221">
        <v>2716</v>
      </c>
    </row>
    <row r="1222" spans="1:3" x14ac:dyDescent="0.2">
      <c r="A1222">
        <v>2</v>
      </c>
      <c r="C1222">
        <v>2</v>
      </c>
    </row>
    <row r="1223" spans="1:3" x14ac:dyDescent="0.2">
      <c r="A1223">
        <v>0</v>
      </c>
      <c r="C1223">
        <v>0</v>
      </c>
    </row>
    <row r="1224" spans="1:3" x14ac:dyDescent="0.2">
      <c r="A1224">
        <v>4</v>
      </c>
      <c r="C1224">
        <v>405</v>
      </c>
    </row>
    <row r="1225" spans="1:3" x14ac:dyDescent="0.2">
      <c r="A1225">
        <v>6</v>
      </c>
      <c r="C1225">
        <v>118</v>
      </c>
    </row>
    <row r="1226" spans="1:3" x14ac:dyDescent="0.2">
      <c r="A1226">
        <v>4</v>
      </c>
      <c r="C1226">
        <v>50</v>
      </c>
    </row>
    <row r="1227" spans="1:3" x14ac:dyDescent="0.2">
      <c r="A1227">
        <v>4</v>
      </c>
      <c r="C1227">
        <v>34</v>
      </c>
    </row>
    <row r="1228" spans="1:3" x14ac:dyDescent="0.2">
      <c r="A1228">
        <v>2</v>
      </c>
      <c r="C1228">
        <v>2</v>
      </c>
    </row>
    <row r="1229" spans="1:3" x14ac:dyDescent="0.2">
      <c r="A1229">
        <v>5</v>
      </c>
      <c r="C1229">
        <v>115</v>
      </c>
    </row>
    <row r="1230" spans="1:3" x14ac:dyDescent="0.2">
      <c r="A1230">
        <v>83</v>
      </c>
      <c r="C1230">
        <v>1493</v>
      </c>
    </row>
    <row r="1231" spans="1:3" x14ac:dyDescent="0.2">
      <c r="A1231">
        <v>57</v>
      </c>
      <c r="C1231">
        <v>21144</v>
      </c>
    </row>
    <row r="1232" spans="1:3" x14ac:dyDescent="0.2">
      <c r="A1232">
        <v>311</v>
      </c>
      <c r="C1232">
        <v>19770.11</v>
      </c>
    </row>
    <row r="1233" spans="1:3" x14ac:dyDescent="0.2">
      <c r="A1233">
        <v>2</v>
      </c>
      <c r="C1233">
        <v>26</v>
      </c>
    </row>
    <row r="1234" spans="1:3" x14ac:dyDescent="0.2">
      <c r="A1234">
        <v>16</v>
      </c>
      <c r="C1234">
        <v>85</v>
      </c>
    </row>
    <row r="1235" spans="1:3" x14ac:dyDescent="0.2">
      <c r="A1235">
        <v>9</v>
      </c>
      <c r="C1235">
        <v>201</v>
      </c>
    </row>
    <row r="1236" spans="1:3" x14ac:dyDescent="0.2">
      <c r="A1236">
        <v>1</v>
      </c>
      <c r="C1236">
        <v>52</v>
      </c>
    </row>
    <row r="1237" spans="1:3" x14ac:dyDescent="0.2">
      <c r="A1237">
        <v>12</v>
      </c>
      <c r="C1237">
        <v>202</v>
      </c>
    </row>
    <row r="1238" spans="1:3" x14ac:dyDescent="0.2">
      <c r="A1238">
        <v>0</v>
      </c>
      <c r="C1238">
        <v>0</v>
      </c>
    </row>
    <row r="1239" spans="1:3" x14ac:dyDescent="0.2">
      <c r="A1239">
        <v>20</v>
      </c>
      <c r="C1239">
        <v>1126</v>
      </c>
    </row>
    <row r="1240" spans="1:3" x14ac:dyDescent="0.2">
      <c r="A1240">
        <v>16</v>
      </c>
      <c r="C1240">
        <v>1345</v>
      </c>
    </row>
    <row r="1241" spans="1:3" x14ac:dyDescent="0.2">
      <c r="A1241">
        <v>33</v>
      </c>
      <c r="C1241">
        <v>5557</v>
      </c>
    </row>
    <row r="1242" spans="1:3" x14ac:dyDescent="0.2">
      <c r="A1242">
        <v>2</v>
      </c>
      <c r="C1242">
        <v>30</v>
      </c>
    </row>
    <row r="1243" spans="1:3" x14ac:dyDescent="0.2">
      <c r="A1243">
        <v>6</v>
      </c>
      <c r="C1243">
        <v>460</v>
      </c>
    </row>
    <row r="1244" spans="1:3" x14ac:dyDescent="0.2">
      <c r="A1244">
        <v>0</v>
      </c>
      <c r="C1244">
        <v>0</v>
      </c>
    </row>
    <row r="1245" spans="1:3" x14ac:dyDescent="0.2">
      <c r="A1245">
        <v>3</v>
      </c>
      <c r="C1245">
        <v>151</v>
      </c>
    </row>
    <row r="1246" spans="1:3" x14ac:dyDescent="0.2">
      <c r="A1246">
        <v>0</v>
      </c>
      <c r="C1246">
        <v>0</v>
      </c>
    </row>
    <row r="1247" spans="1:3" x14ac:dyDescent="0.2">
      <c r="A1247">
        <v>3</v>
      </c>
      <c r="C1247">
        <v>25</v>
      </c>
    </row>
    <row r="1248" spans="1:3" x14ac:dyDescent="0.2">
      <c r="A1248">
        <v>13</v>
      </c>
      <c r="C1248">
        <v>460</v>
      </c>
    </row>
    <row r="1249" spans="1:3" x14ac:dyDescent="0.2">
      <c r="A1249">
        <v>6</v>
      </c>
      <c r="C1249">
        <v>335</v>
      </c>
    </row>
    <row r="1250" spans="1:3" x14ac:dyDescent="0.2">
      <c r="A1250">
        <v>1</v>
      </c>
      <c r="C1250">
        <v>5</v>
      </c>
    </row>
    <row r="1251" spans="1:3" x14ac:dyDescent="0.2">
      <c r="A1251">
        <v>0</v>
      </c>
      <c r="C1251">
        <v>0</v>
      </c>
    </row>
    <row r="1252" spans="1:3" x14ac:dyDescent="0.2">
      <c r="A1252">
        <v>5</v>
      </c>
      <c r="C1252">
        <v>5</v>
      </c>
    </row>
    <row r="1253" spans="1:3" x14ac:dyDescent="0.2">
      <c r="A1253">
        <v>0</v>
      </c>
      <c r="C1253">
        <v>0</v>
      </c>
    </row>
    <row r="1254" spans="1:3" x14ac:dyDescent="0.2">
      <c r="A1254">
        <v>36</v>
      </c>
      <c r="C1254">
        <v>2501</v>
      </c>
    </row>
    <row r="1255" spans="1:3" x14ac:dyDescent="0.2">
      <c r="A1255">
        <v>1</v>
      </c>
      <c r="C1255">
        <v>1</v>
      </c>
    </row>
    <row r="1256" spans="1:3" x14ac:dyDescent="0.2">
      <c r="A1256">
        <v>1</v>
      </c>
      <c r="C1256">
        <v>1</v>
      </c>
    </row>
    <row r="1257" spans="1:3" x14ac:dyDescent="0.2">
      <c r="A1257">
        <v>1</v>
      </c>
      <c r="C1257">
        <v>8</v>
      </c>
    </row>
    <row r="1258" spans="1:3" x14ac:dyDescent="0.2">
      <c r="A1258">
        <v>9</v>
      </c>
      <c r="C1258">
        <v>310</v>
      </c>
    </row>
    <row r="1259" spans="1:3" x14ac:dyDescent="0.2">
      <c r="A1259">
        <v>1</v>
      </c>
      <c r="C1259">
        <v>1</v>
      </c>
    </row>
    <row r="1260" spans="1:3" x14ac:dyDescent="0.2">
      <c r="A1260">
        <v>0</v>
      </c>
      <c r="C1260">
        <v>0</v>
      </c>
    </row>
    <row r="1261" spans="1:3" x14ac:dyDescent="0.2">
      <c r="A1261">
        <v>1</v>
      </c>
      <c r="C1261">
        <v>1</v>
      </c>
    </row>
    <row r="1262" spans="1:3" x14ac:dyDescent="0.2">
      <c r="A1262">
        <v>1</v>
      </c>
      <c r="C1262">
        <v>1</v>
      </c>
    </row>
    <row r="1263" spans="1:3" x14ac:dyDescent="0.2">
      <c r="A1263">
        <v>4</v>
      </c>
      <c r="C1263">
        <v>2005</v>
      </c>
    </row>
    <row r="1264" spans="1:3" x14ac:dyDescent="0.2">
      <c r="A1264">
        <v>2</v>
      </c>
      <c r="C1264">
        <v>21</v>
      </c>
    </row>
    <row r="1265" spans="1:3" x14ac:dyDescent="0.2">
      <c r="A1265">
        <v>2</v>
      </c>
      <c r="C1265">
        <v>2</v>
      </c>
    </row>
    <row r="1266" spans="1:3" x14ac:dyDescent="0.2">
      <c r="A1266">
        <v>2</v>
      </c>
      <c r="C1266">
        <v>2</v>
      </c>
    </row>
    <row r="1267" spans="1:3" x14ac:dyDescent="0.2">
      <c r="A1267">
        <v>0</v>
      </c>
      <c r="C1267">
        <v>0</v>
      </c>
    </row>
    <row r="1268" spans="1:3" x14ac:dyDescent="0.2">
      <c r="A1268">
        <v>2</v>
      </c>
      <c r="C1268">
        <v>26</v>
      </c>
    </row>
    <row r="1269" spans="1:3" x14ac:dyDescent="0.2">
      <c r="A1269">
        <v>4</v>
      </c>
      <c r="C1269">
        <v>1224</v>
      </c>
    </row>
    <row r="1270" spans="1:3" x14ac:dyDescent="0.2">
      <c r="A1270">
        <v>2</v>
      </c>
      <c r="C1270">
        <v>45</v>
      </c>
    </row>
    <row r="1271" spans="1:3" x14ac:dyDescent="0.2">
      <c r="A1271">
        <v>0</v>
      </c>
      <c r="C1271">
        <v>0</v>
      </c>
    </row>
    <row r="1272" spans="1:3" x14ac:dyDescent="0.2">
      <c r="A1272">
        <v>1</v>
      </c>
      <c r="C1272">
        <v>50</v>
      </c>
    </row>
    <row r="1273" spans="1:3" x14ac:dyDescent="0.2">
      <c r="A1273">
        <v>0</v>
      </c>
      <c r="C1273">
        <v>0</v>
      </c>
    </row>
    <row r="1274" spans="1:3" x14ac:dyDescent="0.2">
      <c r="A1274">
        <v>2</v>
      </c>
      <c r="C1274">
        <v>10</v>
      </c>
    </row>
    <row r="1275" spans="1:3" x14ac:dyDescent="0.2">
      <c r="A1275">
        <v>7</v>
      </c>
      <c r="C1275">
        <v>281</v>
      </c>
    </row>
    <row r="1276" spans="1:3" x14ac:dyDescent="0.2">
      <c r="A1276">
        <v>5</v>
      </c>
      <c r="C1276">
        <v>86</v>
      </c>
    </row>
    <row r="1277" spans="1:3" x14ac:dyDescent="0.2">
      <c r="A1277">
        <v>0</v>
      </c>
      <c r="C1277">
        <v>0</v>
      </c>
    </row>
    <row r="1278" spans="1:3" x14ac:dyDescent="0.2">
      <c r="A1278">
        <v>0</v>
      </c>
      <c r="C1278">
        <v>0</v>
      </c>
    </row>
    <row r="1279" spans="1:3" x14ac:dyDescent="0.2">
      <c r="A1279">
        <v>0</v>
      </c>
      <c r="C1279">
        <v>0</v>
      </c>
    </row>
    <row r="1280" spans="1:3" x14ac:dyDescent="0.2">
      <c r="A1280">
        <v>2</v>
      </c>
      <c r="C1280">
        <v>30</v>
      </c>
    </row>
    <row r="1281" spans="1:3" x14ac:dyDescent="0.2">
      <c r="A1281">
        <v>0</v>
      </c>
      <c r="C1281">
        <v>0</v>
      </c>
    </row>
    <row r="1282" spans="1:3" x14ac:dyDescent="0.2">
      <c r="A1282">
        <v>0</v>
      </c>
      <c r="C1282">
        <v>0</v>
      </c>
    </row>
    <row r="1283" spans="1:3" x14ac:dyDescent="0.2">
      <c r="A1283">
        <v>28</v>
      </c>
      <c r="C1283">
        <v>1000</v>
      </c>
    </row>
    <row r="1284" spans="1:3" x14ac:dyDescent="0.2">
      <c r="A1284">
        <v>2</v>
      </c>
      <c r="C1284">
        <v>75</v>
      </c>
    </row>
    <row r="1285" spans="1:3" x14ac:dyDescent="0.2">
      <c r="A1285">
        <v>0</v>
      </c>
      <c r="C1285">
        <v>0</v>
      </c>
    </row>
    <row r="1286" spans="1:3" x14ac:dyDescent="0.2">
      <c r="A1286">
        <v>0</v>
      </c>
      <c r="C1286">
        <v>0</v>
      </c>
    </row>
    <row r="1287" spans="1:3" x14ac:dyDescent="0.2">
      <c r="A1287">
        <v>0</v>
      </c>
      <c r="C1287">
        <v>0</v>
      </c>
    </row>
    <row r="1288" spans="1:3" x14ac:dyDescent="0.2">
      <c r="A1288">
        <v>4</v>
      </c>
      <c r="C1288">
        <v>210</v>
      </c>
    </row>
    <row r="1289" spans="1:3" x14ac:dyDescent="0.2">
      <c r="A1289">
        <v>12</v>
      </c>
      <c r="C1289">
        <v>930</v>
      </c>
    </row>
    <row r="1290" spans="1:3" x14ac:dyDescent="0.2">
      <c r="A1290">
        <v>0</v>
      </c>
      <c r="C1290">
        <v>0</v>
      </c>
    </row>
    <row r="1291" spans="1:3" x14ac:dyDescent="0.2">
      <c r="A1291">
        <v>33</v>
      </c>
      <c r="C1291">
        <v>1767</v>
      </c>
    </row>
    <row r="1292" spans="1:3" x14ac:dyDescent="0.2">
      <c r="A1292">
        <v>0</v>
      </c>
      <c r="C1292">
        <v>0</v>
      </c>
    </row>
    <row r="1293" spans="1:3" x14ac:dyDescent="0.2">
      <c r="A1293">
        <v>4</v>
      </c>
      <c r="C1293">
        <v>65</v>
      </c>
    </row>
    <row r="1294" spans="1:3" x14ac:dyDescent="0.2">
      <c r="A1294">
        <v>0</v>
      </c>
      <c r="C1294">
        <v>0</v>
      </c>
    </row>
    <row r="1295" spans="1:3" x14ac:dyDescent="0.2">
      <c r="A1295">
        <v>11</v>
      </c>
      <c r="C1295">
        <v>530</v>
      </c>
    </row>
    <row r="1296" spans="1:3" x14ac:dyDescent="0.2">
      <c r="A1296">
        <v>1</v>
      </c>
      <c r="C1296">
        <v>1</v>
      </c>
    </row>
    <row r="1297" spans="1:3" x14ac:dyDescent="0.2">
      <c r="A1297">
        <v>5</v>
      </c>
      <c r="C1297">
        <v>5</v>
      </c>
    </row>
    <row r="1298" spans="1:3" x14ac:dyDescent="0.2">
      <c r="A1298">
        <v>0</v>
      </c>
      <c r="C1298">
        <v>0</v>
      </c>
    </row>
    <row r="1299" spans="1:3" x14ac:dyDescent="0.2">
      <c r="A1299">
        <v>1</v>
      </c>
      <c r="C1299">
        <v>50</v>
      </c>
    </row>
    <row r="1300" spans="1:3" x14ac:dyDescent="0.2">
      <c r="A1300">
        <v>1</v>
      </c>
      <c r="C1300">
        <v>5</v>
      </c>
    </row>
    <row r="1301" spans="1:3" x14ac:dyDescent="0.2">
      <c r="A1301">
        <v>6</v>
      </c>
      <c r="C1301">
        <v>1217</v>
      </c>
    </row>
    <row r="1302" spans="1:3" x14ac:dyDescent="0.2">
      <c r="A1302">
        <v>8</v>
      </c>
      <c r="C1302">
        <v>233</v>
      </c>
    </row>
    <row r="1303" spans="1:3" x14ac:dyDescent="0.2">
      <c r="A1303">
        <v>1</v>
      </c>
      <c r="C1303">
        <v>5</v>
      </c>
    </row>
    <row r="1304" spans="1:3" x14ac:dyDescent="0.2">
      <c r="A1304">
        <v>0</v>
      </c>
      <c r="C1304">
        <v>0</v>
      </c>
    </row>
    <row r="1305" spans="1:3" x14ac:dyDescent="0.2">
      <c r="A1305">
        <v>2</v>
      </c>
      <c r="C1305">
        <v>26</v>
      </c>
    </row>
    <row r="1306" spans="1:3" x14ac:dyDescent="0.2">
      <c r="A1306">
        <v>1</v>
      </c>
      <c r="C1306">
        <v>50</v>
      </c>
    </row>
    <row r="1307" spans="1:3" x14ac:dyDescent="0.2">
      <c r="A1307">
        <v>0</v>
      </c>
      <c r="C1307">
        <v>0</v>
      </c>
    </row>
    <row r="1308" spans="1:3" x14ac:dyDescent="0.2">
      <c r="A1308">
        <v>1</v>
      </c>
      <c r="C1308">
        <v>1</v>
      </c>
    </row>
    <row r="1309" spans="1:3" x14ac:dyDescent="0.2">
      <c r="A1309">
        <v>19</v>
      </c>
      <c r="C1309">
        <v>1825</v>
      </c>
    </row>
    <row r="1310" spans="1:3" x14ac:dyDescent="0.2">
      <c r="A1310">
        <v>27</v>
      </c>
      <c r="C1310">
        <v>8256</v>
      </c>
    </row>
    <row r="1311" spans="1:3" x14ac:dyDescent="0.2">
      <c r="A1311">
        <v>7</v>
      </c>
      <c r="C1311">
        <v>85</v>
      </c>
    </row>
    <row r="1312" spans="1:3" x14ac:dyDescent="0.2">
      <c r="A1312">
        <v>14</v>
      </c>
      <c r="C1312">
        <v>1170</v>
      </c>
    </row>
    <row r="1313" spans="1:3" x14ac:dyDescent="0.2">
      <c r="A1313">
        <v>5</v>
      </c>
      <c r="C1313">
        <v>90</v>
      </c>
    </row>
    <row r="1314" spans="1:3" x14ac:dyDescent="0.2">
      <c r="A1314">
        <v>30</v>
      </c>
      <c r="C1314">
        <v>3466</v>
      </c>
    </row>
    <row r="1315" spans="1:3" x14ac:dyDescent="0.2">
      <c r="A1315">
        <v>1</v>
      </c>
      <c r="C1315">
        <v>15</v>
      </c>
    </row>
    <row r="1316" spans="1:3" x14ac:dyDescent="0.2">
      <c r="A1316">
        <v>0</v>
      </c>
      <c r="C1316">
        <v>0</v>
      </c>
    </row>
    <row r="1317" spans="1:3" x14ac:dyDescent="0.2">
      <c r="A1317">
        <v>60</v>
      </c>
      <c r="C1317">
        <v>2495</v>
      </c>
    </row>
    <row r="1318" spans="1:3" x14ac:dyDescent="0.2">
      <c r="A1318">
        <v>84</v>
      </c>
      <c r="C1318">
        <v>2836</v>
      </c>
    </row>
    <row r="1319" spans="1:3" x14ac:dyDescent="0.2">
      <c r="A1319">
        <v>47</v>
      </c>
      <c r="C1319">
        <v>3319</v>
      </c>
    </row>
    <row r="1320" spans="1:3" x14ac:dyDescent="0.2">
      <c r="A1320">
        <v>66</v>
      </c>
      <c r="C1320">
        <v>11032</v>
      </c>
    </row>
    <row r="1321" spans="1:3" x14ac:dyDescent="0.2">
      <c r="A1321">
        <v>171</v>
      </c>
      <c r="C1321">
        <v>21994</v>
      </c>
    </row>
    <row r="1322" spans="1:3" x14ac:dyDescent="0.2">
      <c r="A1322">
        <v>29</v>
      </c>
      <c r="C1322">
        <v>1897</v>
      </c>
    </row>
    <row r="1323" spans="1:3" x14ac:dyDescent="0.2">
      <c r="A1323">
        <v>9</v>
      </c>
      <c r="C1323">
        <v>1058</v>
      </c>
    </row>
    <row r="1324" spans="1:3" x14ac:dyDescent="0.2">
      <c r="A1324">
        <v>27</v>
      </c>
      <c r="C1324">
        <v>3415</v>
      </c>
    </row>
    <row r="1325" spans="1:3" x14ac:dyDescent="0.2">
      <c r="A1325">
        <v>2</v>
      </c>
      <c r="C1325">
        <v>1100</v>
      </c>
    </row>
    <row r="1326" spans="1:3" x14ac:dyDescent="0.2">
      <c r="A1326">
        <v>3</v>
      </c>
      <c r="C1326">
        <v>132</v>
      </c>
    </row>
    <row r="1327" spans="1:3" x14ac:dyDescent="0.2">
      <c r="A1327">
        <v>4</v>
      </c>
      <c r="C1327">
        <v>276</v>
      </c>
    </row>
    <row r="1328" spans="1:3" x14ac:dyDescent="0.2">
      <c r="A1328">
        <v>2</v>
      </c>
      <c r="C1328">
        <v>55</v>
      </c>
    </row>
    <row r="1329" spans="1:3" x14ac:dyDescent="0.2">
      <c r="A1329">
        <v>20</v>
      </c>
      <c r="C1329">
        <v>1698</v>
      </c>
    </row>
    <row r="1330" spans="1:3" x14ac:dyDescent="0.2">
      <c r="A1330">
        <v>3</v>
      </c>
      <c r="C1330">
        <v>36</v>
      </c>
    </row>
    <row r="1331" spans="1:3" x14ac:dyDescent="0.2">
      <c r="A1331">
        <v>4</v>
      </c>
      <c r="C1331">
        <v>800</v>
      </c>
    </row>
    <row r="1332" spans="1:3" x14ac:dyDescent="0.2">
      <c r="A1332">
        <v>1</v>
      </c>
      <c r="C1332">
        <v>10</v>
      </c>
    </row>
    <row r="1333" spans="1:3" x14ac:dyDescent="0.2">
      <c r="A1333">
        <v>0</v>
      </c>
      <c r="C1333">
        <v>0</v>
      </c>
    </row>
    <row r="1334" spans="1:3" x14ac:dyDescent="0.2">
      <c r="A1334">
        <v>0</v>
      </c>
      <c r="C1334">
        <v>0</v>
      </c>
    </row>
    <row r="1335" spans="1:3" x14ac:dyDescent="0.2">
      <c r="A1335">
        <v>14</v>
      </c>
      <c r="C1335">
        <v>74</v>
      </c>
    </row>
    <row r="1336" spans="1:3" x14ac:dyDescent="0.2">
      <c r="A1336">
        <v>1</v>
      </c>
      <c r="C1336">
        <v>1</v>
      </c>
    </row>
    <row r="1337" spans="1:3" x14ac:dyDescent="0.2">
      <c r="A1337">
        <v>118</v>
      </c>
      <c r="C1337">
        <v>8586</v>
      </c>
    </row>
    <row r="1338" spans="1:3" x14ac:dyDescent="0.2">
      <c r="A1338">
        <v>2</v>
      </c>
      <c r="C1338">
        <v>35</v>
      </c>
    </row>
    <row r="1339" spans="1:3" x14ac:dyDescent="0.2">
      <c r="A1339">
        <v>1</v>
      </c>
      <c r="C1339">
        <v>25</v>
      </c>
    </row>
    <row r="1340" spans="1:3" x14ac:dyDescent="0.2">
      <c r="A1340">
        <v>3</v>
      </c>
      <c r="C1340">
        <v>40</v>
      </c>
    </row>
    <row r="1341" spans="1:3" x14ac:dyDescent="0.2">
      <c r="A1341">
        <v>1</v>
      </c>
      <c r="C1341">
        <v>1</v>
      </c>
    </row>
    <row r="1342" spans="1:3" x14ac:dyDescent="0.2">
      <c r="A1342">
        <v>3</v>
      </c>
      <c r="C1342">
        <v>71</v>
      </c>
    </row>
    <row r="1343" spans="1:3" x14ac:dyDescent="0.2">
      <c r="A1343">
        <v>38</v>
      </c>
      <c r="C1343">
        <v>3390</v>
      </c>
    </row>
    <row r="1344" spans="1:3" x14ac:dyDescent="0.2">
      <c r="A1344">
        <v>52</v>
      </c>
      <c r="C1344">
        <v>6061</v>
      </c>
    </row>
    <row r="1345" spans="1:3" x14ac:dyDescent="0.2">
      <c r="A1345">
        <v>2</v>
      </c>
      <c r="C1345">
        <v>26.01</v>
      </c>
    </row>
    <row r="1346" spans="1:3" x14ac:dyDescent="0.2">
      <c r="A1346">
        <v>0</v>
      </c>
      <c r="C1346">
        <v>0</v>
      </c>
    </row>
    <row r="1347" spans="1:3" x14ac:dyDescent="0.2">
      <c r="A1347">
        <v>4</v>
      </c>
      <c r="C1347">
        <v>70</v>
      </c>
    </row>
    <row r="1348" spans="1:3" x14ac:dyDescent="0.2">
      <c r="A1348">
        <v>4</v>
      </c>
      <c r="C1348">
        <v>35</v>
      </c>
    </row>
    <row r="1349" spans="1:3" x14ac:dyDescent="0.2">
      <c r="A1349">
        <v>18</v>
      </c>
      <c r="C1349">
        <v>731</v>
      </c>
    </row>
    <row r="1350" spans="1:3" x14ac:dyDescent="0.2">
      <c r="A1350">
        <v>0</v>
      </c>
      <c r="C1350">
        <v>0</v>
      </c>
    </row>
    <row r="1351" spans="1:3" x14ac:dyDescent="0.2">
      <c r="A1351">
        <v>22</v>
      </c>
      <c r="C1351">
        <v>835</v>
      </c>
    </row>
    <row r="1352" spans="1:3" x14ac:dyDescent="0.2">
      <c r="A1352">
        <v>49</v>
      </c>
      <c r="C1352">
        <v>1751</v>
      </c>
    </row>
    <row r="1353" spans="1:3" x14ac:dyDescent="0.2">
      <c r="A1353">
        <v>19</v>
      </c>
      <c r="C1353">
        <v>801</v>
      </c>
    </row>
    <row r="1354" spans="1:3" x14ac:dyDescent="0.2">
      <c r="A1354">
        <v>4</v>
      </c>
      <c r="C1354">
        <v>140</v>
      </c>
    </row>
    <row r="1355" spans="1:3" x14ac:dyDescent="0.2">
      <c r="A1355">
        <v>4</v>
      </c>
      <c r="C1355">
        <v>53</v>
      </c>
    </row>
    <row r="1356" spans="1:3" x14ac:dyDescent="0.2">
      <c r="A1356">
        <v>2</v>
      </c>
      <c r="C1356">
        <v>110</v>
      </c>
    </row>
    <row r="1357" spans="1:3" x14ac:dyDescent="0.2">
      <c r="A1357">
        <v>0</v>
      </c>
      <c r="C1357">
        <v>0</v>
      </c>
    </row>
    <row r="1358" spans="1:3" x14ac:dyDescent="0.2">
      <c r="A1358">
        <v>0</v>
      </c>
      <c r="C1358">
        <v>0</v>
      </c>
    </row>
    <row r="1359" spans="1:3" x14ac:dyDescent="0.2">
      <c r="A1359">
        <v>14</v>
      </c>
      <c r="C1359">
        <v>550</v>
      </c>
    </row>
    <row r="1360" spans="1:3" x14ac:dyDescent="0.2">
      <c r="A1360">
        <v>8</v>
      </c>
      <c r="C1360">
        <v>380</v>
      </c>
    </row>
    <row r="1361" spans="1:3" x14ac:dyDescent="0.2">
      <c r="A1361">
        <v>0</v>
      </c>
      <c r="C1361">
        <v>0</v>
      </c>
    </row>
    <row r="1362" spans="1:3" x14ac:dyDescent="0.2">
      <c r="A1362">
        <v>15</v>
      </c>
      <c r="C1362">
        <v>260</v>
      </c>
    </row>
    <row r="1363" spans="1:3" x14ac:dyDescent="0.2">
      <c r="A1363">
        <v>33</v>
      </c>
      <c r="C1363">
        <v>1048</v>
      </c>
    </row>
    <row r="1364" spans="1:3" x14ac:dyDescent="0.2">
      <c r="A1364">
        <v>2</v>
      </c>
      <c r="C1364">
        <v>10</v>
      </c>
    </row>
    <row r="1365" spans="1:3" x14ac:dyDescent="0.2">
      <c r="A1365">
        <v>6</v>
      </c>
      <c r="C1365">
        <v>234</v>
      </c>
    </row>
    <row r="1366" spans="1:3" x14ac:dyDescent="0.2">
      <c r="A1366">
        <v>2</v>
      </c>
      <c r="C1366">
        <v>105</v>
      </c>
    </row>
    <row r="1367" spans="1:3" x14ac:dyDescent="0.2">
      <c r="A1367">
        <v>0</v>
      </c>
      <c r="C1367">
        <v>0</v>
      </c>
    </row>
    <row r="1368" spans="1:3" x14ac:dyDescent="0.2">
      <c r="A1368">
        <v>4</v>
      </c>
      <c r="C1368">
        <v>36</v>
      </c>
    </row>
    <row r="1369" spans="1:3" x14ac:dyDescent="0.2">
      <c r="A1369">
        <v>1</v>
      </c>
      <c r="C1369">
        <v>25</v>
      </c>
    </row>
    <row r="1370" spans="1:3" x14ac:dyDescent="0.2">
      <c r="A1370">
        <v>3</v>
      </c>
      <c r="C1370">
        <v>90</v>
      </c>
    </row>
    <row r="1371" spans="1:3" x14ac:dyDescent="0.2">
      <c r="A1371">
        <v>4</v>
      </c>
      <c r="C1371">
        <v>45</v>
      </c>
    </row>
    <row r="1372" spans="1:3" x14ac:dyDescent="0.2">
      <c r="A1372">
        <v>0</v>
      </c>
      <c r="C1372">
        <v>0</v>
      </c>
    </row>
    <row r="1373" spans="1:3" x14ac:dyDescent="0.2">
      <c r="A1373">
        <v>4</v>
      </c>
      <c r="C1373">
        <v>100</v>
      </c>
    </row>
    <row r="1374" spans="1:3" x14ac:dyDescent="0.2">
      <c r="A1374">
        <v>3</v>
      </c>
      <c r="C1374">
        <v>34</v>
      </c>
    </row>
    <row r="1375" spans="1:3" x14ac:dyDescent="0.2">
      <c r="A1375">
        <v>34</v>
      </c>
      <c r="C1375">
        <v>1002</v>
      </c>
    </row>
    <row r="1376" spans="1:3" x14ac:dyDescent="0.2">
      <c r="A1376">
        <v>2</v>
      </c>
      <c r="C1376">
        <v>2</v>
      </c>
    </row>
    <row r="1377" spans="1:3" x14ac:dyDescent="0.2">
      <c r="A1377">
        <v>33</v>
      </c>
      <c r="C1377">
        <v>2082.25</v>
      </c>
    </row>
    <row r="1378" spans="1:3" x14ac:dyDescent="0.2">
      <c r="A1378">
        <v>0</v>
      </c>
      <c r="C1378">
        <v>0</v>
      </c>
    </row>
    <row r="1379" spans="1:3" x14ac:dyDescent="0.2">
      <c r="A1379">
        <v>0</v>
      </c>
      <c r="C1379">
        <v>0</v>
      </c>
    </row>
    <row r="1380" spans="1:3" x14ac:dyDescent="0.2">
      <c r="A1380">
        <v>1</v>
      </c>
      <c r="C1380">
        <v>1</v>
      </c>
    </row>
    <row r="1381" spans="1:3" x14ac:dyDescent="0.2">
      <c r="A1381">
        <v>13</v>
      </c>
      <c r="C1381">
        <v>570</v>
      </c>
    </row>
    <row r="1382" spans="1:3" x14ac:dyDescent="0.2">
      <c r="A1382">
        <v>2</v>
      </c>
      <c r="C1382">
        <v>150</v>
      </c>
    </row>
    <row r="1383" spans="1:3" x14ac:dyDescent="0.2">
      <c r="A1383">
        <v>36</v>
      </c>
      <c r="C1383">
        <v>1655</v>
      </c>
    </row>
    <row r="1384" spans="1:3" x14ac:dyDescent="0.2">
      <c r="A1384">
        <v>1</v>
      </c>
      <c r="C1384">
        <v>10</v>
      </c>
    </row>
    <row r="1385" spans="1:3" x14ac:dyDescent="0.2">
      <c r="A1385">
        <v>15</v>
      </c>
      <c r="C1385">
        <v>1405</v>
      </c>
    </row>
    <row r="1386" spans="1:3" x14ac:dyDescent="0.2">
      <c r="A1386">
        <v>1</v>
      </c>
      <c r="C1386">
        <v>53</v>
      </c>
    </row>
    <row r="1387" spans="1:3" x14ac:dyDescent="0.2">
      <c r="A1387">
        <v>0</v>
      </c>
      <c r="C1387">
        <v>0</v>
      </c>
    </row>
    <row r="1388" spans="1:3" x14ac:dyDescent="0.2">
      <c r="A1388">
        <v>1</v>
      </c>
      <c r="C1388">
        <v>10</v>
      </c>
    </row>
    <row r="1389" spans="1:3" x14ac:dyDescent="0.2">
      <c r="A1389">
        <v>0</v>
      </c>
      <c r="C1389">
        <v>0</v>
      </c>
    </row>
    <row r="1390" spans="1:3" x14ac:dyDescent="0.2">
      <c r="A1390">
        <v>0</v>
      </c>
      <c r="C1390">
        <v>0</v>
      </c>
    </row>
    <row r="1391" spans="1:3" x14ac:dyDescent="0.2">
      <c r="A1391">
        <v>1</v>
      </c>
      <c r="C1391">
        <v>30</v>
      </c>
    </row>
    <row r="1392" spans="1:3" x14ac:dyDescent="0.2">
      <c r="A1392">
        <v>39</v>
      </c>
      <c r="C1392">
        <v>2366</v>
      </c>
    </row>
    <row r="1393" spans="1:3" x14ac:dyDescent="0.2">
      <c r="A1393">
        <v>0</v>
      </c>
      <c r="C1393">
        <v>0</v>
      </c>
    </row>
    <row r="1394" spans="1:3" x14ac:dyDescent="0.2">
      <c r="A1394">
        <v>0</v>
      </c>
      <c r="C1394">
        <v>0</v>
      </c>
    </row>
    <row r="1395" spans="1:3" x14ac:dyDescent="0.2">
      <c r="A1395">
        <v>3</v>
      </c>
      <c r="C1395">
        <v>70</v>
      </c>
    </row>
    <row r="1396" spans="1:3" x14ac:dyDescent="0.2">
      <c r="A1396">
        <v>1</v>
      </c>
      <c r="C1396">
        <v>5</v>
      </c>
    </row>
    <row r="1397" spans="1:3" x14ac:dyDescent="0.2">
      <c r="A1397">
        <v>13</v>
      </c>
      <c r="C1397">
        <v>311</v>
      </c>
    </row>
    <row r="1398" spans="1:3" x14ac:dyDescent="0.2">
      <c r="A1398">
        <v>0</v>
      </c>
      <c r="C1398">
        <v>0</v>
      </c>
    </row>
    <row r="1399" spans="1:3" x14ac:dyDescent="0.2">
      <c r="A1399">
        <v>6</v>
      </c>
      <c r="C1399">
        <v>95</v>
      </c>
    </row>
    <row r="1400" spans="1:3" x14ac:dyDescent="0.2">
      <c r="A1400">
        <v>0</v>
      </c>
      <c r="C1400">
        <v>0</v>
      </c>
    </row>
    <row r="1401" spans="1:3" x14ac:dyDescent="0.2">
      <c r="A1401">
        <v>14</v>
      </c>
      <c r="C1401">
        <v>417</v>
      </c>
    </row>
    <row r="1402" spans="1:3" x14ac:dyDescent="0.2">
      <c r="A1402">
        <v>5</v>
      </c>
      <c r="C1402">
        <v>300</v>
      </c>
    </row>
    <row r="1403" spans="1:3" x14ac:dyDescent="0.2">
      <c r="A1403">
        <v>6</v>
      </c>
      <c r="C1403">
        <v>146</v>
      </c>
    </row>
    <row r="1404" spans="1:3" x14ac:dyDescent="0.2">
      <c r="A1404">
        <v>15</v>
      </c>
      <c r="C1404">
        <v>7500</v>
      </c>
    </row>
    <row r="1405" spans="1:3" x14ac:dyDescent="0.2">
      <c r="A1405">
        <v>0</v>
      </c>
      <c r="C1405">
        <v>0</v>
      </c>
    </row>
    <row r="1406" spans="1:3" x14ac:dyDescent="0.2">
      <c r="A1406">
        <v>1</v>
      </c>
      <c r="C1406">
        <v>35</v>
      </c>
    </row>
    <row r="1407" spans="1:3" x14ac:dyDescent="0.2">
      <c r="A1407">
        <v>9</v>
      </c>
      <c r="C1407">
        <v>266</v>
      </c>
    </row>
    <row r="1408" spans="1:3" x14ac:dyDescent="0.2">
      <c r="A1408">
        <v>3</v>
      </c>
      <c r="C1408">
        <v>80</v>
      </c>
    </row>
    <row r="1409" spans="1:3" x14ac:dyDescent="0.2">
      <c r="A1409">
        <v>3</v>
      </c>
      <c r="C1409">
        <v>55</v>
      </c>
    </row>
    <row r="1410" spans="1:3" x14ac:dyDescent="0.2">
      <c r="A1410">
        <v>1</v>
      </c>
      <c r="C1410">
        <v>20</v>
      </c>
    </row>
    <row r="1411" spans="1:3" x14ac:dyDescent="0.2">
      <c r="A1411">
        <v>3</v>
      </c>
      <c r="C1411">
        <v>40</v>
      </c>
    </row>
    <row r="1412" spans="1:3" x14ac:dyDescent="0.2">
      <c r="A1412">
        <v>0</v>
      </c>
      <c r="C1412">
        <v>0</v>
      </c>
    </row>
    <row r="1413" spans="1:3" x14ac:dyDescent="0.2">
      <c r="A1413">
        <v>2</v>
      </c>
      <c r="C1413">
        <v>45</v>
      </c>
    </row>
    <row r="1414" spans="1:3" x14ac:dyDescent="0.2">
      <c r="A1414">
        <v>10</v>
      </c>
      <c r="C1414">
        <v>504</v>
      </c>
    </row>
    <row r="1415" spans="1:3" x14ac:dyDescent="0.2">
      <c r="A1415">
        <v>60</v>
      </c>
      <c r="C1415">
        <v>6301.76</v>
      </c>
    </row>
    <row r="1416" spans="1:3" x14ac:dyDescent="0.2">
      <c r="A1416">
        <v>5</v>
      </c>
      <c r="C1416">
        <v>177</v>
      </c>
    </row>
    <row r="1417" spans="1:3" x14ac:dyDescent="0.2">
      <c r="A1417">
        <v>9</v>
      </c>
      <c r="C1417">
        <v>750</v>
      </c>
    </row>
    <row r="1418" spans="1:3" x14ac:dyDescent="0.2">
      <c r="A1418">
        <v>13</v>
      </c>
      <c r="C1418">
        <v>467</v>
      </c>
    </row>
    <row r="1419" spans="1:3" x14ac:dyDescent="0.2">
      <c r="A1419">
        <v>0</v>
      </c>
      <c r="C1419">
        <v>0</v>
      </c>
    </row>
    <row r="1420" spans="1:3" x14ac:dyDescent="0.2">
      <c r="A1420">
        <v>8</v>
      </c>
      <c r="C1420">
        <v>953</v>
      </c>
    </row>
    <row r="1421" spans="1:3" x14ac:dyDescent="0.2">
      <c r="A1421">
        <v>3</v>
      </c>
      <c r="C1421">
        <v>271</v>
      </c>
    </row>
    <row r="1422" spans="1:3" x14ac:dyDescent="0.2">
      <c r="A1422">
        <v>3</v>
      </c>
      <c r="C1422">
        <v>7</v>
      </c>
    </row>
    <row r="1423" spans="1:3" x14ac:dyDescent="0.2">
      <c r="A1423">
        <v>0</v>
      </c>
      <c r="C1423">
        <v>0</v>
      </c>
    </row>
    <row r="1424" spans="1:3" x14ac:dyDescent="0.2">
      <c r="A1424">
        <v>6</v>
      </c>
      <c r="C1424">
        <v>650</v>
      </c>
    </row>
    <row r="1425" spans="1:3" x14ac:dyDescent="0.2">
      <c r="A1425">
        <v>4</v>
      </c>
      <c r="C1425">
        <v>63</v>
      </c>
    </row>
    <row r="1426" spans="1:3" x14ac:dyDescent="0.2">
      <c r="A1426">
        <v>1</v>
      </c>
      <c r="C1426">
        <v>29</v>
      </c>
    </row>
    <row r="1427" spans="1:3" x14ac:dyDescent="0.2">
      <c r="A1427">
        <v>29</v>
      </c>
      <c r="C1427">
        <v>2800</v>
      </c>
    </row>
    <row r="1428" spans="1:3" x14ac:dyDescent="0.2">
      <c r="A1428">
        <v>0</v>
      </c>
      <c r="C1428">
        <v>0</v>
      </c>
    </row>
    <row r="1429" spans="1:3" x14ac:dyDescent="0.2">
      <c r="A1429">
        <v>4</v>
      </c>
      <c r="C1429">
        <v>252</v>
      </c>
    </row>
    <row r="1430" spans="1:3" x14ac:dyDescent="0.2">
      <c r="A1430">
        <v>5</v>
      </c>
      <c r="C1430">
        <v>1908</v>
      </c>
    </row>
    <row r="1431" spans="1:3" x14ac:dyDescent="0.2">
      <c r="A1431">
        <v>4</v>
      </c>
      <c r="C1431">
        <v>185</v>
      </c>
    </row>
    <row r="1432" spans="1:3" x14ac:dyDescent="0.2">
      <c r="A1432">
        <v>5</v>
      </c>
      <c r="C1432">
        <v>130</v>
      </c>
    </row>
    <row r="1433" spans="1:3" x14ac:dyDescent="0.2">
      <c r="A1433">
        <v>1</v>
      </c>
      <c r="C1433">
        <v>10</v>
      </c>
    </row>
    <row r="1434" spans="1:3" x14ac:dyDescent="0.2">
      <c r="A1434">
        <v>1</v>
      </c>
      <c r="C1434">
        <v>5</v>
      </c>
    </row>
    <row r="1435" spans="1:3" x14ac:dyDescent="0.2">
      <c r="A1435">
        <v>0</v>
      </c>
      <c r="C1435">
        <v>0</v>
      </c>
    </row>
    <row r="1436" spans="1:3" x14ac:dyDescent="0.2">
      <c r="A1436">
        <v>14</v>
      </c>
      <c r="C1436">
        <v>1142</v>
      </c>
    </row>
    <row r="1437" spans="1:3" x14ac:dyDescent="0.2">
      <c r="A1437">
        <v>3</v>
      </c>
      <c r="C1437">
        <v>21</v>
      </c>
    </row>
    <row r="1438" spans="1:3" x14ac:dyDescent="0.2">
      <c r="A1438">
        <v>10</v>
      </c>
      <c r="C1438">
        <v>273</v>
      </c>
    </row>
    <row r="1439" spans="1:3" x14ac:dyDescent="0.2">
      <c r="A1439">
        <v>17</v>
      </c>
      <c r="C1439">
        <v>500</v>
      </c>
    </row>
    <row r="1440" spans="1:3" x14ac:dyDescent="0.2">
      <c r="A1440">
        <v>2</v>
      </c>
      <c r="C1440">
        <v>25</v>
      </c>
    </row>
    <row r="1441" spans="1:3" x14ac:dyDescent="0.2">
      <c r="A1441">
        <v>0</v>
      </c>
      <c r="C1441">
        <v>0</v>
      </c>
    </row>
    <row r="1442" spans="1:3" x14ac:dyDescent="0.2">
      <c r="A1442">
        <v>4</v>
      </c>
      <c r="C1442">
        <v>23</v>
      </c>
    </row>
    <row r="1443" spans="1:3" x14ac:dyDescent="0.2">
      <c r="A1443">
        <v>12</v>
      </c>
      <c r="C1443">
        <v>625</v>
      </c>
    </row>
    <row r="1444" spans="1:3" x14ac:dyDescent="0.2">
      <c r="A1444">
        <v>3</v>
      </c>
      <c r="C1444">
        <v>550</v>
      </c>
    </row>
    <row r="1445" spans="1:3" x14ac:dyDescent="0.2">
      <c r="A1445">
        <v>12</v>
      </c>
      <c r="C1445">
        <v>316</v>
      </c>
    </row>
    <row r="1446" spans="1:3" x14ac:dyDescent="0.2">
      <c r="A1446">
        <v>0</v>
      </c>
      <c r="C1446">
        <v>0</v>
      </c>
    </row>
    <row r="1447" spans="1:3" x14ac:dyDescent="0.2">
      <c r="A1447">
        <v>7</v>
      </c>
      <c r="C1447">
        <v>3405</v>
      </c>
    </row>
    <row r="1448" spans="1:3" x14ac:dyDescent="0.2">
      <c r="A1448">
        <v>2</v>
      </c>
      <c r="C1448">
        <v>6</v>
      </c>
    </row>
    <row r="1449" spans="1:3" x14ac:dyDescent="0.2">
      <c r="A1449">
        <v>1</v>
      </c>
      <c r="C1449">
        <v>25</v>
      </c>
    </row>
    <row r="1450" spans="1:3" x14ac:dyDescent="0.2">
      <c r="A1450">
        <v>4</v>
      </c>
      <c r="C1450">
        <v>39</v>
      </c>
    </row>
    <row r="1451" spans="1:3" x14ac:dyDescent="0.2">
      <c r="A1451">
        <v>4</v>
      </c>
      <c r="C1451">
        <v>75</v>
      </c>
    </row>
    <row r="1452" spans="1:3" x14ac:dyDescent="0.2">
      <c r="A1452">
        <v>17</v>
      </c>
      <c r="C1452">
        <v>622</v>
      </c>
    </row>
    <row r="1453" spans="1:3" x14ac:dyDescent="0.2">
      <c r="A1453">
        <v>7</v>
      </c>
      <c r="C1453">
        <v>565</v>
      </c>
    </row>
    <row r="1454" spans="1:3" x14ac:dyDescent="0.2">
      <c r="A1454">
        <v>2</v>
      </c>
      <c r="C1454">
        <v>2</v>
      </c>
    </row>
    <row r="1455" spans="1:3" x14ac:dyDescent="0.2">
      <c r="A1455">
        <v>5</v>
      </c>
      <c r="C1455">
        <v>264</v>
      </c>
    </row>
    <row r="1456" spans="1:3" x14ac:dyDescent="0.2">
      <c r="A1456">
        <v>1</v>
      </c>
      <c r="C1456">
        <v>20</v>
      </c>
    </row>
    <row r="1457" spans="1:3" x14ac:dyDescent="0.2">
      <c r="A1457">
        <v>1</v>
      </c>
      <c r="C1457">
        <v>1</v>
      </c>
    </row>
    <row r="1458" spans="1:3" x14ac:dyDescent="0.2">
      <c r="A1458">
        <v>14</v>
      </c>
      <c r="C1458">
        <v>657</v>
      </c>
    </row>
    <row r="1459" spans="1:3" x14ac:dyDescent="0.2">
      <c r="A1459">
        <v>26</v>
      </c>
      <c r="C1459">
        <v>2030</v>
      </c>
    </row>
    <row r="1460" spans="1:3" x14ac:dyDescent="0.2">
      <c r="A1460">
        <v>2</v>
      </c>
      <c r="C1460">
        <v>2</v>
      </c>
    </row>
    <row r="1461" spans="1:3" x14ac:dyDescent="0.2">
      <c r="A1461">
        <v>1</v>
      </c>
      <c r="C1461">
        <v>1</v>
      </c>
    </row>
    <row r="1462" spans="1:3" x14ac:dyDescent="0.2">
      <c r="A1462">
        <v>3</v>
      </c>
      <c r="C1462">
        <v>611</v>
      </c>
    </row>
    <row r="1463" spans="1:3" x14ac:dyDescent="0.2">
      <c r="A1463">
        <v>7</v>
      </c>
      <c r="C1463">
        <v>145</v>
      </c>
    </row>
    <row r="1464" spans="1:3" x14ac:dyDescent="0.2">
      <c r="A1464">
        <v>9</v>
      </c>
      <c r="C1464">
        <v>437</v>
      </c>
    </row>
    <row r="1465" spans="1:3" x14ac:dyDescent="0.2">
      <c r="A1465">
        <v>20</v>
      </c>
      <c r="C1465">
        <v>1362</v>
      </c>
    </row>
    <row r="1466" spans="1:3" x14ac:dyDescent="0.2">
      <c r="A1466">
        <v>6</v>
      </c>
      <c r="C1466">
        <v>51</v>
      </c>
    </row>
    <row r="1467" spans="1:3" x14ac:dyDescent="0.2">
      <c r="A1467">
        <v>13</v>
      </c>
      <c r="C1467">
        <v>671</v>
      </c>
    </row>
    <row r="1468" spans="1:3" x14ac:dyDescent="0.2">
      <c r="A1468">
        <v>1</v>
      </c>
      <c r="C1468">
        <v>1</v>
      </c>
    </row>
    <row r="1469" spans="1:3" x14ac:dyDescent="0.2">
      <c r="A1469">
        <v>202</v>
      </c>
      <c r="C1469">
        <v>40850</v>
      </c>
    </row>
    <row r="1470" spans="1:3" x14ac:dyDescent="0.2">
      <c r="A1470">
        <v>0</v>
      </c>
      <c r="C1470">
        <v>0</v>
      </c>
    </row>
    <row r="1471" spans="1:3" x14ac:dyDescent="0.2">
      <c r="A1471">
        <v>1</v>
      </c>
      <c r="C1471">
        <v>100</v>
      </c>
    </row>
    <row r="1472" spans="1:3" x14ac:dyDescent="0.2">
      <c r="A1472">
        <v>0</v>
      </c>
      <c r="C1472">
        <v>0</v>
      </c>
    </row>
    <row r="1473" spans="1:3" x14ac:dyDescent="0.2">
      <c r="A1473">
        <v>2</v>
      </c>
      <c r="C1473">
        <v>2</v>
      </c>
    </row>
    <row r="1474" spans="1:3" x14ac:dyDescent="0.2">
      <c r="A1474">
        <v>13</v>
      </c>
      <c r="C1474">
        <v>1072</v>
      </c>
    </row>
    <row r="1475" spans="1:3" x14ac:dyDescent="0.2">
      <c r="A1475">
        <v>9</v>
      </c>
      <c r="C1475">
        <v>24</v>
      </c>
    </row>
    <row r="1476" spans="1:3" x14ac:dyDescent="0.2">
      <c r="A1476">
        <v>2</v>
      </c>
      <c r="C1476">
        <v>25</v>
      </c>
    </row>
    <row r="1477" spans="1:3" x14ac:dyDescent="0.2">
      <c r="A1477">
        <v>0</v>
      </c>
      <c r="C1477">
        <v>0</v>
      </c>
    </row>
    <row r="1478" spans="1:3" x14ac:dyDescent="0.2">
      <c r="A1478">
        <v>35</v>
      </c>
      <c r="C1478">
        <v>827</v>
      </c>
    </row>
    <row r="1479" spans="1:3" x14ac:dyDescent="0.2">
      <c r="A1479">
        <v>2</v>
      </c>
      <c r="C1479">
        <v>75</v>
      </c>
    </row>
    <row r="1480" spans="1:3" x14ac:dyDescent="0.2">
      <c r="A1480">
        <v>3</v>
      </c>
      <c r="C1480">
        <v>40</v>
      </c>
    </row>
    <row r="1481" spans="1:3" x14ac:dyDescent="0.2">
      <c r="A1481">
        <v>0</v>
      </c>
      <c r="C1481">
        <v>0</v>
      </c>
    </row>
    <row r="1482" spans="1:3" x14ac:dyDescent="0.2">
      <c r="A1482">
        <v>1</v>
      </c>
      <c r="C1482">
        <v>1</v>
      </c>
    </row>
    <row r="1483" spans="1:3" x14ac:dyDescent="0.2">
      <c r="A1483">
        <v>0</v>
      </c>
      <c r="C1483">
        <v>0</v>
      </c>
    </row>
    <row r="1484" spans="1:3" x14ac:dyDescent="0.2">
      <c r="A1484">
        <v>0</v>
      </c>
      <c r="C1484">
        <v>0</v>
      </c>
    </row>
    <row r="1485" spans="1:3" x14ac:dyDescent="0.2">
      <c r="A1485">
        <v>3</v>
      </c>
      <c r="C1485">
        <v>3</v>
      </c>
    </row>
    <row r="1486" spans="1:3" x14ac:dyDescent="0.2">
      <c r="A1486">
        <v>11</v>
      </c>
      <c r="C1486">
        <v>451</v>
      </c>
    </row>
    <row r="1487" spans="1:3" x14ac:dyDescent="0.2">
      <c r="A1487">
        <v>6</v>
      </c>
      <c r="C1487">
        <v>335</v>
      </c>
    </row>
    <row r="1488" spans="1:3" x14ac:dyDescent="0.2">
      <c r="A1488">
        <v>0</v>
      </c>
      <c r="C1488">
        <v>0</v>
      </c>
    </row>
    <row r="1489" spans="1:3" x14ac:dyDescent="0.2">
      <c r="A1489">
        <v>67</v>
      </c>
      <c r="C1489">
        <v>6684</v>
      </c>
    </row>
    <row r="1490" spans="1:3" x14ac:dyDescent="0.2">
      <c r="A1490">
        <v>23</v>
      </c>
      <c r="C1490">
        <v>587</v>
      </c>
    </row>
    <row r="1491" spans="1:3" x14ac:dyDescent="0.2">
      <c r="A1491">
        <v>72</v>
      </c>
      <c r="C1491">
        <v>8471</v>
      </c>
    </row>
    <row r="1492" spans="1:3" x14ac:dyDescent="0.2">
      <c r="A1492">
        <v>2</v>
      </c>
      <c r="C1492">
        <v>10</v>
      </c>
    </row>
    <row r="1493" spans="1:3" x14ac:dyDescent="0.2">
      <c r="A1493">
        <v>15</v>
      </c>
      <c r="C1493">
        <v>41950</v>
      </c>
    </row>
    <row r="1494" spans="1:3" x14ac:dyDescent="0.2">
      <c r="A1494">
        <v>1</v>
      </c>
      <c r="C1494">
        <v>200</v>
      </c>
    </row>
    <row r="1495" spans="1:3" x14ac:dyDescent="0.2">
      <c r="A1495">
        <v>2</v>
      </c>
      <c r="C1495">
        <v>175</v>
      </c>
    </row>
    <row r="1496" spans="1:3" x14ac:dyDescent="0.2">
      <c r="A1496">
        <v>7</v>
      </c>
      <c r="C1496">
        <v>141</v>
      </c>
    </row>
    <row r="1497" spans="1:3" x14ac:dyDescent="0.2">
      <c r="A1497">
        <v>16</v>
      </c>
      <c r="C1497">
        <v>334</v>
      </c>
    </row>
    <row r="1498" spans="1:3" x14ac:dyDescent="0.2">
      <c r="A1498">
        <v>117</v>
      </c>
      <c r="C1498">
        <v>7173</v>
      </c>
    </row>
    <row r="1499" spans="1:3" x14ac:dyDescent="0.2">
      <c r="A1499">
        <v>2</v>
      </c>
      <c r="C1499">
        <v>2</v>
      </c>
    </row>
    <row r="1500" spans="1:3" x14ac:dyDescent="0.2">
      <c r="A1500">
        <v>7</v>
      </c>
      <c r="C1500">
        <v>645</v>
      </c>
    </row>
    <row r="1501" spans="1:3" x14ac:dyDescent="0.2">
      <c r="A1501">
        <v>3</v>
      </c>
      <c r="C1501">
        <v>22</v>
      </c>
    </row>
    <row r="1502" spans="1:3" x14ac:dyDescent="0.2">
      <c r="A1502">
        <v>20</v>
      </c>
      <c r="C1502">
        <v>1296</v>
      </c>
    </row>
    <row r="1503" spans="1:3" x14ac:dyDescent="0.2">
      <c r="A1503">
        <v>50</v>
      </c>
      <c r="C1503">
        <v>1506</v>
      </c>
    </row>
    <row r="1504" spans="1:3" x14ac:dyDescent="0.2">
      <c r="A1504">
        <v>2</v>
      </c>
      <c r="C1504">
        <v>105</v>
      </c>
    </row>
    <row r="1505" spans="1:3" x14ac:dyDescent="0.2">
      <c r="A1505">
        <v>3</v>
      </c>
      <c r="C1505">
        <v>71</v>
      </c>
    </row>
    <row r="1506" spans="1:3" x14ac:dyDescent="0.2">
      <c r="A1506">
        <v>27</v>
      </c>
      <c r="C1506">
        <v>11226</v>
      </c>
    </row>
    <row r="1507" spans="1:3" x14ac:dyDescent="0.2">
      <c r="A1507">
        <v>7</v>
      </c>
      <c r="C1507">
        <v>376</v>
      </c>
    </row>
    <row r="1508" spans="1:3" x14ac:dyDescent="0.2">
      <c r="A1508">
        <v>5</v>
      </c>
      <c r="C1508">
        <v>2103</v>
      </c>
    </row>
    <row r="1509" spans="1:3" x14ac:dyDescent="0.2">
      <c r="A1509">
        <v>0</v>
      </c>
      <c r="C1509">
        <v>0</v>
      </c>
    </row>
    <row r="1510" spans="1:3" x14ac:dyDescent="0.2">
      <c r="A1510">
        <v>3</v>
      </c>
      <c r="C1510">
        <v>56</v>
      </c>
    </row>
    <row r="1511" spans="1:3" x14ac:dyDescent="0.2">
      <c r="A1511">
        <v>6</v>
      </c>
      <c r="C1511">
        <v>470</v>
      </c>
    </row>
    <row r="1512" spans="1:3" x14ac:dyDescent="0.2">
      <c r="A1512">
        <v>9</v>
      </c>
      <c r="C1512">
        <v>610</v>
      </c>
    </row>
    <row r="1513" spans="1:3" x14ac:dyDescent="0.2">
      <c r="A1513">
        <v>3</v>
      </c>
      <c r="C1513">
        <v>50</v>
      </c>
    </row>
    <row r="1514" spans="1:3" x14ac:dyDescent="0.2">
      <c r="A1514">
        <v>2</v>
      </c>
      <c r="C1514">
        <v>125</v>
      </c>
    </row>
    <row r="1515" spans="1:3" x14ac:dyDescent="0.2">
      <c r="A1515">
        <v>3</v>
      </c>
      <c r="C1515">
        <v>126</v>
      </c>
    </row>
    <row r="1516" spans="1:3" x14ac:dyDescent="0.2">
      <c r="A1516">
        <v>45</v>
      </c>
      <c r="C1516">
        <v>5854</v>
      </c>
    </row>
    <row r="1517" spans="1:3" x14ac:dyDescent="0.2">
      <c r="A1517">
        <v>9</v>
      </c>
      <c r="C1517">
        <v>11432</v>
      </c>
    </row>
    <row r="1518" spans="1:3" x14ac:dyDescent="0.2">
      <c r="A1518">
        <v>9</v>
      </c>
      <c r="C1518">
        <v>796</v>
      </c>
    </row>
    <row r="1519" spans="1:3" x14ac:dyDescent="0.2">
      <c r="A1519">
        <v>21</v>
      </c>
      <c r="C1519">
        <v>1183.19</v>
      </c>
    </row>
    <row r="1520" spans="1:3" x14ac:dyDescent="0.2">
      <c r="A1520">
        <v>17</v>
      </c>
      <c r="C1520">
        <v>910</v>
      </c>
    </row>
    <row r="1521" spans="1:3" x14ac:dyDescent="0.2">
      <c r="A1521">
        <v>1</v>
      </c>
      <c r="C1521">
        <v>25</v>
      </c>
    </row>
    <row r="1522" spans="1:3" x14ac:dyDescent="0.2">
      <c r="A1522">
        <v>1</v>
      </c>
      <c r="C1522">
        <v>50</v>
      </c>
    </row>
    <row r="1523" spans="1:3" x14ac:dyDescent="0.2">
      <c r="A1523">
        <v>14</v>
      </c>
      <c r="C1523">
        <v>795</v>
      </c>
    </row>
    <row r="1524" spans="1:3" x14ac:dyDescent="0.2">
      <c r="A1524">
        <v>42</v>
      </c>
      <c r="C1524">
        <v>1715</v>
      </c>
    </row>
    <row r="1525" spans="1:3" x14ac:dyDescent="0.2">
      <c r="A1525">
        <v>27</v>
      </c>
      <c r="C1525">
        <v>1758</v>
      </c>
    </row>
    <row r="1526" spans="1:3" x14ac:dyDescent="0.2">
      <c r="A1526">
        <v>5</v>
      </c>
      <c r="C1526">
        <v>278</v>
      </c>
    </row>
    <row r="1527" spans="1:3" x14ac:dyDescent="0.2">
      <c r="A1527">
        <v>13</v>
      </c>
      <c r="C1527">
        <v>1827</v>
      </c>
    </row>
    <row r="1528" spans="1:3" x14ac:dyDescent="0.2">
      <c r="A1528">
        <v>12</v>
      </c>
      <c r="C1528">
        <v>300</v>
      </c>
    </row>
    <row r="1529" spans="1:3" x14ac:dyDescent="0.2">
      <c r="A1529">
        <v>90</v>
      </c>
      <c r="C1529">
        <v>6258</v>
      </c>
    </row>
    <row r="1530" spans="1:3" x14ac:dyDescent="0.2">
      <c r="A1530">
        <v>2</v>
      </c>
      <c r="C1530">
        <v>11</v>
      </c>
    </row>
    <row r="1531" spans="1:3" x14ac:dyDescent="0.2">
      <c r="A1531">
        <v>5</v>
      </c>
      <c r="C1531">
        <v>1185</v>
      </c>
    </row>
    <row r="1532" spans="1:3" x14ac:dyDescent="0.2">
      <c r="A1532">
        <v>31</v>
      </c>
      <c r="C1532">
        <v>2476</v>
      </c>
    </row>
    <row r="1533" spans="1:3" x14ac:dyDescent="0.2">
      <c r="A1533">
        <v>4</v>
      </c>
      <c r="C1533">
        <v>41</v>
      </c>
    </row>
    <row r="1534" spans="1:3" x14ac:dyDescent="0.2">
      <c r="A1534">
        <v>29</v>
      </c>
      <c r="C1534">
        <v>7905</v>
      </c>
    </row>
    <row r="1535" spans="1:3" x14ac:dyDescent="0.2">
      <c r="A1535">
        <v>2</v>
      </c>
      <c r="C1535">
        <v>26</v>
      </c>
    </row>
    <row r="1536" spans="1:3" x14ac:dyDescent="0.2">
      <c r="A1536">
        <v>114</v>
      </c>
      <c r="C1536">
        <v>6633</v>
      </c>
    </row>
    <row r="1537" spans="1:3" x14ac:dyDescent="0.2">
      <c r="A1537">
        <v>1</v>
      </c>
      <c r="C1537">
        <v>10</v>
      </c>
    </row>
    <row r="1538" spans="1:3" x14ac:dyDescent="0.2">
      <c r="A1538">
        <v>76</v>
      </c>
      <c r="C1538">
        <v>5328</v>
      </c>
    </row>
    <row r="1539" spans="1:3" x14ac:dyDescent="0.2">
      <c r="A1539">
        <v>9</v>
      </c>
      <c r="C1539">
        <v>521</v>
      </c>
    </row>
    <row r="1540" spans="1:3" x14ac:dyDescent="0.2">
      <c r="A1540">
        <v>37</v>
      </c>
      <c r="C1540">
        <v>4635</v>
      </c>
    </row>
    <row r="1541" spans="1:3" x14ac:dyDescent="0.2">
      <c r="A1541">
        <v>0</v>
      </c>
      <c r="C1541">
        <v>0</v>
      </c>
    </row>
    <row r="1542" spans="1:3" x14ac:dyDescent="0.2">
      <c r="A1542">
        <v>1</v>
      </c>
      <c r="C1542">
        <v>300</v>
      </c>
    </row>
    <row r="1543" spans="1:3" x14ac:dyDescent="0.2">
      <c r="A1543">
        <v>10</v>
      </c>
      <c r="C1543">
        <v>430</v>
      </c>
    </row>
    <row r="1544" spans="1:3" x14ac:dyDescent="0.2">
      <c r="A1544">
        <v>1</v>
      </c>
      <c r="C1544">
        <v>1</v>
      </c>
    </row>
    <row r="1545" spans="1:3" x14ac:dyDescent="0.2">
      <c r="A1545">
        <v>2</v>
      </c>
      <c r="C1545">
        <v>1550</v>
      </c>
    </row>
    <row r="1546" spans="1:3" x14ac:dyDescent="0.2">
      <c r="A1546">
        <v>1</v>
      </c>
      <c r="C1546">
        <v>5</v>
      </c>
    </row>
    <row r="1547" spans="1:3" x14ac:dyDescent="0.2">
      <c r="A1547">
        <v>10</v>
      </c>
      <c r="C1547">
        <v>128</v>
      </c>
    </row>
    <row r="1548" spans="1:3" x14ac:dyDescent="0.2">
      <c r="A1548">
        <v>9</v>
      </c>
      <c r="C1548">
        <v>130</v>
      </c>
    </row>
    <row r="1549" spans="1:3" x14ac:dyDescent="0.2">
      <c r="A1549">
        <v>19</v>
      </c>
      <c r="C1549">
        <v>6780</v>
      </c>
    </row>
    <row r="1550" spans="1:3" x14ac:dyDescent="0.2">
      <c r="A1550">
        <v>0</v>
      </c>
      <c r="C1550">
        <v>0</v>
      </c>
    </row>
    <row r="1551" spans="1:3" x14ac:dyDescent="0.2">
      <c r="A1551">
        <v>4</v>
      </c>
      <c r="C1551">
        <v>151</v>
      </c>
    </row>
    <row r="1552" spans="1:3" x14ac:dyDescent="0.2">
      <c r="A1552">
        <v>8</v>
      </c>
      <c r="C1552">
        <v>102</v>
      </c>
    </row>
    <row r="1553" spans="1:3" x14ac:dyDescent="0.2">
      <c r="A1553">
        <v>24</v>
      </c>
      <c r="C1553">
        <v>587</v>
      </c>
    </row>
    <row r="1554" spans="1:3" x14ac:dyDescent="0.2">
      <c r="A1554">
        <v>0</v>
      </c>
      <c r="C1554">
        <v>0</v>
      </c>
    </row>
    <row r="1555" spans="1:3" x14ac:dyDescent="0.2">
      <c r="A1555">
        <v>39</v>
      </c>
      <c r="C1555">
        <v>2070</v>
      </c>
    </row>
    <row r="1556" spans="1:3" x14ac:dyDescent="0.2">
      <c r="A1556">
        <v>6</v>
      </c>
      <c r="C1556">
        <v>1800</v>
      </c>
    </row>
    <row r="1557" spans="1:3" x14ac:dyDescent="0.2">
      <c r="A1557">
        <v>4</v>
      </c>
      <c r="C1557">
        <v>1145</v>
      </c>
    </row>
    <row r="1558" spans="1:3" x14ac:dyDescent="0.2">
      <c r="A1558">
        <v>3</v>
      </c>
      <c r="C1558">
        <v>110</v>
      </c>
    </row>
    <row r="1559" spans="1:3" x14ac:dyDescent="0.2">
      <c r="A1559">
        <v>53</v>
      </c>
      <c r="C1559">
        <v>2608</v>
      </c>
    </row>
    <row r="1560" spans="1:3" x14ac:dyDescent="0.2">
      <c r="A1560">
        <v>1</v>
      </c>
      <c r="C1560">
        <v>1</v>
      </c>
    </row>
    <row r="1561" spans="1:3" x14ac:dyDescent="0.2">
      <c r="A1561">
        <v>2</v>
      </c>
      <c r="C1561">
        <v>25</v>
      </c>
    </row>
    <row r="1562" spans="1:3" x14ac:dyDescent="0.2">
      <c r="A1562">
        <v>25</v>
      </c>
      <c r="C1562">
        <v>2726</v>
      </c>
    </row>
    <row r="1563" spans="1:3" x14ac:dyDescent="0.2">
      <c r="A1563">
        <v>6</v>
      </c>
      <c r="C1563">
        <v>250</v>
      </c>
    </row>
    <row r="1564" spans="1:3" x14ac:dyDescent="0.2">
      <c r="A1564">
        <v>0</v>
      </c>
      <c r="C1564">
        <v>0</v>
      </c>
    </row>
    <row r="1565" spans="1:3" x14ac:dyDescent="0.2">
      <c r="A1565">
        <v>12</v>
      </c>
      <c r="C1565">
        <v>273</v>
      </c>
    </row>
    <row r="1566" spans="1:3" x14ac:dyDescent="0.2">
      <c r="A1566">
        <v>0</v>
      </c>
      <c r="C1566">
        <v>0</v>
      </c>
    </row>
    <row r="1567" spans="1:3" x14ac:dyDescent="0.2">
      <c r="A1567">
        <v>36</v>
      </c>
      <c r="C1567">
        <v>2550</v>
      </c>
    </row>
    <row r="1568" spans="1:3" x14ac:dyDescent="0.2">
      <c r="A1568">
        <v>0</v>
      </c>
      <c r="C1568">
        <v>0</v>
      </c>
    </row>
    <row r="1569" spans="1:3" x14ac:dyDescent="0.2">
      <c r="A1569">
        <v>2</v>
      </c>
      <c r="C1569">
        <v>2</v>
      </c>
    </row>
    <row r="1570" spans="1:3" x14ac:dyDescent="0.2">
      <c r="A1570">
        <v>1</v>
      </c>
      <c r="C1570">
        <v>1</v>
      </c>
    </row>
    <row r="1571" spans="1:3" x14ac:dyDescent="0.2">
      <c r="A1571">
        <v>59</v>
      </c>
      <c r="C1571">
        <v>8725</v>
      </c>
    </row>
    <row r="1572" spans="1:3" x14ac:dyDescent="0.2">
      <c r="A1572">
        <v>1</v>
      </c>
      <c r="C1572">
        <v>100</v>
      </c>
    </row>
    <row r="1573" spans="1:3" x14ac:dyDescent="0.2">
      <c r="A1573">
        <v>31</v>
      </c>
      <c r="C1573">
        <v>1762</v>
      </c>
    </row>
    <row r="1574" spans="1:3" x14ac:dyDescent="0.2">
      <c r="A1574">
        <v>18</v>
      </c>
      <c r="C1574">
        <v>3185</v>
      </c>
    </row>
    <row r="1575" spans="1:3" x14ac:dyDescent="0.2">
      <c r="A1575">
        <v>10</v>
      </c>
      <c r="C1575">
        <v>1276</v>
      </c>
    </row>
    <row r="1576" spans="1:3" x14ac:dyDescent="0.2">
      <c r="A1576">
        <v>0</v>
      </c>
      <c r="C1576">
        <v>0</v>
      </c>
    </row>
    <row r="1577" spans="1:3" x14ac:dyDescent="0.2">
      <c r="A1577">
        <v>14</v>
      </c>
      <c r="C1577">
        <v>926</v>
      </c>
    </row>
    <row r="1578" spans="1:3" x14ac:dyDescent="0.2">
      <c r="A1578">
        <v>2</v>
      </c>
      <c r="C1578">
        <v>216</v>
      </c>
    </row>
    <row r="1579" spans="1:3" x14ac:dyDescent="0.2">
      <c r="A1579">
        <v>1</v>
      </c>
      <c r="C1579">
        <v>1</v>
      </c>
    </row>
    <row r="1580" spans="1:3" x14ac:dyDescent="0.2">
      <c r="A1580">
        <v>3</v>
      </c>
      <c r="C1580">
        <v>55</v>
      </c>
    </row>
    <row r="1581" spans="1:3" x14ac:dyDescent="0.2">
      <c r="A1581">
        <v>0</v>
      </c>
      <c r="C1581">
        <v>0</v>
      </c>
    </row>
    <row r="1582" spans="1:3" x14ac:dyDescent="0.2">
      <c r="A1582">
        <v>2</v>
      </c>
      <c r="C1582">
        <v>15</v>
      </c>
    </row>
    <row r="1583" spans="1:3" x14ac:dyDescent="0.2">
      <c r="A1583">
        <v>0</v>
      </c>
      <c r="C1583">
        <v>0</v>
      </c>
    </row>
    <row r="1584" spans="1:3" x14ac:dyDescent="0.2">
      <c r="A1584">
        <v>12</v>
      </c>
      <c r="C1584">
        <v>821</v>
      </c>
    </row>
    <row r="1585" spans="1:3" x14ac:dyDescent="0.2">
      <c r="A1585">
        <v>1</v>
      </c>
      <c r="C1585">
        <v>1</v>
      </c>
    </row>
    <row r="1586" spans="1:3" x14ac:dyDescent="0.2">
      <c r="A1586">
        <v>8</v>
      </c>
      <c r="C1586">
        <v>481</v>
      </c>
    </row>
    <row r="1587" spans="1:3" x14ac:dyDescent="0.2">
      <c r="A1587">
        <v>2</v>
      </c>
      <c r="C1587">
        <v>30</v>
      </c>
    </row>
    <row r="1588" spans="1:3" x14ac:dyDescent="0.2">
      <c r="A1588">
        <v>31</v>
      </c>
      <c r="C1588">
        <v>1862</v>
      </c>
    </row>
    <row r="1589" spans="1:3" x14ac:dyDescent="0.2">
      <c r="A1589">
        <v>5</v>
      </c>
      <c r="C1589">
        <v>362</v>
      </c>
    </row>
    <row r="1590" spans="1:3" x14ac:dyDescent="0.2">
      <c r="A1590">
        <v>1</v>
      </c>
      <c r="C1590">
        <v>100</v>
      </c>
    </row>
    <row r="1591" spans="1:3" x14ac:dyDescent="0.2">
      <c r="A1591">
        <v>12</v>
      </c>
      <c r="C1591">
        <v>620</v>
      </c>
    </row>
    <row r="1592" spans="1:3" x14ac:dyDescent="0.2">
      <c r="A1592">
        <v>4</v>
      </c>
      <c r="C1592">
        <v>131</v>
      </c>
    </row>
    <row r="1593" spans="1:3" x14ac:dyDescent="0.2">
      <c r="A1593">
        <v>0</v>
      </c>
      <c r="C1593">
        <v>0</v>
      </c>
    </row>
    <row r="1594" spans="1:3" x14ac:dyDescent="0.2">
      <c r="A1594">
        <v>7</v>
      </c>
      <c r="C1594">
        <v>427</v>
      </c>
    </row>
    <row r="1595" spans="1:3" x14ac:dyDescent="0.2">
      <c r="A1595">
        <v>2</v>
      </c>
      <c r="C1595">
        <v>20</v>
      </c>
    </row>
    <row r="1596" spans="1:3" x14ac:dyDescent="0.2">
      <c r="A1596">
        <v>1</v>
      </c>
      <c r="C1596">
        <v>10</v>
      </c>
    </row>
    <row r="1597" spans="1:3" x14ac:dyDescent="0.2">
      <c r="A1597">
        <v>4</v>
      </c>
      <c r="C1597">
        <v>150</v>
      </c>
    </row>
    <row r="1598" spans="1:3" x14ac:dyDescent="0.2">
      <c r="A1598">
        <v>6</v>
      </c>
      <c r="C1598">
        <v>270</v>
      </c>
    </row>
    <row r="1599" spans="1:3" x14ac:dyDescent="0.2">
      <c r="A1599">
        <v>8</v>
      </c>
      <c r="C1599">
        <v>805</v>
      </c>
    </row>
    <row r="1600" spans="1:3" x14ac:dyDescent="0.2">
      <c r="A1600">
        <v>14</v>
      </c>
      <c r="C1600">
        <v>358</v>
      </c>
    </row>
    <row r="1601" spans="1:3" x14ac:dyDescent="0.2">
      <c r="A1601">
        <v>0</v>
      </c>
      <c r="C1601">
        <v>0</v>
      </c>
    </row>
    <row r="1602" spans="1:3" x14ac:dyDescent="0.2">
      <c r="A1602">
        <v>4</v>
      </c>
      <c r="C1602">
        <v>100</v>
      </c>
    </row>
    <row r="1603" spans="1:3" x14ac:dyDescent="0.2">
      <c r="A1603">
        <v>0</v>
      </c>
      <c r="C1603">
        <v>0</v>
      </c>
    </row>
    <row r="1604" spans="1:3" x14ac:dyDescent="0.2">
      <c r="A1604">
        <v>0</v>
      </c>
      <c r="C1604">
        <v>0</v>
      </c>
    </row>
    <row r="1605" spans="1:3" x14ac:dyDescent="0.2">
      <c r="A1605">
        <v>1</v>
      </c>
      <c r="C1605">
        <v>10</v>
      </c>
    </row>
    <row r="1606" spans="1:3" x14ac:dyDescent="0.2">
      <c r="A1606">
        <v>1</v>
      </c>
      <c r="C1606">
        <v>202</v>
      </c>
    </row>
    <row r="1607" spans="1:3" x14ac:dyDescent="0.2">
      <c r="A1607">
        <v>1</v>
      </c>
      <c r="C1607">
        <v>25</v>
      </c>
    </row>
    <row r="1608" spans="1:3" x14ac:dyDescent="0.2">
      <c r="A1608">
        <v>1</v>
      </c>
      <c r="C1608">
        <v>500</v>
      </c>
    </row>
    <row r="1609" spans="1:3" x14ac:dyDescent="0.2">
      <c r="A1609">
        <v>4</v>
      </c>
      <c r="C1609">
        <v>116</v>
      </c>
    </row>
    <row r="1610" spans="1:3" x14ac:dyDescent="0.2">
      <c r="A1610">
        <v>0</v>
      </c>
      <c r="C1610">
        <v>0</v>
      </c>
    </row>
    <row r="1611" spans="1:3" x14ac:dyDescent="0.2">
      <c r="A1611">
        <v>0</v>
      </c>
      <c r="C1611">
        <v>0</v>
      </c>
    </row>
    <row r="1612" spans="1:3" x14ac:dyDescent="0.2">
      <c r="A1612">
        <v>2</v>
      </c>
      <c r="C1612">
        <v>35</v>
      </c>
    </row>
    <row r="1613" spans="1:3" x14ac:dyDescent="0.2">
      <c r="A1613">
        <v>24</v>
      </c>
      <c r="C1613">
        <v>4176</v>
      </c>
    </row>
    <row r="1614" spans="1:3" x14ac:dyDescent="0.2">
      <c r="A1614">
        <v>1</v>
      </c>
      <c r="C1614">
        <v>50</v>
      </c>
    </row>
    <row r="1615" spans="1:3" x14ac:dyDescent="0.2">
      <c r="A1615">
        <v>2</v>
      </c>
      <c r="C1615">
        <v>10</v>
      </c>
    </row>
    <row r="1616" spans="1:3" x14ac:dyDescent="0.2">
      <c r="A1616">
        <v>1</v>
      </c>
      <c r="C1616">
        <v>1</v>
      </c>
    </row>
    <row r="1617" spans="1:3" x14ac:dyDescent="0.2">
      <c r="A1617">
        <v>37</v>
      </c>
      <c r="C1617">
        <v>5380</v>
      </c>
    </row>
    <row r="1618" spans="1:3" x14ac:dyDescent="0.2">
      <c r="A1618">
        <v>5</v>
      </c>
      <c r="C1618">
        <v>1025</v>
      </c>
    </row>
    <row r="1619" spans="1:3" x14ac:dyDescent="0.2">
      <c r="A1619">
        <v>4</v>
      </c>
      <c r="C1619">
        <v>402</v>
      </c>
    </row>
    <row r="1620" spans="1:3" x14ac:dyDescent="0.2">
      <c r="A1620">
        <v>16</v>
      </c>
      <c r="C1620">
        <v>881</v>
      </c>
    </row>
    <row r="1621" spans="1:3" x14ac:dyDescent="0.2">
      <c r="A1621">
        <v>9</v>
      </c>
      <c r="C1621">
        <v>426</v>
      </c>
    </row>
    <row r="1622" spans="1:3" x14ac:dyDescent="0.2">
      <c r="A1622">
        <v>0</v>
      </c>
      <c r="C1622">
        <v>0</v>
      </c>
    </row>
    <row r="1623" spans="1:3" x14ac:dyDescent="0.2">
      <c r="A1623">
        <v>40</v>
      </c>
      <c r="C1623">
        <v>2358</v>
      </c>
    </row>
    <row r="1624" spans="1:3" x14ac:dyDescent="0.2">
      <c r="A1624">
        <v>0</v>
      </c>
      <c r="C1624">
        <v>0</v>
      </c>
    </row>
    <row r="1625" spans="1:3" x14ac:dyDescent="0.2">
      <c r="A1625">
        <v>2</v>
      </c>
      <c r="C1625">
        <v>3</v>
      </c>
    </row>
    <row r="1626" spans="1:3" x14ac:dyDescent="0.2">
      <c r="A1626">
        <v>1</v>
      </c>
      <c r="C1626">
        <v>5</v>
      </c>
    </row>
    <row r="1627" spans="1:3" x14ac:dyDescent="0.2">
      <c r="A1627">
        <v>9</v>
      </c>
      <c r="C1627">
        <v>455</v>
      </c>
    </row>
    <row r="1628" spans="1:3" x14ac:dyDescent="0.2">
      <c r="A1628">
        <v>34</v>
      </c>
      <c r="C1628">
        <v>872</v>
      </c>
    </row>
    <row r="1629" spans="1:3" x14ac:dyDescent="0.2">
      <c r="A1629">
        <v>23</v>
      </c>
      <c r="C1629">
        <v>1097</v>
      </c>
    </row>
    <row r="1630" spans="1:3" x14ac:dyDescent="0.2">
      <c r="A1630">
        <v>19</v>
      </c>
      <c r="C1630">
        <v>1065</v>
      </c>
    </row>
    <row r="1631" spans="1:3" x14ac:dyDescent="0.2">
      <c r="A1631">
        <v>50</v>
      </c>
      <c r="C1631">
        <v>4066</v>
      </c>
    </row>
    <row r="1632" spans="1:3" x14ac:dyDescent="0.2">
      <c r="A1632">
        <v>12</v>
      </c>
      <c r="C1632">
        <v>842</v>
      </c>
    </row>
    <row r="1633" spans="1:3" x14ac:dyDescent="0.2">
      <c r="A1633">
        <v>8</v>
      </c>
      <c r="C1633">
        <v>189</v>
      </c>
    </row>
    <row r="1634" spans="1:3" x14ac:dyDescent="0.2">
      <c r="A1634">
        <v>9</v>
      </c>
      <c r="C1634">
        <v>1697</v>
      </c>
    </row>
    <row r="1635" spans="1:3" x14ac:dyDescent="0.2">
      <c r="A1635">
        <v>43</v>
      </c>
      <c r="C1635">
        <v>2129</v>
      </c>
    </row>
    <row r="1636" spans="1:3" x14ac:dyDescent="0.2">
      <c r="A1636">
        <v>28</v>
      </c>
      <c r="C1636">
        <v>2113</v>
      </c>
    </row>
    <row r="1637" spans="1:3" x14ac:dyDescent="0.2">
      <c r="A1637">
        <v>4</v>
      </c>
      <c r="C1637">
        <v>38</v>
      </c>
    </row>
    <row r="1638" spans="1:3" x14ac:dyDescent="0.2">
      <c r="A1638">
        <v>24</v>
      </c>
      <c r="C1638">
        <v>852</v>
      </c>
    </row>
    <row r="1639" spans="1:3" x14ac:dyDescent="0.2">
      <c r="A1639">
        <v>2</v>
      </c>
      <c r="C1639">
        <v>20</v>
      </c>
    </row>
    <row r="1640" spans="1:3" x14ac:dyDescent="0.2">
      <c r="A1640">
        <v>2</v>
      </c>
      <c r="C1640">
        <v>26</v>
      </c>
    </row>
    <row r="1641" spans="1:3" x14ac:dyDescent="0.2">
      <c r="A1641">
        <v>20</v>
      </c>
      <c r="C1641">
        <v>1788</v>
      </c>
    </row>
    <row r="1642" spans="1:3" x14ac:dyDescent="0.2">
      <c r="A1642">
        <v>1</v>
      </c>
      <c r="C1642">
        <v>25</v>
      </c>
    </row>
    <row r="1643" spans="1:3" x14ac:dyDescent="0.2">
      <c r="A1643">
        <v>1</v>
      </c>
      <c r="C1643">
        <v>1</v>
      </c>
    </row>
    <row r="1644" spans="1:3" x14ac:dyDescent="0.2">
      <c r="A1644">
        <v>4</v>
      </c>
      <c r="C1644">
        <v>260</v>
      </c>
    </row>
    <row r="1645" spans="1:3" x14ac:dyDescent="0.2">
      <c r="A1645">
        <v>1</v>
      </c>
      <c r="C1645">
        <v>10</v>
      </c>
    </row>
    <row r="1646" spans="1:3" x14ac:dyDescent="0.2">
      <c r="A1646">
        <v>1</v>
      </c>
      <c r="C1646">
        <v>1</v>
      </c>
    </row>
    <row r="1647" spans="1:3" x14ac:dyDescent="0.2">
      <c r="A1647">
        <v>13</v>
      </c>
      <c r="C1647">
        <v>1060</v>
      </c>
    </row>
    <row r="1648" spans="1:3" x14ac:dyDescent="0.2">
      <c r="A1648">
        <v>1</v>
      </c>
      <c r="C1648">
        <v>100</v>
      </c>
    </row>
    <row r="1649" spans="1:3" x14ac:dyDescent="0.2">
      <c r="A1649">
        <v>1</v>
      </c>
      <c r="C1649">
        <v>1</v>
      </c>
    </row>
    <row r="1650" spans="1:3" x14ac:dyDescent="0.2">
      <c r="A1650">
        <v>0</v>
      </c>
      <c r="C1650">
        <v>0</v>
      </c>
    </row>
    <row r="1651" spans="1:3" x14ac:dyDescent="0.2">
      <c r="A1651">
        <v>3</v>
      </c>
      <c r="C1651">
        <v>60</v>
      </c>
    </row>
    <row r="1652" spans="1:3" x14ac:dyDescent="0.2">
      <c r="A1652">
        <v>14</v>
      </c>
      <c r="C1652">
        <v>650</v>
      </c>
    </row>
    <row r="1653" spans="1:3" x14ac:dyDescent="0.2">
      <c r="A1653">
        <v>2</v>
      </c>
      <c r="C1653">
        <v>11</v>
      </c>
    </row>
    <row r="1654" spans="1:3" x14ac:dyDescent="0.2">
      <c r="A1654">
        <v>5</v>
      </c>
      <c r="C1654">
        <v>251</v>
      </c>
    </row>
    <row r="1655" spans="1:3" x14ac:dyDescent="0.2">
      <c r="A1655">
        <v>14</v>
      </c>
      <c r="C1655">
        <v>542</v>
      </c>
    </row>
    <row r="1656" spans="1:3" x14ac:dyDescent="0.2">
      <c r="A1656">
        <v>9</v>
      </c>
      <c r="C1656">
        <v>118</v>
      </c>
    </row>
    <row r="1657" spans="1:3" x14ac:dyDescent="0.2">
      <c r="A1657">
        <v>8</v>
      </c>
      <c r="C1657">
        <v>2524</v>
      </c>
    </row>
    <row r="1658" spans="1:3" x14ac:dyDescent="0.2">
      <c r="A1658">
        <v>7</v>
      </c>
      <c r="C1658">
        <v>260</v>
      </c>
    </row>
    <row r="1659" spans="1:3" x14ac:dyDescent="0.2">
      <c r="A1659">
        <v>0</v>
      </c>
      <c r="C1659">
        <v>0</v>
      </c>
    </row>
    <row r="1660" spans="1:3" x14ac:dyDescent="0.2">
      <c r="A1660">
        <v>84</v>
      </c>
      <c r="C1660">
        <v>10775</v>
      </c>
    </row>
    <row r="1661" spans="1:3" x14ac:dyDescent="0.2">
      <c r="A1661">
        <v>11</v>
      </c>
      <c r="C1661">
        <v>520</v>
      </c>
    </row>
    <row r="1662" spans="1:3" x14ac:dyDescent="0.2">
      <c r="A1662">
        <v>1</v>
      </c>
      <c r="C1662">
        <v>50</v>
      </c>
    </row>
    <row r="1663" spans="1:3" x14ac:dyDescent="0.2">
      <c r="A1663">
        <v>4</v>
      </c>
      <c r="C1663">
        <v>170</v>
      </c>
    </row>
    <row r="1664" spans="1:3" x14ac:dyDescent="0.2">
      <c r="A1664">
        <v>10</v>
      </c>
      <c r="C1664">
        <v>440</v>
      </c>
    </row>
    <row r="1665" spans="1:3" x14ac:dyDescent="0.2">
      <c r="A1665">
        <v>16</v>
      </c>
      <c r="C1665">
        <v>814</v>
      </c>
    </row>
    <row r="1666" spans="1:3" x14ac:dyDescent="0.2">
      <c r="A1666">
        <v>2</v>
      </c>
      <c r="C1666">
        <v>125</v>
      </c>
    </row>
    <row r="1667" spans="1:3" x14ac:dyDescent="0.2">
      <c r="A1667">
        <v>5</v>
      </c>
      <c r="C1667">
        <v>135</v>
      </c>
    </row>
    <row r="1668" spans="1:3" x14ac:dyDescent="0.2">
      <c r="A1668">
        <v>1</v>
      </c>
      <c r="C1668">
        <v>25</v>
      </c>
    </row>
    <row r="1669" spans="1:3" x14ac:dyDescent="0.2">
      <c r="A1669">
        <v>31</v>
      </c>
      <c r="C1669">
        <v>1465</v>
      </c>
    </row>
    <row r="1670" spans="1:3" x14ac:dyDescent="0.2">
      <c r="A1670">
        <v>0</v>
      </c>
      <c r="C1670">
        <v>0</v>
      </c>
    </row>
    <row r="1671" spans="1:3" x14ac:dyDescent="0.2">
      <c r="A1671">
        <v>2</v>
      </c>
      <c r="C1671">
        <v>3</v>
      </c>
    </row>
    <row r="1672" spans="1:3" x14ac:dyDescent="0.2">
      <c r="A1672">
        <v>7</v>
      </c>
      <c r="C1672">
        <v>173</v>
      </c>
    </row>
    <row r="1673" spans="1:3" x14ac:dyDescent="0.2">
      <c r="A1673">
        <v>16</v>
      </c>
      <c r="C1673">
        <v>1010</v>
      </c>
    </row>
    <row r="1674" spans="1:3" x14ac:dyDescent="0.2">
      <c r="A1674">
        <v>4</v>
      </c>
      <c r="C1674">
        <v>153</v>
      </c>
    </row>
    <row r="1675" spans="1:3" x14ac:dyDescent="0.2">
      <c r="A1675">
        <v>4</v>
      </c>
      <c r="C1675">
        <v>65</v>
      </c>
    </row>
    <row r="1676" spans="1:3" x14ac:dyDescent="0.2">
      <c r="A1676">
        <v>4</v>
      </c>
      <c r="C1676">
        <v>135</v>
      </c>
    </row>
    <row r="1677" spans="1:3" x14ac:dyDescent="0.2">
      <c r="A1677">
        <v>3</v>
      </c>
      <c r="C1677">
        <v>185</v>
      </c>
    </row>
    <row r="1678" spans="1:3" x14ac:dyDescent="0.2">
      <c r="A1678">
        <v>36</v>
      </c>
      <c r="C1678">
        <v>2993</v>
      </c>
    </row>
    <row r="1679" spans="1:3" x14ac:dyDescent="0.2">
      <c r="A1679">
        <v>1</v>
      </c>
      <c r="C1679">
        <v>1</v>
      </c>
    </row>
    <row r="1680" spans="1:3" x14ac:dyDescent="0.2">
      <c r="A1680">
        <v>7</v>
      </c>
      <c r="C1680">
        <v>1000</v>
      </c>
    </row>
    <row r="1681" spans="1:3" x14ac:dyDescent="0.2">
      <c r="A1681">
        <v>27</v>
      </c>
      <c r="C1681">
        <v>909</v>
      </c>
    </row>
    <row r="1682" spans="1:3" x14ac:dyDescent="0.2">
      <c r="A1682">
        <v>1</v>
      </c>
      <c r="C1682">
        <v>5</v>
      </c>
    </row>
    <row r="1683" spans="1:3" x14ac:dyDescent="0.2">
      <c r="A1683">
        <v>0</v>
      </c>
      <c r="C1683">
        <v>0</v>
      </c>
    </row>
    <row r="1684" spans="1:3" x14ac:dyDescent="0.2">
      <c r="A1684">
        <v>1</v>
      </c>
      <c r="C1684">
        <v>10</v>
      </c>
    </row>
    <row r="1685" spans="1:3" x14ac:dyDescent="0.2">
      <c r="A1685">
        <v>3</v>
      </c>
      <c r="C1685">
        <v>120</v>
      </c>
    </row>
    <row r="1686" spans="1:3" x14ac:dyDescent="0.2">
      <c r="A1686">
        <v>3</v>
      </c>
      <c r="C1686">
        <v>90</v>
      </c>
    </row>
    <row r="1687" spans="1:3" x14ac:dyDescent="0.2">
      <c r="A1687">
        <v>3</v>
      </c>
      <c r="C1687">
        <v>135</v>
      </c>
    </row>
    <row r="1688" spans="1:3" x14ac:dyDescent="0.2">
      <c r="A1688">
        <v>0</v>
      </c>
      <c r="C1688">
        <v>0</v>
      </c>
    </row>
    <row r="1689" spans="1:3" x14ac:dyDescent="0.2">
      <c r="A1689">
        <v>6</v>
      </c>
      <c r="C1689">
        <v>61</v>
      </c>
    </row>
    <row r="1690" spans="1:3" x14ac:dyDescent="0.2">
      <c r="A1690">
        <v>17</v>
      </c>
      <c r="C1690">
        <v>1384</v>
      </c>
    </row>
    <row r="1691" spans="1:3" x14ac:dyDescent="0.2">
      <c r="A1691">
        <v>40</v>
      </c>
      <c r="C1691">
        <v>2290</v>
      </c>
    </row>
    <row r="1692" spans="1:3" x14ac:dyDescent="0.2">
      <c r="A1692">
        <v>3</v>
      </c>
      <c r="C1692">
        <v>15</v>
      </c>
    </row>
    <row r="1693" spans="1:3" x14ac:dyDescent="0.2">
      <c r="A1693">
        <v>1</v>
      </c>
      <c r="C1693">
        <v>15</v>
      </c>
    </row>
    <row r="1694" spans="1:3" x14ac:dyDescent="0.2">
      <c r="A1694">
        <v>2</v>
      </c>
      <c r="C1694">
        <v>25</v>
      </c>
    </row>
    <row r="1695" spans="1:3" x14ac:dyDescent="0.2">
      <c r="A1695">
        <v>7</v>
      </c>
      <c r="C1695">
        <v>651</v>
      </c>
    </row>
    <row r="1696" spans="1:3" x14ac:dyDescent="0.2">
      <c r="A1696">
        <v>14</v>
      </c>
      <c r="C1696">
        <v>453</v>
      </c>
    </row>
    <row r="1697" spans="1:3" x14ac:dyDescent="0.2">
      <c r="A1697">
        <v>0</v>
      </c>
      <c r="C1697">
        <v>0</v>
      </c>
    </row>
    <row r="1698" spans="1:3" x14ac:dyDescent="0.2">
      <c r="A1698">
        <v>0</v>
      </c>
      <c r="C1698">
        <v>0</v>
      </c>
    </row>
    <row r="1699" spans="1:3" x14ac:dyDescent="0.2">
      <c r="A1699">
        <v>1</v>
      </c>
      <c r="C1699">
        <v>1</v>
      </c>
    </row>
    <row r="1700" spans="1:3" x14ac:dyDescent="0.2">
      <c r="A1700">
        <v>12</v>
      </c>
      <c r="C1700">
        <v>1102</v>
      </c>
    </row>
    <row r="1701" spans="1:3" x14ac:dyDescent="0.2">
      <c r="A1701">
        <v>12</v>
      </c>
      <c r="C1701">
        <v>550</v>
      </c>
    </row>
    <row r="1702" spans="1:3" x14ac:dyDescent="0.2">
      <c r="A1702">
        <v>23</v>
      </c>
      <c r="C1702">
        <v>1315</v>
      </c>
    </row>
    <row r="1703" spans="1:3" x14ac:dyDescent="0.2">
      <c r="A1703">
        <v>0</v>
      </c>
      <c r="C1703">
        <v>0</v>
      </c>
    </row>
    <row r="1704" spans="1:3" x14ac:dyDescent="0.2">
      <c r="A1704">
        <v>10</v>
      </c>
      <c r="C1704">
        <v>2485</v>
      </c>
    </row>
    <row r="1705" spans="1:3" x14ac:dyDescent="0.2">
      <c r="A1705">
        <v>5</v>
      </c>
      <c r="C1705">
        <v>397</v>
      </c>
    </row>
    <row r="1706" spans="1:3" x14ac:dyDescent="0.2">
      <c r="A1706">
        <v>1</v>
      </c>
      <c r="C1706">
        <v>5</v>
      </c>
    </row>
    <row r="1707" spans="1:3" x14ac:dyDescent="0.2">
      <c r="A1707">
        <v>2</v>
      </c>
      <c r="C1707">
        <v>11</v>
      </c>
    </row>
    <row r="1708" spans="1:3" x14ac:dyDescent="0.2">
      <c r="A1708">
        <v>2</v>
      </c>
      <c r="C1708">
        <v>50</v>
      </c>
    </row>
    <row r="1709" spans="1:3" x14ac:dyDescent="0.2">
      <c r="A1709">
        <v>0</v>
      </c>
      <c r="C1709">
        <v>0</v>
      </c>
    </row>
    <row r="1710" spans="1:3" x14ac:dyDescent="0.2">
      <c r="A1710">
        <v>13</v>
      </c>
      <c r="C1710">
        <v>1782</v>
      </c>
    </row>
    <row r="1711" spans="1:3" x14ac:dyDescent="0.2">
      <c r="A1711">
        <v>0</v>
      </c>
      <c r="C1711">
        <v>0</v>
      </c>
    </row>
    <row r="1712" spans="1:3" x14ac:dyDescent="0.2">
      <c r="A1712">
        <v>1</v>
      </c>
      <c r="C1712">
        <v>5</v>
      </c>
    </row>
    <row r="1713" spans="1:3" x14ac:dyDescent="0.2">
      <c r="A1713">
        <v>5</v>
      </c>
      <c r="C1713">
        <v>195</v>
      </c>
    </row>
    <row r="1714" spans="1:3" x14ac:dyDescent="0.2">
      <c r="A1714">
        <v>2</v>
      </c>
      <c r="C1714">
        <v>101</v>
      </c>
    </row>
    <row r="1715" spans="1:3" x14ac:dyDescent="0.2">
      <c r="A1715">
        <v>0</v>
      </c>
      <c r="C1715">
        <v>0</v>
      </c>
    </row>
    <row r="1716" spans="1:3" x14ac:dyDescent="0.2">
      <c r="A1716">
        <v>32</v>
      </c>
      <c r="C1716">
        <v>1577</v>
      </c>
    </row>
    <row r="1717" spans="1:3" x14ac:dyDescent="0.2">
      <c r="A1717">
        <v>1</v>
      </c>
      <c r="C1717">
        <v>25</v>
      </c>
    </row>
    <row r="1718" spans="1:3" x14ac:dyDescent="0.2">
      <c r="A1718">
        <v>1</v>
      </c>
      <c r="C1718">
        <v>1</v>
      </c>
    </row>
    <row r="1719" spans="1:3" x14ac:dyDescent="0.2">
      <c r="A1719">
        <v>1</v>
      </c>
      <c r="C1719">
        <v>25</v>
      </c>
    </row>
    <row r="1720" spans="1:3" x14ac:dyDescent="0.2">
      <c r="A1720">
        <v>0</v>
      </c>
      <c r="C1720">
        <v>0</v>
      </c>
    </row>
    <row r="1721" spans="1:3" x14ac:dyDescent="0.2">
      <c r="A1721">
        <v>0</v>
      </c>
      <c r="C1721">
        <v>0</v>
      </c>
    </row>
    <row r="1722" spans="1:3" x14ac:dyDescent="0.2">
      <c r="A1722">
        <v>8</v>
      </c>
      <c r="C1722">
        <v>425</v>
      </c>
    </row>
    <row r="1723" spans="1:3" x14ac:dyDescent="0.2">
      <c r="A1723">
        <v>0</v>
      </c>
      <c r="C1723">
        <v>0</v>
      </c>
    </row>
    <row r="1724" spans="1:3" x14ac:dyDescent="0.2">
      <c r="A1724">
        <v>1</v>
      </c>
      <c r="C1724">
        <v>7</v>
      </c>
    </row>
    <row r="1725" spans="1:3" x14ac:dyDescent="0.2">
      <c r="A1725">
        <v>16</v>
      </c>
      <c r="C1725">
        <v>641</v>
      </c>
    </row>
    <row r="1726" spans="1:3" x14ac:dyDescent="0.2">
      <c r="A1726">
        <v>12</v>
      </c>
      <c r="C1726">
        <v>292</v>
      </c>
    </row>
    <row r="1727" spans="1:3" x14ac:dyDescent="0.2">
      <c r="A1727">
        <v>4</v>
      </c>
      <c r="C1727">
        <v>45</v>
      </c>
    </row>
    <row r="1728" spans="1:3" x14ac:dyDescent="0.2">
      <c r="A1728">
        <v>2</v>
      </c>
      <c r="C1728">
        <v>21</v>
      </c>
    </row>
    <row r="1729" spans="1:3" x14ac:dyDescent="0.2">
      <c r="A1729">
        <v>3</v>
      </c>
      <c r="C1729">
        <v>45</v>
      </c>
    </row>
    <row r="1730" spans="1:3" x14ac:dyDescent="0.2">
      <c r="A1730">
        <v>0</v>
      </c>
      <c r="C1730">
        <v>0</v>
      </c>
    </row>
    <row r="1731" spans="1:3" x14ac:dyDescent="0.2">
      <c r="A1731">
        <v>3</v>
      </c>
      <c r="C1731">
        <v>126</v>
      </c>
    </row>
    <row r="1732" spans="1:3" x14ac:dyDescent="0.2">
      <c r="A1732">
        <v>4</v>
      </c>
      <c r="C1732">
        <v>285</v>
      </c>
    </row>
    <row r="1733" spans="1:3" x14ac:dyDescent="0.2">
      <c r="A1733">
        <v>2</v>
      </c>
      <c r="C1733">
        <v>45</v>
      </c>
    </row>
    <row r="1734" spans="1:3" x14ac:dyDescent="0.2">
      <c r="A1734">
        <v>10</v>
      </c>
      <c r="C1734">
        <v>410</v>
      </c>
    </row>
    <row r="1735" spans="1:3" x14ac:dyDescent="0.2">
      <c r="A1735">
        <v>11</v>
      </c>
      <c r="C1735">
        <v>527</v>
      </c>
    </row>
    <row r="1736" spans="1:3" x14ac:dyDescent="0.2">
      <c r="A1736">
        <v>6</v>
      </c>
      <c r="C1736">
        <v>211</v>
      </c>
    </row>
    <row r="1737" spans="1:3" x14ac:dyDescent="0.2">
      <c r="A1737">
        <v>2</v>
      </c>
      <c r="C1737">
        <v>11</v>
      </c>
    </row>
    <row r="1738" spans="1:3" x14ac:dyDescent="0.2">
      <c r="A1738">
        <v>6</v>
      </c>
      <c r="C1738">
        <v>136</v>
      </c>
    </row>
    <row r="1739" spans="1:3" x14ac:dyDescent="0.2">
      <c r="A1739">
        <v>8</v>
      </c>
      <c r="C1739">
        <v>211</v>
      </c>
    </row>
    <row r="1740" spans="1:3" x14ac:dyDescent="0.2">
      <c r="A1740">
        <v>37</v>
      </c>
      <c r="C1740">
        <v>3905</v>
      </c>
    </row>
    <row r="1741" spans="1:3" x14ac:dyDescent="0.2">
      <c r="A1741">
        <v>11</v>
      </c>
      <c r="C1741">
        <v>320</v>
      </c>
    </row>
    <row r="1742" spans="1:3" x14ac:dyDescent="0.2">
      <c r="A1742">
        <v>0</v>
      </c>
      <c r="C1742">
        <v>0</v>
      </c>
    </row>
    <row r="1743" spans="1:3" x14ac:dyDescent="0.2">
      <c r="A1743">
        <v>10</v>
      </c>
      <c r="C1743">
        <v>620</v>
      </c>
    </row>
    <row r="1744" spans="1:3" x14ac:dyDescent="0.2">
      <c r="A1744">
        <v>6</v>
      </c>
      <c r="C1744">
        <v>1305</v>
      </c>
    </row>
    <row r="1745" spans="1:3" x14ac:dyDescent="0.2">
      <c r="A1745">
        <v>8</v>
      </c>
      <c r="C1745">
        <v>214</v>
      </c>
    </row>
    <row r="1746" spans="1:3" x14ac:dyDescent="0.2">
      <c r="A1746">
        <v>6</v>
      </c>
      <c r="C1746">
        <v>110</v>
      </c>
    </row>
    <row r="1747" spans="1:3" x14ac:dyDescent="0.2">
      <c r="A1747">
        <v>7</v>
      </c>
      <c r="C1747">
        <v>450</v>
      </c>
    </row>
    <row r="1748" spans="1:3" x14ac:dyDescent="0.2">
      <c r="A1748">
        <v>7</v>
      </c>
      <c r="C1748">
        <v>1225</v>
      </c>
    </row>
    <row r="1749" spans="1:3" x14ac:dyDescent="0.2">
      <c r="A1749">
        <v>5</v>
      </c>
      <c r="C1749">
        <v>170</v>
      </c>
    </row>
    <row r="1750" spans="1:3" x14ac:dyDescent="0.2">
      <c r="A1750">
        <v>46</v>
      </c>
      <c r="C1750">
        <v>3877</v>
      </c>
    </row>
    <row r="1751" spans="1:3" x14ac:dyDescent="0.2">
      <c r="A1751">
        <v>10</v>
      </c>
      <c r="C1751">
        <v>95</v>
      </c>
    </row>
    <row r="1752" spans="1:3" x14ac:dyDescent="0.2">
      <c r="A1752">
        <v>19</v>
      </c>
      <c r="C1752">
        <v>641</v>
      </c>
    </row>
    <row r="1753" spans="1:3" x14ac:dyDescent="0.2">
      <c r="A1753">
        <v>13</v>
      </c>
      <c r="C1753">
        <v>488</v>
      </c>
    </row>
    <row r="1754" spans="1:3" x14ac:dyDescent="0.2">
      <c r="A1754">
        <v>13</v>
      </c>
      <c r="C1754">
        <v>151</v>
      </c>
    </row>
    <row r="1755" spans="1:3" x14ac:dyDescent="0.2">
      <c r="A1755">
        <v>4</v>
      </c>
      <c r="C1755">
        <v>32</v>
      </c>
    </row>
    <row r="1756" spans="1:3" x14ac:dyDescent="0.2">
      <c r="A1756">
        <v>0</v>
      </c>
      <c r="C1756">
        <v>0</v>
      </c>
    </row>
    <row r="1757" spans="1:3" x14ac:dyDescent="0.2">
      <c r="A1757">
        <v>3</v>
      </c>
      <c r="C1757">
        <v>69</v>
      </c>
    </row>
    <row r="1758" spans="1:3" x14ac:dyDescent="0.2">
      <c r="A1758">
        <v>1</v>
      </c>
      <c r="C1758">
        <v>100</v>
      </c>
    </row>
    <row r="1759" spans="1:3" x14ac:dyDescent="0.2">
      <c r="A1759">
        <v>9</v>
      </c>
      <c r="C1759">
        <v>541</v>
      </c>
    </row>
    <row r="1760" spans="1:3" x14ac:dyDescent="0.2">
      <c r="A1760">
        <v>1</v>
      </c>
      <c r="C1760">
        <v>3</v>
      </c>
    </row>
    <row r="1761" spans="1:3" x14ac:dyDescent="0.2">
      <c r="A1761">
        <v>1</v>
      </c>
      <c r="C1761">
        <v>5</v>
      </c>
    </row>
    <row r="1762" spans="1:3" x14ac:dyDescent="0.2">
      <c r="A1762">
        <v>4</v>
      </c>
      <c r="C1762">
        <v>70</v>
      </c>
    </row>
    <row r="1763" spans="1:3" x14ac:dyDescent="0.2">
      <c r="A1763">
        <v>17</v>
      </c>
      <c r="C1763">
        <v>497</v>
      </c>
    </row>
    <row r="1764" spans="1:3" x14ac:dyDescent="0.2">
      <c r="A1764">
        <v>0</v>
      </c>
      <c r="C1764">
        <v>0</v>
      </c>
    </row>
    <row r="1765" spans="1:3" x14ac:dyDescent="0.2">
      <c r="A1765">
        <v>12</v>
      </c>
      <c r="C1765">
        <v>715</v>
      </c>
    </row>
    <row r="1766" spans="1:3" x14ac:dyDescent="0.2">
      <c r="A1766">
        <v>14</v>
      </c>
      <c r="C1766">
        <v>1156</v>
      </c>
    </row>
    <row r="1767" spans="1:3" x14ac:dyDescent="0.2">
      <c r="A1767">
        <v>1</v>
      </c>
      <c r="C1767">
        <v>10</v>
      </c>
    </row>
    <row r="1768" spans="1:3" x14ac:dyDescent="0.2">
      <c r="A1768">
        <v>14</v>
      </c>
      <c r="C1768">
        <v>453</v>
      </c>
    </row>
    <row r="1769" spans="1:3" x14ac:dyDescent="0.2">
      <c r="A1769">
        <v>4</v>
      </c>
      <c r="C1769">
        <v>23</v>
      </c>
    </row>
    <row r="1770" spans="1:3" x14ac:dyDescent="0.2">
      <c r="A1770">
        <v>2</v>
      </c>
      <c r="C1770">
        <v>201</v>
      </c>
    </row>
    <row r="1771" spans="1:3" x14ac:dyDescent="0.2">
      <c r="A1771">
        <v>1</v>
      </c>
      <c r="C1771">
        <v>1</v>
      </c>
    </row>
    <row r="1772" spans="1:3" x14ac:dyDescent="0.2">
      <c r="A1772">
        <v>2</v>
      </c>
      <c r="C1772">
        <v>40</v>
      </c>
    </row>
    <row r="1773" spans="1:3" x14ac:dyDescent="0.2">
      <c r="A1773">
        <v>1</v>
      </c>
      <c r="C1773">
        <v>2</v>
      </c>
    </row>
    <row r="1774" spans="1:3" x14ac:dyDescent="0.2">
      <c r="A1774">
        <v>1</v>
      </c>
      <c r="C1774">
        <v>5</v>
      </c>
    </row>
    <row r="1775" spans="1:3" x14ac:dyDescent="0.2">
      <c r="A1775">
        <v>4</v>
      </c>
      <c r="C1775">
        <v>60</v>
      </c>
    </row>
    <row r="1776" spans="1:3" x14ac:dyDescent="0.2">
      <c r="A1776">
        <v>3</v>
      </c>
      <c r="C1776">
        <v>75</v>
      </c>
    </row>
    <row r="1777" spans="1:3" x14ac:dyDescent="0.2">
      <c r="A1777">
        <v>38</v>
      </c>
      <c r="C1777">
        <v>1742</v>
      </c>
    </row>
    <row r="1778" spans="1:3" x14ac:dyDescent="0.2">
      <c r="A1778">
        <v>4</v>
      </c>
      <c r="C1778">
        <v>19</v>
      </c>
    </row>
    <row r="1779" spans="1:3" x14ac:dyDescent="0.2">
      <c r="A1779">
        <v>0</v>
      </c>
      <c r="C1779">
        <v>0</v>
      </c>
    </row>
    <row r="1780" spans="1:3" x14ac:dyDescent="0.2">
      <c r="A1780">
        <v>2</v>
      </c>
      <c r="C1780">
        <v>26</v>
      </c>
    </row>
    <row r="1781" spans="1:3" x14ac:dyDescent="0.2">
      <c r="A1781">
        <v>0</v>
      </c>
      <c r="C1781">
        <v>0</v>
      </c>
    </row>
    <row r="1782" spans="1:3" x14ac:dyDescent="0.2">
      <c r="A1782">
        <v>1</v>
      </c>
      <c r="C1782">
        <v>1</v>
      </c>
    </row>
    <row r="1783" spans="1:3" x14ac:dyDescent="0.2">
      <c r="A1783">
        <v>7</v>
      </c>
      <c r="C1783">
        <v>70</v>
      </c>
    </row>
    <row r="1784" spans="1:3" x14ac:dyDescent="0.2">
      <c r="A1784">
        <v>2</v>
      </c>
      <c r="C1784">
        <v>105</v>
      </c>
    </row>
    <row r="1785" spans="1:3" x14ac:dyDescent="0.2">
      <c r="A1785">
        <v>4</v>
      </c>
      <c r="C1785">
        <v>130</v>
      </c>
    </row>
    <row r="1786" spans="1:3" x14ac:dyDescent="0.2">
      <c r="A1786">
        <v>4</v>
      </c>
      <c r="C1786">
        <v>29</v>
      </c>
    </row>
    <row r="1787" spans="1:3" x14ac:dyDescent="0.2">
      <c r="A1787">
        <v>3</v>
      </c>
      <c r="C1787">
        <v>100</v>
      </c>
    </row>
    <row r="1788" spans="1:3" x14ac:dyDescent="0.2">
      <c r="A1788">
        <v>2</v>
      </c>
      <c r="C1788">
        <v>125</v>
      </c>
    </row>
    <row r="1789" spans="1:3" x14ac:dyDescent="0.2">
      <c r="A1789">
        <v>197</v>
      </c>
      <c r="C1789">
        <v>12521</v>
      </c>
    </row>
    <row r="1790" spans="1:3" x14ac:dyDescent="0.2">
      <c r="A1790">
        <v>0</v>
      </c>
      <c r="C1790">
        <v>0</v>
      </c>
    </row>
    <row r="1791" spans="1:3" x14ac:dyDescent="0.2">
      <c r="A1791">
        <v>1</v>
      </c>
      <c r="C1791">
        <v>10</v>
      </c>
    </row>
    <row r="1792" spans="1:3" x14ac:dyDescent="0.2">
      <c r="A1792">
        <v>4</v>
      </c>
      <c r="C1792">
        <v>250</v>
      </c>
    </row>
    <row r="1793" spans="1:3" x14ac:dyDescent="0.2">
      <c r="A1793">
        <v>0</v>
      </c>
      <c r="C1793">
        <v>0</v>
      </c>
    </row>
    <row r="1794" spans="1:3" x14ac:dyDescent="0.2">
      <c r="A1794">
        <v>7</v>
      </c>
      <c r="C1794">
        <v>215</v>
      </c>
    </row>
    <row r="1795" spans="1:3" x14ac:dyDescent="0.2">
      <c r="A1795">
        <v>11</v>
      </c>
      <c r="C1795">
        <v>561</v>
      </c>
    </row>
    <row r="1796" spans="1:3" x14ac:dyDescent="0.2">
      <c r="A1796">
        <v>0</v>
      </c>
      <c r="C1796">
        <v>0</v>
      </c>
    </row>
    <row r="1797" spans="1:3" x14ac:dyDescent="0.2">
      <c r="A1797">
        <v>6</v>
      </c>
      <c r="C1797">
        <v>400</v>
      </c>
    </row>
    <row r="1798" spans="1:3" x14ac:dyDescent="0.2">
      <c r="A1798">
        <v>0</v>
      </c>
      <c r="C1798">
        <v>0</v>
      </c>
    </row>
    <row r="1799" spans="1:3" x14ac:dyDescent="0.2">
      <c r="A1799">
        <v>7</v>
      </c>
      <c r="C1799">
        <v>413</v>
      </c>
    </row>
    <row r="1800" spans="1:3" x14ac:dyDescent="0.2">
      <c r="A1800">
        <v>94</v>
      </c>
      <c r="C1800">
        <v>6141.99</v>
      </c>
    </row>
    <row r="1801" spans="1:3" x14ac:dyDescent="0.2">
      <c r="A1801">
        <v>2</v>
      </c>
      <c r="C1801">
        <v>200</v>
      </c>
    </row>
    <row r="1802" spans="1:3" x14ac:dyDescent="0.2">
      <c r="A1802">
        <v>25</v>
      </c>
      <c r="C1802">
        <v>3685</v>
      </c>
    </row>
    <row r="1803" spans="1:3" x14ac:dyDescent="0.2">
      <c r="A1803">
        <v>17</v>
      </c>
      <c r="C1803">
        <v>2823</v>
      </c>
    </row>
    <row r="1804" spans="1:3" x14ac:dyDescent="0.2">
      <c r="A1804">
        <v>2</v>
      </c>
      <c r="C1804">
        <v>80</v>
      </c>
    </row>
    <row r="1805" spans="1:3" x14ac:dyDescent="0.2">
      <c r="A1805">
        <v>4</v>
      </c>
      <c r="C1805">
        <v>301</v>
      </c>
    </row>
    <row r="1806" spans="1:3" x14ac:dyDescent="0.2">
      <c r="A1806">
        <v>5</v>
      </c>
      <c r="C1806">
        <v>300</v>
      </c>
    </row>
    <row r="1807" spans="1:3" x14ac:dyDescent="0.2">
      <c r="A1807">
        <v>2</v>
      </c>
      <c r="C1807">
        <v>2500</v>
      </c>
    </row>
    <row r="1808" spans="1:3" x14ac:dyDescent="0.2">
      <c r="A1808">
        <v>2</v>
      </c>
      <c r="C1808">
        <v>21</v>
      </c>
    </row>
    <row r="1809" spans="1:3" x14ac:dyDescent="0.2">
      <c r="A1809">
        <v>3</v>
      </c>
      <c r="C1809">
        <v>21</v>
      </c>
    </row>
    <row r="1810" spans="1:3" x14ac:dyDescent="0.2">
      <c r="A1810">
        <v>0</v>
      </c>
      <c r="C1810">
        <v>0</v>
      </c>
    </row>
    <row r="1811" spans="1:3" x14ac:dyDescent="0.2">
      <c r="A1811">
        <v>4</v>
      </c>
      <c r="C1811">
        <v>225</v>
      </c>
    </row>
    <row r="1812" spans="1:3" x14ac:dyDescent="0.2">
      <c r="A1812">
        <v>1</v>
      </c>
      <c r="C1812">
        <v>1</v>
      </c>
    </row>
    <row r="1813" spans="1:3" x14ac:dyDescent="0.2">
      <c r="A1813">
        <v>12</v>
      </c>
      <c r="C1813">
        <v>460</v>
      </c>
    </row>
    <row r="1814" spans="1:3" x14ac:dyDescent="0.2">
      <c r="A1814">
        <v>4</v>
      </c>
      <c r="C1814">
        <v>110</v>
      </c>
    </row>
    <row r="1815" spans="1:3" x14ac:dyDescent="0.2">
      <c r="A1815">
        <v>91</v>
      </c>
      <c r="C1815">
        <v>3001</v>
      </c>
    </row>
    <row r="1816" spans="1:3" x14ac:dyDescent="0.2">
      <c r="A1816">
        <v>1</v>
      </c>
      <c r="C1816">
        <v>16</v>
      </c>
    </row>
    <row r="1817" spans="1:3" x14ac:dyDescent="0.2">
      <c r="A1817">
        <v>1</v>
      </c>
      <c r="C1817">
        <v>1</v>
      </c>
    </row>
    <row r="1818" spans="1:3" x14ac:dyDescent="0.2">
      <c r="A1818">
        <v>0</v>
      </c>
      <c r="C1818">
        <v>0</v>
      </c>
    </row>
    <row r="1819" spans="1:3" x14ac:dyDescent="0.2">
      <c r="A1819">
        <v>13</v>
      </c>
      <c r="C1819">
        <v>1126</v>
      </c>
    </row>
    <row r="1820" spans="1:3" x14ac:dyDescent="0.2">
      <c r="A1820">
        <v>2</v>
      </c>
      <c r="C1820">
        <v>110</v>
      </c>
    </row>
    <row r="1821" spans="1:3" x14ac:dyDescent="0.2">
      <c r="A1821">
        <v>0</v>
      </c>
      <c r="C1821">
        <v>0</v>
      </c>
    </row>
    <row r="1822" spans="1:3" x14ac:dyDescent="0.2">
      <c r="A1822">
        <v>21</v>
      </c>
      <c r="C1822">
        <v>881</v>
      </c>
    </row>
    <row r="1823" spans="1:3" x14ac:dyDescent="0.2">
      <c r="A1823">
        <v>9</v>
      </c>
      <c r="C1823">
        <v>795</v>
      </c>
    </row>
    <row r="1824" spans="1:3" x14ac:dyDescent="0.2">
      <c r="A1824">
        <v>6</v>
      </c>
      <c r="C1824">
        <v>775</v>
      </c>
    </row>
    <row r="1825" spans="1:3" x14ac:dyDescent="0.2">
      <c r="A1825">
        <v>4</v>
      </c>
      <c r="C1825">
        <v>95</v>
      </c>
    </row>
    <row r="1826" spans="1:3" x14ac:dyDescent="0.2">
      <c r="A1826">
        <v>7</v>
      </c>
      <c r="C1826">
        <v>250</v>
      </c>
    </row>
    <row r="1827" spans="1:3" x14ac:dyDescent="0.2">
      <c r="A1827">
        <v>5</v>
      </c>
      <c r="C1827">
        <v>285</v>
      </c>
    </row>
    <row r="1828" spans="1:3" x14ac:dyDescent="0.2">
      <c r="A1828">
        <v>0</v>
      </c>
      <c r="C1828">
        <v>0</v>
      </c>
    </row>
    <row r="1829" spans="1:3" x14ac:dyDescent="0.2">
      <c r="A1829">
        <v>3</v>
      </c>
      <c r="C1829">
        <v>490</v>
      </c>
    </row>
    <row r="1830" spans="1:3" x14ac:dyDescent="0.2">
      <c r="A1830">
        <v>9</v>
      </c>
      <c r="C1830">
        <v>135</v>
      </c>
    </row>
    <row r="1831" spans="1:3" x14ac:dyDescent="0.2">
      <c r="A1831">
        <v>6</v>
      </c>
      <c r="C1831">
        <v>385</v>
      </c>
    </row>
    <row r="1832" spans="1:3" x14ac:dyDescent="0.2">
      <c r="A1832">
        <v>4</v>
      </c>
      <c r="C1832">
        <v>27</v>
      </c>
    </row>
    <row r="1833" spans="1:3" x14ac:dyDescent="0.2">
      <c r="A1833">
        <v>1</v>
      </c>
      <c r="C1833">
        <v>25</v>
      </c>
    </row>
    <row r="1834" spans="1:3" x14ac:dyDescent="0.2">
      <c r="A1834">
        <v>17</v>
      </c>
      <c r="C1834">
        <v>3045</v>
      </c>
    </row>
    <row r="1835" spans="1:3" x14ac:dyDescent="0.2">
      <c r="A1835">
        <v>1</v>
      </c>
      <c r="C1835">
        <v>34.950000000000003</v>
      </c>
    </row>
    <row r="1836" spans="1:3" x14ac:dyDescent="0.2">
      <c r="A1836">
        <v>13</v>
      </c>
      <c r="C1836">
        <v>430</v>
      </c>
    </row>
    <row r="1837" spans="1:3" x14ac:dyDescent="0.2">
      <c r="A1837">
        <v>6</v>
      </c>
      <c r="C1837">
        <v>165</v>
      </c>
    </row>
    <row r="1838" spans="1:3" x14ac:dyDescent="0.2">
      <c r="A1838">
        <v>0</v>
      </c>
      <c r="C1838">
        <v>0</v>
      </c>
    </row>
    <row r="1839" spans="1:3" x14ac:dyDescent="0.2">
      <c r="A1839">
        <v>2</v>
      </c>
      <c r="C1839">
        <v>4</v>
      </c>
    </row>
    <row r="1840" spans="1:3" x14ac:dyDescent="0.2">
      <c r="A1840">
        <v>2</v>
      </c>
      <c r="C1840">
        <v>37</v>
      </c>
    </row>
    <row r="1841" spans="1:3" x14ac:dyDescent="0.2">
      <c r="A1841">
        <v>21</v>
      </c>
      <c r="C1841">
        <v>735</v>
      </c>
    </row>
    <row r="1842" spans="1:3" x14ac:dyDescent="0.2">
      <c r="A1842">
        <v>13</v>
      </c>
      <c r="C1842">
        <v>576</v>
      </c>
    </row>
    <row r="1843" spans="1:3" x14ac:dyDescent="0.2">
      <c r="A1843">
        <v>0</v>
      </c>
      <c r="C1843">
        <v>0</v>
      </c>
    </row>
    <row r="1844" spans="1:3" x14ac:dyDescent="0.2">
      <c r="A1844">
        <v>6</v>
      </c>
      <c r="C1844">
        <v>1335</v>
      </c>
    </row>
    <row r="1845" spans="1:3" x14ac:dyDescent="0.2">
      <c r="A1845">
        <v>0</v>
      </c>
      <c r="C1845">
        <v>0</v>
      </c>
    </row>
    <row r="1846" spans="1:3" x14ac:dyDescent="0.2">
      <c r="A1846">
        <v>1</v>
      </c>
      <c r="C1846">
        <v>5</v>
      </c>
    </row>
    <row r="1847" spans="1:3" x14ac:dyDescent="0.2">
      <c r="A1847">
        <v>0</v>
      </c>
      <c r="C1847">
        <v>0</v>
      </c>
    </row>
    <row r="1848" spans="1:3" x14ac:dyDescent="0.2">
      <c r="A1848">
        <v>12</v>
      </c>
      <c r="C1848">
        <v>350</v>
      </c>
    </row>
    <row r="1849" spans="1:3" x14ac:dyDescent="0.2">
      <c r="A1849">
        <v>2</v>
      </c>
      <c r="C1849">
        <v>3</v>
      </c>
    </row>
    <row r="1850" spans="1:3" x14ac:dyDescent="0.2">
      <c r="A1850">
        <v>6</v>
      </c>
      <c r="C1850">
        <v>759</v>
      </c>
    </row>
    <row r="1851" spans="1:3" x14ac:dyDescent="0.2">
      <c r="A1851">
        <v>1</v>
      </c>
      <c r="C1851">
        <v>10</v>
      </c>
    </row>
    <row r="1852" spans="1:3" x14ac:dyDescent="0.2">
      <c r="A1852">
        <v>1</v>
      </c>
      <c r="C1852">
        <v>10</v>
      </c>
    </row>
    <row r="1853" spans="1:3" x14ac:dyDescent="0.2">
      <c r="A1853">
        <v>5</v>
      </c>
      <c r="C1853">
        <v>47</v>
      </c>
    </row>
    <row r="1854" spans="1:3" x14ac:dyDescent="0.2">
      <c r="A1854">
        <v>0</v>
      </c>
      <c r="C1854">
        <v>0</v>
      </c>
    </row>
    <row r="1855" spans="1:3" x14ac:dyDescent="0.2">
      <c r="A1855">
        <v>3</v>
      </c>
      <c r="C1855">
        <v>216</v>
      </c>
    </row>
    <row r="1856" spans="1:3" x14ac:dyDescent="0.2">
      <c r="A1856">
        <v>8</v>
      </c>
      <c r="C1856">
        <v>240</v>
      </c>
    </row>
    <row r="1857" spans="1:3" x14ac:dyDescent="0.2">
      <c r="A1857">
        <v>3</v>
      </c>
      <c r="C1857">
        <v>32</v>
      </c>
    </row>
    <row r="1858" spans="1:3" x14ac:dyDescent="0.2">
      <c r="A1858">
        <v>8</v>
      </c>
      <c r="C1858">
        <v>204</v>
      </c>
    </row>
    <row r="1859" spans="1:3" x14ac:dyDescent="0.2">
      <c r="A1859">
        <v>1</v>
      </c>
      <c r="C1859">
        <v>20</v>
      </c>
    </row>
    <row r="1860" spans="1:3" x14ac:dyDescent="0.2">
      <c r="A1860">
        <v>4</v>
      </c>
      <c r="C1860">
        <v>60</v>
      </c>
    </row>
    <row r="1861" spans="1:3" x14ac:dyDescent="0.2">
      <c r="A1861">
        <v>8</v>
      </c>
      <c r="C1861">
        <v>730</v>
      </c>
    </row>
    <row r="1862" spans="1:3" x14ac:dyDescent="0.2">
      <c r="A1862">
        <v>1</v>
      </c>
      <c r="C1862">
        <v>800</v>
      </c>
    </row>
    <row r="1863" spans="1:3" x14ac:dyDescent="0.2">
      <c r="A1863">
        <v>5</v>
      </c>
      <c r="C1863">
        <v>400</v>
      </c>
    </row>
    <row r="1864" spans="1:3" x14ac:dyDescent="0.2">
      <c r="A1864">
        <v>0</v>
      </c>
      <c r="C1864">
        <v>0</v>
      </c>
    </row>
    <row r="1865" spans="1:3" x14ac:dyDescent="0.2">
      <c r="A1865">
        <v>0</v>
      </c>
      <c r="C1865">
        <v>0</v>
      </c>
    </row>
    <row r="1866" spans="1:3" x14ac:dyDescent="0.2">
      <c r="A1866">
        <v>1</v>
      </c>
      <c r="C1866">
        <v>50</v>
      </c>
    </row>
    <row r="1867" spans="1:3" x14ac:dyDescent="0.2">
      <c r="A1867">
        <v>0</v>
      </c>
      <c r="C1867">
        <v>0</v>
      </c>
    </row>
    <row r="1868" spans="1:3" x14ac:dyDescent="0.2">
      <c r="A1868">
        <v>0</v>
      </c>
      <c r="C1868">
        <v>0</v>
      </c>
    </row>
    <row r="1869" spans="1:3" x14ac:dyDescent="0.2">
      <c r="A1869">
        <v>6</v>
      </c>
      <c r="C1869">
        <v>137</v>
      </c>
    </row>
    <row r="1870" spans="1:3" x14ac:dyDescent="0.2">
      <c r="A1870">
        <v>6</v>
      </c>
      <c r="C1870">
        <v>100</v>
      </c>
    </row>
    <row r="1871" spans="1:3" x14ac:dyDescent="0.2">
      <c r="A1871">
        <v>14</v>
      </c>
      <c r="C1871">
        <v>641</v>
      </c>
    </row>
    <row r="1872" spans="1:3" x14ac:dyDescent="0.2">
      <c r="A1872">
        <v>6</v>
      </c>
      <c r="C1872">
        <v>2300</v>
      </c>
    </row>
    <row r="1873" spans="1:5" x14ac:dyDescent="0.2">
      <c r="A1873">
        <v>33</v>
      </c>
      <c r="C1873">
        <v>3530</v>
      </c>
    </row>
    <row r="1874" spans="1:5" x14ac:dyDescent="0.2">
      <c r="A1874">
        <v>4</v>
      </c>
      <c r="C1874">
        <v>41</v>
      </c>
    </row>
    <row r="1875" spans="1:5" x14ac:dyDescent="0.2">
      <c r="A1875">
        <v>1</v>
      </c>
      <c r="C1875">
        <v>59</v>
      </c>
    </row>
    <row r="1876" spans="1:5" x14ac:dyDescent="0.2">
      <c r="A1876">
        <v>0</v>
      </c>
      <c r="C1876">
        <v>0</v>
      </c>
    </row>
    <row r="1877" spans="1:5" x14ac:dyDescent="0.2">
      <c r="A1877">
        <v>6</v>
      </c>
      <c r="C1877">
        <v>86</v>
      </c>
    </row>
    <row r="1878" spans="1:5" x14ac:dyDescent="0.2">
      <c r="A1878">
        <v>6</v>
      </c>
      <c r="C1878">
        <v>94</v>
      </c>
    </row>
    <row r="1879" spans="1:5" x14ac:dyDescent="0.2">
      <c r="A1879">
        <v>1</v>
      </c>
      <c r="C1879">
        <v>1</v>
      </c>
    </row>
    <row r="1880" spans="1:5" x14ac:dyDescent="0.2">
      <c r="A1880">
        <v>3</v>
      </c>
      <c r="C1880">
        <v>3</v>
      </c>
    </row>
    <row r="1881" spans="1:5" x14ac:dyDescent="0.2">
      <c r="A1881">
        <v>182</v>
      </c>
      <c r="E1881">
        <v>11633</v>
      </c>
    </row>
    <row r="1882" spans="1:5" x14ac:dyDescent="0.2">
      <c r="A1882">
        <v>79</v>
      </c>
      <c r="E1882">
        <v>14653</v>
      </c>
    </row>
    <row r="1883" spans="1:5" x14ac:dyDescent="0.2">
      <c r="A1883">
        <v>35</v>
      </c>
      <c r="E1883">
        <v>525</v>
      </c>
    </row>
    <row r="1884" spans="1:5" x14ac:dyDescent="0.2">
      <c r="A1884">
        <v>150</v>
      </c>
      <c r="E1884">
        <v>10390</v>
      </c>
    </row>
    <row r="1885" spans="1:5" x14ac:dyDescent="0.2">
      <c r="A1885">
        <v>284</v>
      </c>
      <c r="E1885">
        <v>54116.28</v>
      </c>
    </row>
    <row r="1886" spans="1:5" x14ac:dyDescent="0.2">
      <c r="A1886">
        <v>47</v>
      </c>
      <c r="E1886">
        <v>4390</v>
      </c>
    </row>
    <row r="1887" spans="1:5" x14ac:dyDescent="0.2">
      <c r="A1887">
        <v>58</v>
      </c>
      <c r="E1887">
        <v>8519</v>
      </c>
    </row>
    <row r="1888" spans="1:5" x14ac:dyDescent="0.2">
      <c r="A1888">
        <v>57</v>
      </c>
      <c r="E1888">
        <v>9110</v>
      </c>
    </row>
    <row r="1889" spans="1:5" x14ac:dyDescent="0.2">
      <c r="A1889">
        <v>12</v>
      </c>
      <c r="E1889">
        <v>3501.52</v>
      </c>
    </row>
    <row r="1890" spans="1:5" x14ac:dyDescent="0.2">
      <c r="A1890">
        <v>20</v>
      </c>
      <c r="E1890">
        <v>629.99</v>
      </c>
    </row>
    <row r="1891" spans="1:5" x14ac:dyDescent="0.2">
      <c r="A1891">
        <v>19</v>
      </c>
      <c r="E1891">
        <v>3015</v>
      </c>
    </row>
    <row r="1892" spans="1:5" x14ac:dyDescent="0.2">
      <c r="A1892">
        <v>75</v>
      </c>
      <c r="E1892">
        <v>6025</v>
      </c>
    </row>
    <row r="1893" spans="1:5" x14ac:dyDescent="0.2">
      <c r="A1893">
        <v>827</v>
      </c>
      <c r="E1893">
        <v>49588</v>
      </c>
    </row>
    <row r="1894" spans="1:5" x14ac:dyDescent="0.2">
      <c r="A1894">
        <v>51</v>
      </c>
      <c r="E1894">
        <v>5599</v>
      </c>
    </row>
    <row r="1895" spans="1:5" x14ac:dyDescent="0.2">
      <c r="A1895">
        <v>41</v>
      </c>
      <c r="E1895">
        <v>6056</v>
      </c>
    </row>
    <row r="1896" spans="1:5" x14ac:dyDescent="0.2">
      <c r="A1896">
        <v>98</v>
      </c>
      <c r="E1896">
        <v>2132</v>
      </c>
    </row>
    <row r="1897" spans="1:5" x14ac:dyDescent="0.2">
      <c r="A1897">
        <v>70</v>
      </c>
      <c r="E1897">
        <v>12029</v>
      </c>
    </row>
    <row r="1898" spans="1:5" x14ac:dyDescent="0.2">
      <c r="A1898">
        <v>36</v>
      </c>
      <c r="E1898">
        <v>1510</v>
      </c>
    </row>
    <row r="1899" spans="1:5" x14ac:dyDescent="0.2">
      <c r="A1899">
        <v>342</v>
      </c>
      <c r="E1899">
        <v>31896.33</v>
      </c>
    </row>
    <row r="1900" spans="1:5" x14ac:dyDescent="0.2">
      <c r="A1900">
        <v>22</v>
      </c>
      <c r="E1900">
        <v>1235</v>
      </c>
    </row>
    <row r="1901" spans="1:5" x14ac:dyDescent="0.2">
      <c r="A1901">
        <v>25</v>
      </c>
      <c r="E1901">
        <v>2004</v>
      </c>
    </row>
    <row r="1902" spans="1:5" x14ac:dyDescent="0.2">
      <c r="A1902">
        <v>101</v>
      </c>
      <c r="E1902">
        <v>20190</v>
      </c>
    </row>
    <row r="1903" spans="1:5" x14ac:dyDescent="0.2">
      <c r="A1903">
        <v>8</v>
      </c>
      <c r="E1903">
        <v>410</v>
      </c>
    </row>
    <row r="1904" spans="1:5" x14ac:dyDescent="0.2">
      <c r="A1904">
        <v>23</v>
      </c>
      <c r="E1904">
        <v>2370</v>
      </c>
    </row>
    <row r="1905" spans="1:5" x14ac:dyDescent="0.2">
      <c r="A1905">
        <v>574</v>
      </c>
      <c r="E1905">
        <v>38082.69</v>
      </c>
    </row>
    <row r="1906" spans="1:5" x14ac:dyDescent="0.2">
      <c r="A1906">
        <v>14</v>
      </c>
      <c r="E1906">
        <v>800</v>
      </c>
    </row>
    <row r="1907" spans="1:5" x14ac:dyDescent="0.2">
      <c r="A1907">
        <v>19</v>
      </c>
      <c r="E1907">
        <v>1940</v>
      </c>
    </row>
    <row r="1908" spans="1:5" x14ac:dyDescent="0.2">
      <c r="A1908">
        <v>150</v>
      </c>
      <c r="E1908">
        <v>22345</v>
      </c>
    </row>
    <row r="1909" spans="1:5" x14ac:dyDescent="0.2">
      <c r="A1909">
        <v>71</v>
      </c>
      <c r="E1909">
        <v>12042</v>
      </c>
    </row>
    <row r="1910" spans="1:5" x14ac:dyDescent="0.2">
      <c r="A1910">
        <v>117</v>
      </c>
      <c r="E1910">
        <v>3700</v>
      </c>
    </row>
    <row r="1911" spans="1:5" x14ac:dyDescent="0.2">
      <c r="A1911">
        <v>53</v>
      </c>
      <c r="E1911">
        <v>4051.99</v>
      </c>
    </row>
    <row r="1912" spans="1:5" x14ac:dyDescent="0.2">
      <c r="A1912">
        <v>1</v>
      </c>
      <c r="E1912">
        <v>13</v>
      </c>
    </row>
    <row r="1913" spans="1:5" x14ac:dyDescent="0.2">
      <c r="A1913">
        <v>89</v>
      </c>
      <c r="E1913">
        <v>28520</v>
      </c>
    </row>
    <row r="1914" spans="1:5" x14ac:dyDescent="0.2">
      <c r="A1914">
        <v>64</v>
      </c>
      <c r="E1914">
        <v>5360</v>
      </c>
    </row>
    <row r="1915" spans="1:5" x14ac:dyDescent="0.2">
      <c r="A1915">
        <v>68</v>
      </c>
      <c r="E1915">
        <v>3392</v>
      </c>
    </row>
    <row r="1916" spans="1:5" x14ac:dyDescent="0.2">
      <c r="A1916">
        <v>28</v>
      </c>
      <c r="E1916">
        <v>1665</v>
      </c>
    </row>
    <row r="1917" spans="1:5" x14ac:dyDescent="0.2">
      <c r="A1917">
        <v>44</v>
      </c>
      <c r="E1917">
        <v>8529</v>
      </c>
    </row>
    <row r="1918" spans="1:5" x14ac:dyDescent="0.2">
      <c r="A1918">
        <v>253</v>
      </c>
      <c r="E1918">
        <v>40357</v>
      </c>
    </row>
    <row r="1919" spans="1:5" x14ac:dyDescent="0.2">
      <c r="A1919">
        <v>66</v>
      </c>
      <c r="E1919">
        <v>2751</v>
      </c>
    </row>
    <row r="1920" spans="1:5" x14ac:dyDescent="0.2">
      <c r="A1920">
        <v>217</v>
      </c>
      <c r="E1920">
        <v>32745</v>
      </c>
    </row>
    <row r="1921" spans="1:5" x14ac:dyDescent="0.2">
      <c r="A1921">
        <v>16</v>
      </c>
      <c r="E1921">
        <v>2027</v>
      </c>
    </row>
    <row r="1922" spans="1:5" x14ac:dyDescent="0.2">
      <c r="A1922">
        <v>19</v>
      </c>
      <c r="E1922">
        <v>2000</v>
      </c>
    </row>
    <row r="1923" spans="1:5" x14ac:dyDescent="0.2">
      <c r="A1923">
        <v>169</v>
      </c>
      <c r="E1923">
        <v>19860</v>
      </c>
    </row>
    <row r="1924" spans="1:5" x14ac:dyDescent="0.2">
      <c r="A1924">
        <v>263</v>
      </c>
      <c r="E1924">
        <v>30866</v>
      </c>
    </row>
    <row r="1925" spans="1:5" x14ac:dyDescent="0.2">
      <c r="A1925">
        <v>15</v>
      </c>
      <c r="E1925">
        <v>2000</v>
      </c>
    </row>
    <row r="1926" spans="1:5" x14ac:dyDescent="0.2">
      <c r="A1926">
        <v>61</v>
      </c>
      <c r="E1926">
        <v>6000</v>
      </c>
    </row>
    <row r="1927" spans="1:5" x14ac:dyDescent="0.2">
      <c r="A1927">
        <v>45</v>
      </c>
      <c r="E1927">
        <v>8750</v>
      </c>
    </row>
    <row r="1928" spans="1:5" x14ac:dyDescent="0.2">
      <c r="A1928">
        <v>70</v>
      </c>
      <c r="E1928">
        <v>5380.55</v>
      </c>
    </row>
    <row r="1929" spans="1:5" x14ac:dyDescent="0.2">
      <c r="A1929">
        <v>38</v>
      </c>
      <c r="E1929">
        <v>2159</v>
      </c>
    </row>
    <row r="1930" spans="1:5" x14ac:dyDescent="0.2">
      <c r="A1930">
        <v>87</v>
      </c>
      <c r="E1930">
        <v>12000</v>
      </c>
    </row>
    <row r="1931" spans="1:5" x14ac:dyDescent="0.2">
      <c r="A1931">
        <v>22</v>
      </c>
      <c r="E1931">
        <v>600</v>
      </c>
    </row>
    <row r="1932" spans="1:5" x14ac:dyDescent="0.2">
      <c r="A1932">
        <v>119</v>
      </c>
      <c r="E1932">
        <v>14082</v>
      </c>
    </row>
    <row r="1933" spans="1:5" x14ac:dyDescent="0.2">
      <c r="A1933">
        <v>52</v>
      </c>
      <c r="E1933">
        <v>11621</v>
      </c>
    </row>
    <row r="1934" spans="1:5" x14ac:dyDescent="0.2">
      <c r="A1934">
        <v>117</v>
      </c>
      <c r="E1934">
        <v>3289</v>
      </c>
    </row>
    <row r="1935" spans="1:5" x14ac:dyDescent="0.2">
      <c r="A1935">
        <v>52</v>
      </c>
      <c r="E1935">
        <v>10100</v>
      </c>
    </row>
    <row r="1936" spans="1:5" x14ac:dyDescent="0.2">
      <c r="A1936">
        <v>86</v>
      </c>
      <c r="E1936">
        <v>11090</v>
      </c>
    </row>
    <row r="1937" spans="1:5" x14ac:dyDescent="0.2">
      <c r="A1937">
        <v>174</v>
      </c>
      <c r="E1937">
        <v>8581</v>
      </c>
    </row>
    <row r="1938" spans="1:5" x14ac:dyDescent="0.2">
      <c r="A1938">
        <v>69</v>
      </c>
      <c r="E1938">
        <v>15285</v>
      </c>
    </row>
    <row r="1939" spans="1:5" x14ac:dyDescent="0.2">
      <c r="A1939">
        <v>75</v>
      </c>
      <c r="E1939">
        <v>10291</v>
      </c>
    </row>
    <row r="1940" spans="1:5" x14ac:dyDescent="0.2">
      <c r="A1940">
        <v>33</v>
      </c>
      <c r="E1940">
        <v>20025.14</v>
      </c>
    </row>
    <row r="1941" spans="1:5" x14ac:dyDescent="0.2">
      <c r="A1941">
        <v>108</v>
      </c>
      <c r="E1941">
        <v>4648.33</v>
      </c>
    </row>
    <row r="1942" spans="1:5" x14ac:dyDescent="0.2">
      <c r="A1942">
        <v>23</v>
      </c>
      <c r="E1942">
        <v>7415</v>
      </c>
    </row>
    <row r="1943" spans="1:5" x14ac:dyDescent="0.2">
      <c r="A1943">
        <v>48</v>
      </c>
      <c r="E1943">
        <v>4642</v>
      </c>
    </row>
    <row r="1944" spans="1:5" x14ac:dyDescent="0.2">
      <c r="A1944">
        <v>64</v>
      </c>
      <c r="E1944">
        <v>2270.37</v>
      </c>
    </row>
    <row r="1945" spans="1:5" x14ac:dyDescent="0.2">
      <c r="A1945">
        <v>24</v>
      </c>
      <c r="E1945">
        <v>2080</v>
      </c>
    </row>
    <row r="1946" spans="1:5" x14ac:dyDescent="0.2">
      <c r="A1946">
        <v>57</v>
      </c>
      <c r="E1946">
        <v>7527</v>
      </c>
    </row>
    <row r="1947" spans="1:5" x14ac:dyDescent="0.2">
      <c r="A1947">
        <v>26</v>
      </c>
      <c r="E1947">
        <v>2372</v>
      </c>
    </row>
    <row r="1948" spans="1:5" x14ac:dyDescent="0.2">
      <c r="A1948">
        <v>20</v>
      </c>
      <c r="E1948">
        <v>2325</v>
      </c>
    </row>
    <row r="1949" spans="1:5" x14ac:dyDescent="0.2">
      <c r="A1949">
        <v>36</v>
      </c>
      <c r="E1949">
        <v>763</v>
      </c>
    </row>
    <row r="1950" spans="1:5" x14ac:dyDescent="0.2">
      <c r="A1950">
        <v>178</v>
      </c>
      <c r="E1950">
        <v>11094.23</v>
      </c>
    </row>
    <row r="1951" spans="1:5" x14ac:dyDescent="0.2">
      <c r="A1951">
        <v>17</v>
      </c>
      <c r="E1951">
        <v>636</v>
      </c>
    </row>
    <row r="1952" spans="1:5" x14ac:dyDescent="0.2">
      <c r="A1952">
        <v>32</v>
      </c>
      <c r="E1952">
        <v>2231</v>
      </c>
    </row>
    <row r="1953" spans="1:5" x14ac:dyDescent="0.2">
      <c r="A1953">
        <v>41</v>
      </c>
      <c r="E1953">
        <v>2385</v>
      </c>
    </row>
    <row r="1954" spans="1:5" x14ac:dyDescent="0.2">
      <c r="A1954">
        <v>18</v>
      </c>
      <c r="E1954">
        <v>900</v>
      </c>
    </row>
    <row r="1955" spans="1:5" x14ac:dyDescent="0.2">
      <c r="A1955">
        <v>29</v>
      </c>
      <c r="E1955">
        <v>564.66</v>
      </c>
    </row>
    <row r="1956" spans="1:5" x14ac:dyDescent="0.2">
      <c r="A1956">
        <v>47</v>
      </c>
      <c r="E1956">
        <v>4040</v>
      </c>
    </row>
    <row r="1957" spans="1:5" x14ac:dyDescent="0.2">
      <c r="A1957">
        <v>15</v>
      </c>
      <c r="E1957">
        <v>460</v>
      </c>
    </row>
    <row r="1958" spans="1:5" x14ac:dyDescent="0.2">
      <c r="A1958">
        <v>26</v>
      </c>
      <c r="E1958">
        <v>1570</v>
      </c>
    </row>
    <row r="1959" spans="1:5" x14ac:dyDescent="0.2">
      <c r="A1959">
        <v>35</v>
      </c>
      <c r="E1959">
        <v>1351</v>
      </c>
    </row>
    <row r="1960" spans="1:5" x14ac:dyDescent="0.2">
      <c r="A1960">
        <v>41</v>
      </c>
      <c r="E1960">
        <v>1651</v>
      </c>
    </row>
    <row r="1961" spans="1:5" x14ac:dyDescent="0.2">
      <c r="A1961">
        <v>47</v>
      </c>
      <c r="E1961">
        <v>12870</v>
      </c>
    </row>
    <row r="1962" spans="1:5" x14ac:dyDescent="0.2">
      <c r="A1962">
        <v>28</v>
      </c>
      <c r="E1962">
        <v>1485</v>
      </c>
    </row>
    <row r="1963" spans="1:5" x14ac:dyDescent="0.2">
      <c r="A1963">
        <v>100</v>
      </c>
      <c r="E1963">
        <v>4000.5</v>
      </c>
    </row>
    <row r="1964" spans="1:5" x14ac:dyDescent="0.2">
      <c r="A1964">
        <v>13</v>
      </c>
      <c r="E1964">
        <v>205</v>
      </c>
    </row>
    <row r="1965" spans="1:5" x14ac:dyDescent="0.2">
      <c r="A1965">
        <v>7</v>
      </c>
      <c r="E1965">
        <v>500</v>
      </c>
    </row>
    <row r="1966" spans="1:5" x14ac:dyDescent="0.2">
      <c r="A1966">
        <v>21</v>
      </c>
      <c r="E1966">
        <v>1506</v>
      </c>
    </row>
    <row r="1967" spans="1:5" x14ac:dyDescent="0.2">
      <c r="A1967">
        <v>17</v>
      </c>
      <c r="E1967">
        <v>6388</v>
      </c>
    </row>
    <row r="1968" spans="1:5" x14ac:dyDescent="0.2">
      <c r="A1968">
        <v>25</v>
      </c>
      <c r="E1968">
        <v>2615</v>
      </c>
    </row>
    <row r="1969" spans="1:5" x14ac:dyDescent="0.2">
      <c r="A1969">
        <v>60</v>
      </c>
      <c r="E1969">
        <v>3600</v>
      </c>
    </row>
    <row r="1970" spans="1:5" x14ac:dyDescent="0.2">
      <c r="A1970">
        <v>56</v>
      </c>
      <c r="E1970">
        <v>6904</v>
      </c>
    </row>
    <row r="1971" spans="1:5" x14ac:dyDescent="0.2">
      <c r="A1971">
        <v>16</v>
      </c>
      <c r="E1971">
        <v>502</v>
      </c>
    </row>
    <row r="1972" spans="1:5" x14ac:dyDescent="0.2">
      <c r="A1972">
        <v>46</v>
      </c>
      <c r="E1972">
        <v>3600</v>
      </c>
    </row>
    <row r="1973" spans="1:5" x14ac:dyDescent="0.2">
      <c r="A1973">
        <v>43</v>
      </c>
      <c r="E1973">
        <v>5260</v>
      </c>
    </row>
    <row r="1974" spans="1:5" x14ac:dyDescent="0.2">
      <c r="A1974">
        <v>15</v>
      </c>
      <c r="E1974">
        <v>1106</v>
      </c>
    </row>
    <row r="1975" spans="1:5" x14ac:dyDescent="0.2">
      <c r="A1975">
        <v>12</v>
      </c>
      <c r="E1975">
        <v>260</v>
      </c>
    </row>
    <row r="1976" spans="1:5" x14ac:dyDescent="0.2">
      <c r="A1976">
        <v>21</v>
      </c>
      <c r="E1976">
        <v>460</v>
      </c>
    </row>
    <row r="1977" spans="1:5" x14ac:dyDescent="0.2">
      <c r="A1977">
        <v>34</v>
      </c>
      <c r="E1977">
        <v>1720</v>
      </c>
    </row>
    <row r="1978" spans="1:5" x14ac:dyDescent="0.2">
      <c r="A1978">
        <v>8</v>
      </c>
      <c r="E1978">
        <v>425</v>
      </c>
    </row>
    <row r="1979" spans="1:5" x14ac:dyDescent="0.2">
      <c r="A1979">
        <v>60</v>
      </c>
      <c r="E1979">
        <v>3400</v>
      </c>
    </row>
    <row r="1980" spans="1:5" x14ac:dyDescent="0.2">
      <c r="A1980">
        <v>39</v>
      </c>
      <c r="E1980">
        <v>1590.29</v>
      </c>
    </row>
    <row r="1981" spans="1:5" x14ac:dyDescent="0.2">
      <c r="A1981">
        <v>26</v>
      </c>
      <c r="E1981">
        <v>5000</v>
      </c>
    </row>
    <row r="1982" spans="1:5" x14ac:dyDescent="0.2">
      <c r="A1982">
        <v>35</v>
      </c>
      <c r="E1982">
        <v>3500</v>
      </c>
    </row>
    <row r="1983" spans="1:5" x14ac:dyDescent="0.2">
      <c r="A1983">
        <v>65</v>
      </c>
      <c r="E1983">
        <v>7665</v>
      </c>
    </row>
    <row r="1984" spans="1:5" x14ac:dyDescent="0.2">
      <c r="A1984">
        <v>49</v>
      </c>
      <c r="E1984">
        <v>1367</v>
      </c>
    </row>
    <row r="1985" spans="1:5" x14ac:dyDescent="0.2">
      <c r="A1985">
        <v>10</v>
      </c>
      <c r="E1985">
        <v>600</v>
      </c>
    </row>
    <row r="1986" spans="1:5" x14ac:dyDescent="0.2">
      <c r="A1986">
        <v>60</v>
      </c>
      <c r="E1986">
        <v>2363</v>
      </c>
    </row>
    <row r="1987" spans="1:5" x14ac:dyDescent="0.2">
      <c r="A1987">
        <v>27</v>
      </c>
      <c r="E1987">
        <v>5025</v>
      </c>
    </row>
    <row r="1988" spans="1:5" x14ac:dyDescent="0.2">
      <c r="A1988">
        <v>69</v>
      </c>
      <c r="E1988">
        <v>7685</v>
      </c>
    </row>
    <row r="1989" spans="1:5" x14ac:dyDescent="0.2">
      <c r="A1989">
        <v>47</v>
      </c>
      <c r="E1989">
        <v>3700</v>
      </c>
    </row>
    <row r="1990" spans="1:5" x14ac:dyDescent="0.2">
      <c r="A1990">
        <v>47</v>
      </c>
      <c r="E1990">
        <v>2195</v>
      </c>
    </row>
    <row r="1991" spans="1:5" x14ac:dyDescent="0.2">
      <c r="A1991">
        <v>26</v>
      </c>
      <c r="E1991">
        <v>1700</v>
      </c>
    </row>
    <row r="1992" spans="1:5" x14ac:dyDescent="0.2">
      <c r="A1992">
        <v>53</v>
      </c>
      <c r="E1992">
        <v>5410</v>
      </c>
    </row>
    <row r="1993" spans="1:5" x14ac:dyDescent="0.2">
      <c r="A1993">
        <v>81</v>
      </c>
      <c r="E1993">
        <v>5200</v>
      </c>
    </row>
    <row r="1994" spans="1:5" x14ac:dyDescent="0.2">
      <c r="A1994">
        <v>78</v>
      </c>
      <c r="E1994">
        <v>7050</v>
      </c>
    </row>
    <row r="1995" spans="1:5" x14ac:dyDescent="0.2">
      <c r="A1995">
        <v>35</v>
      </c>
      <c r="E1995">
        <v>3100</v>
      </c>
    </row>
    <row r="1996" spans="1:5" x14ac:dyDescent="0.2">
      <c r="A1996">
        <v>22</v>
      </c>
      <c r="E1996">
        <v>632</v>
      </c>
    </row>
    <row r="1997" spans="1:5" x14ac:dyDescent="0.2">
      <c r="A1997">
        <v>57</v>
      </c>
      <c r="E1997">
        <v>3978</v>
      </c>
    </row>
    <row r="1998" spans="1:5" x14ac:dyDescent="0.2">
      <c r="A1998">
        <v>27</v>
      </c>
      <c r="E1998">
        <v>4522.22</v>
      </c>
    </row>
    <row r="1999" spans="1:5" x14ac:dyDescent="0.2">
      <c r="A1999">
        <v>39</v>
      </c>
      <c r="E1999">
        <v>5651.58</v>
      </c>
    </row>
    <row r="2000" spans="1:5" x14ac:dyDescent="0.2">
      <c r="A2000">
        <v>37</v>
      </c>
      <c r="E2000">
        <v>3398.1</v>
      </c>
    </row>
    <row r="2001" spans="1:5" x14ac:dyDescent="0.2">
      <c r="A2001">
        <v>137</v>
      </c>
      <c r="E2001">
        <v>16145.12</v>
      </c>
    </row>
    <row r="2002" spans="1:5" x14ac:dyDescent="0.2">
      <c r="A2002">
        <v>376</v>
      </c>
      <c r="E2002">
        <v>41000</v>
      </c>
    </row>
    <row r="2003" spans="1:5" x14ac:dyDescent="0.2">
      <c r="A2003">
        <v>202</v>
      </c>
      <c r="E2003">
        <v>14750</v>
      </c>
    </row>
    <row r="2004" spans="1:5" x14ac:dyDescent="0.2">
      <c r="A2004">
        <v>328</v>
      </c>
      <c r="E2004">
        <v>25648</v>
      </c>
    </row>
    <row r="2005" spans="1:5" x14ac:dyDescent="0.2">
      <c r="A2005">
        <v>84</v>
      </c>
      <c r="E2005">
        <v>3981.5</v>
      </c>
    </row>
    <row r="2006" spans="1:5" x14ac:dyDescent="0.2">
      <c r="A2006">
        <v>96</v>
      </c>
      <c r="E2006">
        <v>5186</v>
      </c>
    </row>
    <row r="2007" spans="1:5" x14ac:dyDescent="0.2">
      <c r="A2007">
        <v>223</v>
      </c>
      <c r="E2007">
        <v>15273</v>
      </c>
    </row>
    <row r="2008" spans="1:5" x14ac:dyDescent="0.2">
      <c r="A2008">
        <v>62</v>
      </c>
      <c r="E2008">
        <v>6705</v>
      </c>
    </row>
    <row r="2009" spans="1:5" x14ac:dyDescent="0.2">
      <c r="A2009">
        <v>146</v>
      </c>
      <c r="E2009">
        <v>86133</v>
      </c>
    </row>
    <row r="2010" spans="1:5" x14ac:dyDescent="0.2">
      <c r="A2010">
        <v>235</v>
      </c>
      <c r="E2010">
        <v>11292</v>
      </c>
    </row>
    <row r="2011" spans="1:5" x14ac:dyDescent="0.2">
      <c r="A2011">
        <v>437</v>
      </c>
      <c r="E2011">
        <v>31675</v>
      </c>
    </row>
    <row r="2012" spans="1:5" x14ac:dyDescent="0.2">
      <c r="A2012">
        <v>77</v>
      </c>
      <c r="E2012">
        <v>4395</v>
      </c>
    </row>
    <row r="2013" spans="1:5" x14ac:dyDescent="0.2">
      <c r="A2013">
        <v>108</v>
      </c>
      <c r="E2013">
        <v>9228</v>
      </c>
    </row>
    <row r="2014" spans="1:5" x14ac:dyDescent="0.2">
      <c r="A2014">
        <v>7</v>
      </c>
      <c r="E2014">
        <v>1511</v>
      </c>
    </row>
    <row r="2015" spans="1:5" x14ac:dyDescent="0.2">
      <c r="A2015">
        <v>314</v>
      </c>
      <c r="E2015">
        <v>28067.34</v>
      </c>
    </row>
    <row r="2016" spans="1:5" x14ac:dyDescent="0.2">
      <c r="A2016">
        <v>188</v>
      </c>
      <c r="E2016">
        <v>8538.66</v>
      </c>
    </row>
    <row r="2017" spans="1:5" x14ac:dyDescent="0.2">
      <c r="A2017">
        <v>275</v>
      </c>
      <c r="E2017">
        <v>18083</v>
      </c>
    </row>
    <row r="2018" spans="1:5" x14ac:dyDescent="0.2">
      <c r="A2018">
        <v>560</v>
      </c>
      <c r="E2018">
        <v>37354.269999999997</v>
      </c>
    </row>
    <row r="2019" spans="1:5" x14ac:dyDescent="0.2">
      <c r="A2019">
        <v>688</v>
      </c>
      <c r="E2019">
        <v>57342</v>
      </c>
    </row>
    <row r="2020" spans="1:5" x14ac:dyDescent="0.2">
      <c r="A2020">
        <v>942</v>
      </c>
      <c r="E2020">
        <v>98953.42</v>
      </c>
    </row>
    <row r="2021" spans="1:5" x14ac:dyDescent="0.2">
      <c r="A2021">
        <v>88</v>
      </c>
      <c r="E2021">
        <v>10640</v>
      </c>
    </row>
    <row r="2022" spans="1:5" x14ac:dyDescent="0.2">
      <c r="A2022">
        <v>220</v>
      </c>
      <c r="E2022">
        <v>21480</v>
      </c>
    </row>
    <row r="2023" spans="1:5" x14ac:dyDescent="0.2">
      <c r="A2023">
        <v>145</v>
      </c>
      <c r="E2023">
        <v>6000</v>
      </c>
    </row>
    <row r="2024" spans="1:5" x14ac:dyDescent="0.2">
      <c r="A2024">
        <v>963</v>
      </c>
      <c r="E2024">
        <v>29520.27</v>
      </c>
    </row>
    <row r="2025" spans="1:5" x14ac:dyDescent="0.2">
      <c r="A2025">
        <v>91</v>
      </c>
      <c r="E2025">
        <v>5910</v>
      </c>
    </row>
    <row r="2026" spans="1:5" x14ac:dyDescent="0.2">
      <c r="A2026">
        <v>58</v>
      </c>
      <c r="E2026">
        <v>5555</v>
      </c>
    </row>
    <row r="2027" spans="1:5" x14ac:dyDescent="0.2">
      <c r="A2027">
        <v>36</v>
      </c>
      <c r="E2027">
        <v>1455</v>
      </c>
    </row>
    <row r="2028" spans="1:5" x14ac:dyDescent="0.2">
      <c r="A2028">
        <v>165</v>
      </c>
      <c r="E2028">
        <v>12965.44</v>
      </c>
    </row>
    <row r="2029" spans="1:5" x14ac:dyDescent="0.2">
      <c r="A2029">
        <v>111</v>
      </c>
      <c r="E2029">
        <v>5570</v>
      </c>
    </row>
    <row r="2030" spans="1:5" x14ac:dyDescent="0.2">
      <c r="A2030">
        <v>1596</v>
      </c>
      <c r="E2030">
        <v>147233.76999999999</v>
      </c>
    </row>
    <row r="2031" spans="1:5" x14ac:dyDescent="0.2">
      <c r="A2031">
        <v>61</v>
      </c>
      <c r="E2031">
        <v>3510</v>
      </c>
    </row>
    <row r="2032" spans="1:5" x14ac:dyDescent="0.2">
      <c r="A2032">
        <v>287</v>
      </c>
      <c r="E2032">
        <v>31404</v>
      </c>
    </row>
    <row r="2033" spans="1:5" x14ac:dyDescent="0.2">
      <c r="A2033">
        <v>65</v>
      </c>
      <c r="E2033">
        <v>5323.01</v>
      </c>
    </row>
    <row r="2034" spans="1:5" x14ac:dyDescent="0.2">
      <c r="A2034">
        <v>118</v>
      </c>
      <c r="E2034">
        <v>5388.79</v>
      </c>
    </row>
    <row r="2035" spans="1:5" x14ac:dyDescent="0.2">
      <c r="A2035">
        <v>113</v>
      </c>
      <c r="E2035">
        <v>6240</v>
      </c>
    </row>
    <row r="2036" spans="1:5" x14ac:dyDescent="0.2">
      <c r="A2036">
        <v>332</v>
      </c>
      <c r="E2036">
        <v>21679</v>
      </c>
    </row>
    <row r="2037" spans="1:5" x14ac:dyDescent="0.2">
      <c r="A2037">
        <v>62</v>
      </c>
      <c r="E2037">
        <v>5904</v>
      </c>
    </row>
    <row r="2038" spans="1:5" x14ac:dyDescent="0.2">
      <c r="A2038">
        <v>951</v>
      </c>
      <c r="E2038">
        <v>71748</v>
      </c>
    </row>
    <row r="2039" spans="1:5" x14ac:dyDescent="0.2">
      <c r="A2039">
        <v>415</v>
      </c>
      <c r="E2039">
        <v>40594</v>
      </c>
    </row>
    <row r="2040" spans="1:5" x14ac:dyDescent="0.2">
      <c r="A2040">
        <v>305</v>
      </c>
      <c r="E2040">
        <v>26744.11</v>
      </c>
    </row>
    <row r="2041" spans="1:5" x14ac:dyDescent="0.2">
      <c r="A2041">
        <v>2139</v>
      </c>
      <c r="E2041">
        <v>117108</v>
      </c>
    </row>
    <row r="2042" spans="1:5" x14ac:dyDescent="0.2">
      <c r="A2042">
        <v>79</v>
      </c>
      <c r="E2042">
        <v>6632.32</v>
      </c>
    </row>
    <row r="2043" spans="1:5" x14ac:dyDescent="0.2">
      <c r="A2043">
        <v>179</v>
      </c>
      <c r="E2043">
        <v>45535</v>
      </c>
    </row>
    <row r="2044" spans="1:5" x14ac:dyDescent="0.2">
      <c r="A2044">
        <v>202</v>
      </c>
      <c r="E2044">
        <v>20569.05</v>
      </c>
    </row>
    <row r="2045" spans="1:5" x14ac:dyDescent="0.2">
      <c r="A2045">
        <v>760</v>
      </c>
      <c r="E2045">
        <v>41850.46</v>
      </c>
    </row>
    <row r="2046" spans="1:5" x14ac:dyDescent="0.2">
      <c r="A2046">
        <v>563</v>
      </c>
      <c r="E2046">
        <v>32035.51</v>
      </c>
    </row>
    <row r="2047" spans="1:5" x14ac:dyDescent="0.2">
      <c r="A2047">
        <v>135</v>
      </c>
      <c r="E2047">
        <v>16373</v>
      </c>
    </row>
    <row r="2048" spans="1:5" x14ac:dyDescent="0.2">
      <c r="A2048">
        <v>290</v>
      </c>
      <c r="E2048">
        <v>26445</v>
      </c>
    </row>
    <row r="2049" spans="1:5" x14ac:dyDescent="0.2">
      <c r="A2049">
        <v>447</v>
      </c>
      <c r="E2049">
        <v>51605.31</v>
      </c>
    </row>
    <row r="2050" spans="1:5" x14ac:dyDescent="0.2">
      <c r="A2050">
        <v>232</v>
      </c>
      <c r="E2050">
        <v>15723</v>
      </c>
    </row>
    <row r="2051" spans="1:5" x14ac:dyDescent="0.2">
      <c r="A2051">
        <v>168</v>
      </c>
      <c r="E2051">
        <v>4800.8</v>
      </c>
    </row>
    <row r="2052" spans="1:5" x14ac:dyDescent="0.2">
      <c r="A2052">
        <v>128</v>
      </c>
      <c r="E2052">
        <v>6001</v>
      </c>
    </row>
    <row r="2053" spans="1:5" x14ac:dyDescent="0.2">
      <c r="A2053">
        <v>493</v>
      </c>
      <c r="E2053">
        <v>76130.2</v>
      </c>
    </row>
    <row r="2054" spans="1:5" x14ac:dyDescent="0.2">
      <c r="A2054">
        <v>131</v>
      </c>
      <c r="E2054">
        <v>26360</v>
      </c>
    </row>
    <row r="2055" spans="1:5" x14ac:dyDescent="0.2">
      <c r="A2055">
        <v>50</v>
      </c>
      <c r="E2055">
        <v>5000</v>
      </c>
    </row>
    <row r="2056" spans="1:5" x14ac:dyDescent="0.2">
      <c r="A2056">
        <v>665</v>
      </c>
      <c r="E2056">
        <v>66554.559999999998</v>
      </c>
    </row>
    <row r="2057" spans="1:5" x14ac:dyDescent="0.2">
      <c r="A2057">
        <v>129</v>
      </c>
      <c r="E2057">
        <v>29681.55</v>
      </c>
    </row>
    <row r="2058" spans="1:5" x14ac:dyDescent="0.2">
      <c r="A2058">
        <v>142</v>
      </c>
      <c r="E2058">
        <v>20128</v>
      </c>
    </row>
    <row r="2059" spans="1:5" x14ac:dyDescent="0.2">
      <c r="A2059">
        <v>2436</v>
      </c>
      <c r="E2059">
        <v>137254.84</v>
      </c>
    </row>
    <row r="2060" spans="1:5" x14ac:dyDescent="0.2">
      <c r="A2060">
        <v>244</v>
      </c>
      <c r="E2060">
        <v>17895.25</v>
      </c>
    </row>
    <row r="2061" spans="1:5" x14ac:dyDescent="0.2">
      <c r="A2061">
        <v>298</v>
      </c>
      <c r="E2061">
        <v>25430.66</v>
      </c>
    </row>
    <row r="2062" spans="1:5" x14ac:dyDescent="0.2">
      <c r="A2062">
        <v>251</v>
      </c>
      <c r="E2062">
        <v>15435.55</v>
      </c>
    </row>
    <row r="2063" spans="1:5" x14ac:dyDescent="0.2">
      <c r="A2063">
        <v>108</v>
      </c>
      <c r="E2063">
        <v>10046</v>
      </c>
    </row>
    <row r="2064" spans="1:5" x14ac:dyDescent="0.2">
      <c r="A2064">
        <v>82</v>
      </c>
      <c r="E2064">
        <v>4124</v>
      </c>
    </row>
    <row r="2065" spans="1:5" x14ac:dyDescent="0.2">
      <c r="A2065">
        <v>74</v>
      </c>
      <c r="E2065">
        <v>7876</v>
      </c>
    </row>
    <row r="2066" spans="1:5" x14ac:dyDescent="0.2">
      <c r="A2066">
        <v>189</v>
      </c>
      <c r="E2066">
        <v>9775</v>
      </c>
    </row>
    <row r="2067" spans="1:5" x14ac:dyDescent="0.2">
      <c r="A2067">
        <v>80</v>
      </c>
      <c r="E2067">
        <v>2929</v>
      </c>
    </row>
    <row r="2068" spans="1:5" x14ac:dyDescent="0.2">
      <c r="A2068">
        <v>576</v>
      </c>
      <c r="E2068">
        <v>24490</v>
      </c>
    </row>
    <row r="2069" spans="1:5" x14ac:dyDescent="0.2">
      <c r="A2069">
        <v>202</v>
      </c>
      <c r="E2069">
        <v>12668</v>
      </c>
    </row>
    <row r="2070" spans="1:5" x14ac:dyDescent="0.2">
      <c r="A2070">
        <v>238</v>
      </c>
      <c r="E2070">
        <v>21410</v>
      </c>
    </row>
    <row r="2071" spans="1:5" x14ac:dyDescent="0.2">
      <c r="A2071">
        <v>36</v>
      </c>
      <c r="E2071">
        <v>1041.29</v>
      </c>
    </row>
    <row r="2072" spans="1:5" x14ac:dyDescent="0.2">
      <c r="A2072">
        <v>150</v>
      </c>
      <c r="E2072">
        <v>20820.330000000002</v>
      </c>
    </row>
    <row r="2073" spans="1:5" x14ac:dyDescent="0.2">
      <c r="A2073">
        <v>146</v>
      </c>
      <c r="E2073">
        <v>8950</v>
      </c>
    </row>
    <row r="2074" spans="1:5" x14ac:dyDescent="0.2">
      <c r="A2074">
        <v>222</v>
      </c>
      <c r="E2074">
        <v>17805</v>
      </c>
    </row>
    <row r="2075" spans="1:5" x14ac:dyDescent="0.2">
      <c r="A2075">
        <v>120</v>
      </c>
      <c r="E2075">
        <v>3851.5</v>
      </c>
    </row>
    <row r="2076" spans="1:5" x14ac:dyDescent="0.2">
      <c r="A2076">
        <v>126</v>
      </c>
      <c r="E2076">
        <v>25312</v>
      </c>
    </row>
    <row r="2077" spans="1:5" x14ac:dyDescent="0.2">
      <c r="A2077">
        <v>158</v>
      </c>
      <c r="E2077">
        <v>17066</v>
      </c>
    </row>
    <row r="2078" spans="1:5" x14ac:dyDescent="0.2">
      <c r="A2078">
        <v>316</v>
      </c>
      <c r="E2078">
        <v>30241</v>
      </c>
    </row>
    <row r="2079" spans="1:5" x14ac:dyDescent="0.2">
      <c r="A2079">
        <v>284</v>
      </c>
      <c r="E2079">
        <v>14166</v>
      </c>
    </row>
    <row r="2080" spans="1:5" x14ac:dyDescent="0.2">
      <c r="A2080">
        <v>51</v>
      </c>
      <c r="E2080">
        <v>5634</v>
      </c>
    </row>
    <row r="2081" spans="1:5" x14ac:dyDescent="0.2">
      <c r="A2081">
        <v>158</v>
      </c>
      <c r="E2081">
        <v>21316</v>
      </c>
    </row>
    <row r="2082" spans="1:5" x14ac:dyDescent="0.2">
      <c r="A2082">
        <v>337</v>
      </c>
      <c r="E2082">
        <v>35932</v>
      </c>
    </row>
    <row r="2083" spans="1:5" x14ac:dyDescent="0.2">
      <c r="A2083">
        <v>186</v>
      </c>
      <c r="E2083">
        <v>26978</v>
      </c>
    </row>
    <row r="2084" spans="1:5" x14ac:dyDescent="0.2">
      <c r="A2084">
        <v>58</v>
      </c>
      <c r="E2084">
        <v>6646</v>
      </c>
    </row>
    <row r="2085" spans="1:5" x14ac:dyDescent="0.2">
      <c r="A2085">
        <v>82</v>
      </c>
      <c r="E2085">
        <v>8636</v>
      </c>
    </row>
    <row r="2086" spans="1:5" x14ac:dyDescent="0.2">
      <c r="A2086">
        <v>736</v>
      </c>
      <c r="E2086">
        <v>52198</v>
      </c>
    </row>
    <row r="2087" spans="1:5" x14ac:dyDescent="0.2">
      <c r="A2087">
        <v>1151</v>
      </c>
      <c r="E2087">
        <v>169394.6</v>
      </c>
    </row>
    <row r="2088" spans="1:5" x14ac:dyDescent="0.2">
      <c r="A2088">
        <v>34</v>
      </c>
      <c r="E2088">
        <v>5456</v>
      </c>
    </row>
    <row r="2089" spans="1:5" x14ac:dyDescent="0.2">
      <c r="A2089">
        <v>498</v>
      </c>
      <c r="E2089">
        <v>77710.8</v>
      </c>
    </row>
    <row r="2090" spans="1:5" x14ac:dyDescent="0.2">
      <c r="A2090">
        <v>167</v>
      </c>
      <c r="E2090">
        <v>10550</v>
      </c>
    </row>
    <row r="2091" spans="1:5" x14ac:dyDescent="0.2">
      <c r="A2091">
        <v>340</v>
      </c>
      <c r="E2091">
        <v>35640</v>
      </c>
    </row>
    <row r="2092" spans="1:5" x14ac:dyDescent="0.2">
      <c r="A2092">
        <v>438</v>
      </c>
      <c r="E2092">
        <v>42642</v>
      </c>
    </row>
    <row r="2093" spans="1:5" x14ac:dyDescent="0.2">
      <c r="A2093">
        <v>555</v>
      </c>
      <c r="E2093">
        <v>113015</v>
      </c>
    </row>
    <row r="2094" spans="1:5" x14ac:dyDescent="0.2">
      <c r="A2094">
        <v>266</v>
      </c>
      <c r="E2094">
        <v>50091</v>
      </c>
    </row>
    <row r="2095" spans="1:5" x14ac:dyDescent="0.2">
      <c r="A2095">
        <v>69</v>
      </c>
      <c r="E2095">
        <v>10119</v>
      </c>
    </row>
    <row r="2096" spans="1:5" x14ac:dyDescent="0.2">
      <c r="A2096">
        <v>80</v>
      </c>
      <c r="E2096">
        <v>8735</v>
      </c>
    </row>
    <row r="2097" spans="1:5" x14ac:dyDescent="0.2">
      <c r="A2097">
        <v>493</v>
      </c>
      <c r="E2097">
        <v>29209.78</v>
      </c>
    </row>
    <row r="2098" spans="1:5" x14ac:dyDescent="0.2">
      <c r="A2098">
        <v>31</v>
      </c>
      <c r="E2098">
        <v>3035.05</v>
      </c>
    </row>
    <row r="2099" spans="1:5" x14ac:dyDescent="0.2">
      <c r="A2099">
        <v>236</v>
      </c>
      <c r="E2099">
        <v>16520.04</v>
      </c>
    </row>
    <row r="2100" spans="1:5" x14ac:dyDescent="0.2">
      <c r="A2100">
        <v>89</v>
      </c>
      <c r="E2100">
        <v>6485</v>
      </c>
    </row>
    <row r="2101" spans="1:5" x14ac:dyDescent="0.2">
      <c r="A2101">
        <v>299</v>
      </c>
      <c r="E2101">
        <v>43758</v>
      </c>
    </row>
    <row r="2102" spans="1:5" x14ac:dyDescent="0.2">
      <c r="A2102">
        <v>55</v>
      </c>
      <c r="E2102">
        <v>3735</v>
      </c>
    </row>
    <row r="2103" spans="1:5" x14ac:dyDescent="0.2">
      <c r="A2103">
        <v>325</v>
      </c>
      <c r="E2103">
        <v>55201.52</v>
      </c>
    </row>
    <row r="2104" spans="1:5" x14ac:dyDescent="0.2">
      <c r="A2104">
        <v>524</v>
      </c>
      <c r="E2104">
        <v>30608.59</v>
      </c>
    </row>
    <row r="2105" spans="1:5" x14ac:dyDescent="0.2">
      <c r="A2105">
        <v>285</v>
      </c>
      <c r="E2105">
        <v>34198</v>
      </c>
    </row>
    <row r="2106" spans="1:5" x14ac:dyDescent="0.2">
      <c r="A2106">
        <v>179</v>
      </c>
      <c r="E2106">
        <v>17875</v>
      </c>
    </row>
    <row r="2107" spans="1:5" x14ac:dyDescent="0.2">
      <c r="A2107">
        <v>188</v>
      </c>
      <c r="E2107">
        <v>17028.88</v>
      </c>
    </row>
    <row r="2108" spans="1:5" x14ac:dyDescent="0.2">
      <c r="A2108">
        <v>379</v>
      </c>
      <c r="E2108">
        <v>44636.2</v>
      </c>
    </row>
    <row r="2109" spans="1:5" x14ac:dyDescent="0.2">
      <c r="A2109">
        <v>119</v>
      </c>
      <c r="E2109">
        <v>10300</v>
      </c>
    </row>
    <row r="2110" spans="1:5" x14ac:dyDescent="0.2">
      <c r="A2110">
        <v>167</v>
      </c>
      <c r="E2110">
        <v>12007.18</v>
      </c>
    </row>
    <row r="2111" spans="1:5" x14ac:dyDescent="0.2">
      <c r="A2111">
        <v>221</v>
      </c>
      <c r="E2111">
        <v>28690</v>
      </c>
    </row>
    <row r="2112" spans="1:5" x14ac:dyDescent="0.2">
      <c r="A2112">
        <v>964</v>
      </c>
      <c r="E2112">
        <v>43296</v>
      </c>
    </row>
    <row r="2113" spans="1:5" x14ac:dyDescent="0.2">
      <c r="A2113">
        <v>286</v>
      </c>
      <c r="E2113">
        <v>11656</v>
      </c>
    </row>
    <row r="2114" spans="1:5" x14ac:dyDescent="0.2">
      <c r="A2114">
        <v>613</v>
      </c>
      <c r="E2114">
        <v>63460.18</v>
      </c>
    </row>
    <row r="2115" spans="1:5" x14ac:dyDescent="0.2">
      <c r="A2115">
        <v>29</v>
      </c>
      <c r="E2115">
        <v>3638</v>
      </c>
    </row>
    <row r="2116" spans="1:5" x14ac:dyDescent="0.2">
      <c r="A2116">
        <v>165</v>
      </c>
      <c r="E2116">
        <v>40690</v>
      </c>
    </row>
    <row r="2117" spans="1:5" x14ac:dyDescent="0.2">
      <c r="A2117">
        <v>97</v>
      </c>
      <c r="E2117">
        <v>7701.93</v>
      </c>
    </row>
    <row r="2118" spans="1:5" x14ac:dyDescent="0.2">
      <c r="A2118">
        <v>303</v>
      </c>
      <c r="E2118">
        <v>26100</v>
      </c>
    </row>
    <row r="2119" spans="1:5" x14ac:dyDescent="0.2">
      <c r="A2119">
        <v>267</v>
      </c>
      <c r="E2119">
        <v>51544</v>
      </c>
    </row>
    <row r="2120" spans="1:5" x14ac:dyDescent="0.2">
      <c r="A2120">
        <v>302</v>
      </c>
      <c r="E2120">
        <v>25375</v>
      </c>
    </row>
    <row r="2121" spans="1:5" x14ac:dyDescent="0.2">
      <c r="A2121">
        <v>87</v>
      </c>
      <c r="E2121">
        <v>12165</v>
      </c>
    </row>
    <row r="2122" spans="1:5" x14ac:dyDescent="0.2">
      <c r="A2122">
        <v>354</v>
      </c>
      <c r="E2122">
        <v>38876.949999999997</v>
      </c>
    </row>
    <row r="2123" spans="1:5" x14ac:dyDescent="0.2">
      <c r="A2123">
        <v>86</v>
      </c>
      <c r="E2123">
        <v>12000</v>
      </c>
    </row>
    <row r="2124" spans="1:5" x14ac:dyDescent="0.2">
      <c r="A2124">
        <v>26</v>
      </c>
      <c r="E2124">
        <v>9044</v>
      </c>
    </row>
    <row r="2125" spans="1:5" x14ac:dyDescent="0.2">
      <c r="A2125">
        <v>113</v>
      </c>
      <c r="E2125">
        <v>7711.3</v>
      </c>
    </row>
    <row r="2126" spans="1:5" x14ac:dyDescent="0.2">
      <c r="A2126">
        <v>65</v>
      </c>
      <c r="E2126">
        <v>15596</v>
      </c>
    </row>
    <row r="2127" spans="1:5" x14ac:dyDescent="0.2">
      <c r="A2127">
        <v>134</v>
      </c>
      <c r="E2127">
        <v>38500</v>
      </c>
    </row>
    <row r="2128" spans="1:5" x14ac:dyDescent="0.2">
      <c r="A2128">
        <v>119</v>
      </c>
      <c r="E2128">
        <v>10335.01</v>
      </c>
    </row>
    <row r="2129" spans="1:5" x14ac:dyDescent="0.2">
      <c r="A2129">
        <v>159</v>
      </c>
      <c r="E2129">
        <v>13014</v>
      </c>
    </row>
    <row r="2130" spans="1:5" x14ac:dyDescent="0.2">
      <c r="A2130">
        <v>167</v>
      </c>
      <c r="E2130">
        <v>7160.12</v>
      </c>
    </row>
    <row r="2131" spans="1:5" x14ac:dyDescent="0.2">
      <c r="A2131">
        <v>43</v>
      </c>
      <c r="E2131">
        <v>30505</v>
      </c>
    </row>
    <row r="2132" spans="1:5" x14ac:dyDescent="0.2">
      <c r="A2132">
        <v>1062</v>
      </c>
      <c r="E2132">
        <v>171253</v>
      </c>
    </row>
    <row r="2133" spans="1:5" x14ac:dyDescent="0.2">
      <c r="A2133">
        <v>9</v>
      </c>
      <c r="E2133">
        <v>376</v>
      </c>
    </row>
    <row r="2134" spans="1:5" x14ac:dyDescent="0.2">
      <c r="A2134">
        <v>89</v>
      </c>
      <c r="E2134">
        <v>8000</v>
      </c>
    </row>
    <row r="2135" spans="1:5" x14ac:dyDescent="0.2">
      <c r="A2135">
        <v>174</v>
      </c>
      <c r="E2135">
        <v>7839</v>
      </c>
    </row>
    <row r="2136" spans="1:5" x14ac:dyDescent="0.2">
      <c r="A2136">
        <v>14</v>
      </c>
      <c r="E2136">
        <v>600</v>
      </c>
    </row>
    <row r="2137" spans="1:5" x14ac:dyDescent="0.2">
      <c r="A2137">
        <v>48</v>
      </c>
      <c r="E2137">
        <v>2596</v>
      </c>
    </row>
    <row r="2138" spans="1:5" x14ac:dyDescent="0.2">
      <c r="A2138">
        <v>133</v>
      </c>
      <c r="E2138">
        <v>13728</v>
      </c>
    </row>
    <row r="2139" spans="1:5" x14ac:dyDescent="0.2">
      <c r="A2139">
        <v>83</v>
      </c>
      <c r="E2139">
        <v>3353</v>
      </c>
    </row>
    <row r="2140" spans="1:5" x14ac:dyDescent="0.2">
      <c r="A2140">
        <v>149</v>
      </c>
      <c r="E2140">
        <v>17412</v>
      </c>
    </row>
    <row r="2141" spans="1:5" x14ac:dyDescent="0.2">
      <c r="A2141">
        <v>49</v>
      </c>
      <c r="E2141">
        <v>5660</v>
      </c>
    </row>
    <row r="2142" spans="1:5" x14ac:dyDescent="0.2">
      <c r="A2142">
        <v>251</v>
      </c>
      <c r="E2142">
        <v>26182.5</v>
      </c>
    </row>
    <row r="2143" spans="1:5" x14ac:dyDescent="0.2">
      <c r="A2143">
        <v>22</v>
      </c>
      <c r="E2143">
        <v>1535</v>
      </c>
    </row>
    <row r="2144" spans="1:5" x14ac:dyDescent="0.2">
      <c r="A2144">
        <v>48</v>
      </c>
      <c r="E2144">
        <v>2065</v>
      </c>
    </row>
    <row r="2145" spans="1:5" x14ac:dyDescent="0.2">
      <c r="A2145">
        <v>383</v>
      </c>
      <c r="E2145">
        <v>22421</v>
      </c>
    </row>
    <row r="2146" spans="1:5" x14ac:dyDescent="0.2">
      <c r="A2146">
        <v>237</v>
      </c>
      <c r="E2146">
        <v>26495.5</v>
      </c>
    </row>
    <row r="2147" spans="1:5" x14ac:dyDescent="0.2">
      <c r="A2147">
        <v>13</v>
      </c>
      <c r="E2147">
        <v>601</v>
      </c>
    </row>
    <row r="2148" spans="1:5" x14ac:dyDescent="0.2">
      <c r="A2148">
        <v>562</v>
      </c>
      <c r="E2148">
        <v>81316</v>
      </c>
    </row>
    <row r="2149" spans="1:5" x14ac:dyDescent="0.2">
      <c r="A2149">
        <v>71</v>
      </c>
      <c r="E2149">
        <v>6308</v>
      </c>
    </row>
    <row r="2150" spans="1:5" x14ac:dyDescent="0.2">
      <c r="A2150">
        <v>1510</v>
      </c>
      <c r="E2150">
        <v>123444.12</v>
      </c>
    </row>
    <row r="2151" spans="1:5" x14ac:dyDescent="0.2">
      <c r="A2151">
        <v>14</v>
      </c>
      <c r="E2151">
        <v>1000</v>
      </c>
    </row>
    <row r="2152" spans="1:5" x14ac:dyDescent="0.2">
      <c r="A2152">
        <v>193</v>
      </c>
      <c r="E2152">
        <v>20122</v>
      </c>
    </row>
    <row r="2153" spans="1:5" x14ac:dyDescent="0.2">
      <c r="A2153">
        <v>206</v>
      </c>
      <c r="E2153">
        <v>18667</v>
      </c>
    </row>
    <row r="2154" spans="1:5" x14ac:dyDescent="0.2">
      <c r="A2154">
        <v>351</v>
      </c>
      <c r="E2154">
        <v>55223</v>
      </c>
    </row>
    <row r="2155" spans="1:5" x14ac:dyDescent="0.2">
      <c r="A2155">
        <v>50</v>
      </c>
      <c r="E2155">
        <v>5259</v>
      </c>
    </row>
    <row r="2156" spans="1:5" x14ac:dyDescent="0.2">
      <c r="A2156">
        <v>184</v>
      </c>
      <c r="E2156">
        <v>10804.45</v>
      </c>
    </row>
    <row r="2157" spans="1:5" x14ac:dyDescent="0.2">
      <c r="A2157">
        <v>196</v>
      </c>
      <c r="E2157">
        <v>16000</v>
      </c>
    </row>
    <row r="2158" spans="1:5" x14ac:dyDescent="0.2">
      <c r="A2158">
        <v>229</v>
      </c>
      <c r="E2158">
        <v>12929.35</v>
      </c>
    </row>
    <row r="2159" spans="1:5" x14ac:dyDescent="0.2">
      <c r="A2159">
        <v>67</v>
      </c>
      <c r="E2159">
        <v>9387</v>
      </c>
    </row>
    <row r="2160" spans="1:5" x14ac:dyDescent="0.2">
      <c r="A2160">
        <v>95</v>
      </c>
      <c r="E2160">
        <v>21361</v>
      </c>
    </row>
    <row r="2161" spans="1:5" x14ac:dyDescent="0.2">
      <c r="A2161">
        <v>62</v>
      </c>
      <c r="E2161">
        <v>11230.25</v>
      </c>
    </row>
    <row r="2162" spans="1:5" x14ac:dyDescent="0.2">
      <c r="A2162">
        <v>73</v>
      </c>
      <c r="E2162">
        <v>51906</v>
      </c>
    </row>
    <row r="2163" spans="1:5" x14ac:dyDescent="0.2">
      <c r="A2163">
        <v>43</v>
      </c>
      <c r="E2163">
        <v>2833</v>
      </c>
    </row>
    <row r="2164" spans="1:5" x14ac:dyDescent="0.2">
      <c r="A2164">
        <v>70</v>
      </c>
      <c r="E2164">
        <v>5263</v>
      </c>
    </row>
    <row r="2165" spans="1:5" x14ac:dyDescent="0.2">
      <c r="A2165">
        <v>271</v>
      </c>
      <c r="E2165">
        <v>36082</v>
      </c>
    </row>
    <row r="2166" spans="1:5" x14ac:dyDescent="0.2">
      <c r="A2166">
        <v>55</v>
      </c>
      <c r="E2166">
        <v>3036</v>
      </c>
    </row>
    <row r="2167" spans="1:5" x14ac:dyDescent="0.2">
      <c r="A2167">
        <v>35</v>
      </c>
      <c r="E2167">
        <v>3015.73</v>
      </c>
    </row>
    <row r="2168" spans="1:5" x14ac:dyDescent="0.2">
      <c r="A2168">
        <v>22</v>
      </c>
      <c r="E2168">
        <v>2031</v>
      </c>
    </row>
    <row r="2169" spans="1:5" x14ac:dyDescent="0.2">
      <c r="A2169">
        <v>38</v>
      </c>
      <c r="E2169">
        <v>6086.26</v>
      </c>
    </row>
    <row r="2170" spans="1:5" x14ac:dyDescent="0.2">
      <c r="A2170">
        <v>15</v>
      </c>
      <c r="E2170">
        <v>684</v>
      </c>
    </row>
    <row r="2171" spans="1:5" x14ac:dyDescent="0.2">
      <c r="A2171">
        <v>7</v>
      </c>
      <c r="E2171">
        <v>1283</v>
      </c>
    </row>
    <row r="2172" spans="1:5" x14ac:dyDescent="0.2">
      <c r="A2172">
        <v>241</v>
      </c>
      <c r="E2172">
        <v>30315</v>
      </c>
    </row>
    <row r="2173" spans="1:5" x14ac:dyDescent="0.2">
      <c r="A2173">
        <v>55</v>
      </c>
      <c r="E2173">
        <v>3171</v>
      </c>
    </row>
    <row r="2174" spans="1:5" x14ac:dyDescent="0.2">
      <c r="A2174">
        <v>171</v>
      </c>
      <c r="E2174">
        <v>13451</v>
      </c>
    </row>
    <row r="2175" spans="1:5" x14ac:dyDescent="0.2">
      <c r="A2175">
        <v>208</v>
      </c>
      <c r="E2175">
        <v>19028</v>
      </c>
    </row>
    <row r="2176" spans="1:5" x14ac:dyDescent="0.2">
      <c r="A2176">
        <v>21</v>
      </c>
      <c r="E2176">
        <v>1430.06</v>
      </c>
    </row>
    <row r="2177" spans="1:5" x14ac:dyDescent="0.2">
      <c r="A2177">
        <v>25</v>
      </c>
      <c r="E2177">
        <v>1202.17</v>
      </c>
    </row>
    <row r="2178" spans="1:5" x14ac:dyDescent="0.2">
      <c r="A2178">
        <v>52</v>
      </c>
      <c r="E2178">
        <v>10526</v>
      </c>
    </row>
    <row r="2179" spans="1:5" x14ac:dyDescent="0.2">
      <c r="A2179">
        <v>104</v>
      </c>
      <c r="E2179">
        <v>22542</v>
      </c>
    </row>
    <row r="2180" spans="1:5" x14ac:dyDescent="0.2">
      <c r="A2180">
        <v>73</v>
      </c>
      <c r="E2180">
        <v>8035</v>
      </c>
    </row>
    <row r="2181" spans="1:5" x14ac:dyDescent="0.2">
      <c r="A2181">
        <v>34</v>
      </c>
      <c r="E2181">
        <v>5105</v>
      </c>
    </row>
    <row r="2182" spans="1:5" x14ac:dyDescent="0.2">
      <c r="A2182">
        <v>56</v>
      </c>
      <c r="E2182">
        <v>5232</v>
      </c>
    </row>
    <row r="2183" spans="1:5" x14ac:dyDescent="0.2">
      <c r="A2183">
        <v>31</v>
      </c>
      <c r="E2183">
        <v>3440</v>
      </c>
    </row>
    <row r="2184" spans="1:5" x14ac:dyDescent="0.2">
      <c r="A2184">
        <v>84</v>
      </c>
      <c r="E2184">
        <v>6030</v>
      </c>
    </row>
    <row r="2185" spans="1:5" x14ac:dyDescent="0.2">
      <c r="A2185">
        <v>130</v>
      </c>
      <c r="E2185">
        <v>3803.55</v>
      </c>
    </row>
    <row r="2186" spans="1:5" x14ac:dyDescent="0.2">
      <c r="A2186">
        <v>12</v>
      </c>
      <c r="E2186">
        <v>12000</v>
      </c>
    </row>
    <row r="2187" spans="1:5" x14ac:dyDescent="0.2">
      <c r="A2187">
        <v>23</v>
      </c>
      <c r="E2187">
        <v>1710</v>
      </c>
    </row>
    <row r="2188" spans="1:5" x14ac:dyDescent="0.2">
      <c r="A2188">
        <v>158</v>
      </c>
      <c r="E2188">
        <v>10085</v>
      </c>
    </row>
    <row r="2189" spans="1:5" x14ac:dyDescent="0.2">
      <c r="A2189">
        <v>30</v>
      </c>
      <c r="E2189">
        <v>1330</v>
      </c>
    </row>
    <row r="2190" spans="1:5" x14ac:dyDescent="0.2">
      <c r="A2190">
        <v>18</v>
      </c>
      <c r="E2190">
        <v>1565</v>
      </c>
    </row>
    <row r="2191" spans="1:5" x14ac:dyDescent="0.2">
      <c r="A2191">
        <v>29</v>
      </c>
      <c r="E2191">
        <v>3670</v>
      </c>
    </row>
    <row r="2192" spans="1:5" x14ac:dyDescent="0.2">
      <c r="A2192">
        <v>31</v>
      </c>
      <c r="E2192">
        <v>4000</v>
      </c>
    </row>
    <row r="2193" spans="1:5" x14ac:dyDescent="0.2">
      <c r="A2193">
        <v>173</v>
      </c>
      <c r="E2193">
        <v>12325</v>
      </c>
    </row>
    <row r="2194" spans="1:5" x14ac:dyDescent="0.2">
      <c r="A2194">
        <v>17</v>
      </c>
      <c r="E2194">
        <v>2004</v>
      </c>
    </row>
    <row r="2195" spans="1:5" x14ac:dyDescent="0.2">
      <c r="A2195">
        <v>48</v>
      </c>
      <c r="E2195">
        <v>15700</v>
      </c>
    </row>
    <row r="2196" spans="1:5" x14ac:dyDescent="0.2">
      <c r="A2196">
        <v>59</v>
      </c>
      <c r="E2196">
        <v>2050</v>
      </c>
    </row>
    <row r="2197" spans="1:5" x14ac:dyDescent="0.2">
      <c r="A2197">
        <v>39</v>
      </c>
      <c r="E2197">
        <v>3902.5</v>
      </c>
    </row>
    <row r="2198" spans="1:5" x14ac:dyDescent="0.2">
      <c r="A2198">
        <v>59</v>
      </c>
      <c r="E2198">
        <v>2410</v>
      </c>
    </row>
    <row r="2199" spans="1:5" x14ac:dyDescent="0.2">
      <c r="A2199">
        <v>60</v>
      </c>
      <c r="E2199">
        <v>15121</v>
      </c>
    </row>
    <row r="2200" spans="1:5" x14ac:dyDescent="0.2">
      <c r="A2200">
        <v>20</v>
      </c>
      <c r="E2200">
        <v>503.22</v>
      </c>
    </row>
    <row r="2201" spans="1:5" x14ac:dyDescent="0.2">
      <c r="A2201">
        <v>2</v>
      </c>
      <c r="E2201">
        <v>101</v>
      </c>
    </row>
    <row r="2202" spans="1:5" x14ac:dyDescent="0.2">
      <c r="A2202">
        <v>315</v>
      </c>
      <c r="E2202">
        <v>47665</v>
      </c>
    </row>
    <row r="2203" spans="1:5" x14ac:dyDescent="0.2">
      <c r="A2203">
        <v>2174</v>
      </c>
      <c r="E2203">
        <v>292097</v>
      </c>
    </row>
    <row r="2204" spans="1:5" x14ac:dyDescent="0.2">
      <c r="A2204">
        <v>152</v>
      </c>
      <c r="E2204">
        <v>26452</v>
      </c>
    </row>
    <row r="2205" spans="1:5" x14ac:dyDescent="0.2">
      <c r="A2205">
        <v>1021</v>
      </c>
      <c r="E2205">
        <v>75029.48</v>
      </c>
    </row>
    <row r="2206" spans="1:5" x14ac:dyDescent="0.2">
      <c r="A2206">
        <v>237</v>
      </c>
      <c r="E2206">
        <v>5574</v>
      </c>
    </row>
    <row r="2207" spans="1:5" x14ac:dyDescent="0.2">
      <c r="A2207">
        <v>27</v>
      </c>
      <c r="E2207">
        <v>1055.01</v>
      </c>
    </row>
    <row r="2208" spans="1:5" x14ac:dyDescent="0.2">
      <c r="A2208">
        <v>17</v>
      </c>
      <c r="E2208">
        <v>2141</v>
      </c>
    </row>
    <row r="2209" spans="1:5" x14ac:dyDescent="0.2">
      <c r="A2209">
        <v>27</v>
      </c>
      <c r="E2209">
        <v>44388</v>
      </c>
    </row>
    <row r="2210" spans="1:5" x14ac:dyDescent="0.2">
      <c r="A2210">
        <v>82</v>
      </c>
      <c r="E2210">
        <v>3499</v>
      </c>
    </row>
    <row r="2211" spans="1:5" x14ac:dyDescent="0.2">
      <c r="A2211">
        <v>48</v>
      </c>
      <c r="E2211">
        <v>1686</v>
      </c>
    </row>
    <row r="2212" spans="1:5" x14ac:dyDescent="0.2">
      <c r="A2212">
        <v>105</v>
      </c>
      <c r="E2212">
        <v>25132</v>
      </c>
    </row>
    <row r="2213" spans="1:5" x14ac:dyDescent="0.2">
      <c r="A2213">
        <v>28</v>
      </c>
      <c r="E2213">
        <v>3014</v>
      </c>
    </row>
    <row r="2214" spans="1:5" x14ac:dyDescent="0.2">
      <c r="A2214">
        <v>1107</v>
      </c>
      <c r="E2214">
        <v>106084.5</v>
      </c>
    </row>
    <row r="2215" spans="1:5" x14ac:dyDescent="0.2">
      <c r="A2215">
        <v>1013</v>
      </c>
      <c r="E2215">
        <v>32075</v>
      </c>
    </row>
    <row r="2216" spans="1:5" x14ac:dyDescent="0.2">
      <c r="A2216">
        <v>274</v>
      </c>
      <c r="E2216">
        <v>11751</v>
      </c>
    </row>
    <row r="2217" spans="1:5" x14ac:dyDescent="0.2">
      <c r="A2217">
        <v>87</v>
      </c>
      <c r="E2217">
        <v>10678</v>
      </c>
    </row>
    <row r="2218" spans="1:5" x14ac:dyDescent="0.2">
      <c r="A2218">
        <v>99</v>
      </c>
      <c r="E2218">
        <v>18855</v>
      </c>
    </row>
    <row r="2219" spans="1:5" x14ac:dyDescent="0.2">
      <c r="A2219">
        <v>276</v>
      </c>
      <c r="E2219">
        <v>30177</v>
      </c>
    </row>
    <row r="2220" spans="1:5" x14ac:dyDescent="0.2">
      <c r="A2220">
        <v>21</v>
      </c>
      <c r="E2220">
        <v>3017</v>
      </c>
    </row>
    <row r="2221" spans="1:5" x14ac:dyDescent="0.2">
      <c r="A2221">
        <v>41</v>
      </c>
      <c r="E2221">
        <v>2735</v>
      </c>
    </row>
    <row r="2222" spans="1:5" x14ac:dyDescent="0.2">
      <c r="A2222">
        <v>119</v>
      </c>
      <c r="E2222">
        <v>10013</v>
      </c>
    </row>
    <row r="2223" spans="1:5" x14ac:dyDescent="0.2">
      <c r="A2223">
        <v>153</v>
      </c>
      <c r="E2223">
        <v>33006</v>
      </c>
    </row>
    <row r="2224" spans="1:5" x14ac:dyDescent="0.2">
      <c r="A2224">
        <v>100</v>
      </c>
      <c r="E2224">
        <v>5469</v>
      </c>
    </row>
    <row r="2225" spans="1:5" x14ac:dyDescent="0.2">
      <c r="A2225">
        <v>143</v>
      </c>
      <c r="E2225">
        <v>7383.01</v>
      </c>
    </row>
    <row r="2226" spans="1:5" x14ac:dyDescent="0.2">
      <c r="A2226">
        <v>140</v>
      </c>
      <c r="E2226">
        <v>20070</v>
      </c>
    </row>
    <row r="2227" spans="1:5" x14ac:dyDescent="0.2">
      <c r="A2227">
        <v>35</v>
      </c>
      <c r="E2227">
        <v>2535</v>
      </c>
    </row>
    <row r="2228" spans="1:5" x14ac:dyDescent="0.2">
      <c r="A2228">
        <v>149</v>
      </c>
      <c r="E2228">
        <v>5443</v>
      </c>
    </row>
    <row r="2229" spans="1:5" x14ac:dyDescent="0.2">
      <c r="A2229">
        <v>130</v>
      </c>
      <c r="E2229">
        <v>7917.45</v>
      </c>
    </row>
    <row r="2230" spans="1:5" x14ac:dyDescent="0.2">
      <c r="A2230">
        <v>120</v>
      </c>
      <c r="E2230">
        <v>5226</v>
      </c>
    </row>
    <row r="2231" spans="1:5" x14ac:dyDescent="0.2">
      <c r="A2231">
        <v>265</v>
      </c>
      <c r="E2231">
        <v>26438</v>
      </c>
    </row>
    <row r="2232" spans="1:5" x14ac:dyDescent="0.2">
      <c r="A2232">
        <v>71</v>
      </c>
      <c r="E2232">
        <v>6300</v>
      </c>
    </row>
    <row r="2233" spans="1:5" x14ac:dyDescent="0.2">
      <c r="A2233">
        <v>13</v>
      </c>
      <c r="E2233">
        <v>64</v>
      </c>
    </row>
    <row r="2234" spans="1:5" x14ac:dyDescent="0.2">
      <c r="A2234">
        <v>169</v>
      </c>
      <c r="E2234">
        <v>3012</v>
      </c>
    </row>
    <row r="2235" spans="1:5" x14ac:dyDescent="0.2">
      <c r="A2235">
        <v>57</v>
      </c>
      <c r="E2235">
        <v>10670</v>
      </c>
    </row>
    <row r="2236" spans="1:5" x14ac:dyDescent="0.2">
      <c r="A2236">
        <v>229</v>
      </c>
      <c r="E2236">
        <v>53771</v>
      </c>
    </row>
    <row r="2237" spans="1:5" x14ac:dyDescent="0.2">
      <c r="A2237">
        <v>108</v>
      </c>
      <c r="E2237">
        <v>11345</v>
      </c>
    </row>
    <row r="2238" spans="1:5" x14ac:dyDescent="0.2">
      <c r="A2238">
        <v>108</v>
      </c>
      <c r="E2238">
        <v>6120</v>
      </c>
    </row>
    <row r="2239" spans="1:5" x14ac:dyDescent="0.2">
      <c r="A2239">
        <v>41</v>
      </c>
      <c r="E2239">
        <v>1601</v>
      </c>
    </row>
    <row r="2240" spans="1:5" x14ac:dyDescent="0.2">
      <c r="A2240">
        <v>139</v>
      </c>
      <c r="E2240">
        <v>9500</v>
      </c>
    </row>
    <row r="2241" spans="1:5" x14ac:dyDescent="0.2">
      <c r="A2241">
        <v>19</v>
      </c>
      <c r="E2241">
        <v>3222</v>
      </c>
    </row>
    <row r="2242" spans="1:5" x14ac:dyDescent="0.2">
      <c r="A2242">
        <v>94</v>
      </c>
      <c r="E2242">
        <v>13293.8</v>
      </c>
    </row>
    <row r="2243" spans="1:5" x14ac:dyDescent="0.2">
      <c r="A2243">
        <v>23</v>
      </c>
      <c r="E2243">
        <v>1550</v>
      </c>
    </row>
    <row r="2244" spans="1:5" x14ac:dyDescent="0.2">
      <c r="A2244">
        <v>15</v>
      </c>
      <c r="E2244">
        <v>814</v>
      </c>
    </row>
    <row r="2245" spans="1:5" x14ac:dyDescent="0.2">
      <c r="A2245">
        <v>62</v>
      </c>
      <c r="E2245">
        <v>5116</v>
      </c>
    </row>
    <row r="2246" spans="1:5" x14ac:dyDescent="0.2">
      <c r="A2246">
        <v>74</v>
      </c>
      <c r="E2246">
        <v>3976</v>
      </c>
    </row>
    <row r="2247" spans="1:5" x14ac:dyDescent="0.2">
      <c r="A2247">
        <v>97</v>
      </c>
      <c r="E2247">
        <v>3318</v>
      </c>
    </row>
    <row r="2248" spans="1:5" x14ac:dyDescent="0.2">
      <c r="A2248">
        <v>55</v>
      </c>
      <c r="E2248">
        <v>7003</v>
      </c>
    </row>
    <row r="2249" spans="1:5" x14ac:dyDescent="0.2">
      <c r="A2249">
        <v>44</v>
      </c>
      <c r="E2249">
        <v>2005</v>
      </c>
    </row>
    <row r="2250" spans="1:5" x14ac:dyDescent="0.2">
      <c r="A2250">
        <v>110</v>
      </c>
      <c r="E2250">
        <v>10556</v>
      </c>
    </row>
    <row r="2251" spans="1:5" x14ac:dyDescent="0.2">
      <c r="A2251">
        <v>59</v>
      </c>
      <c r="E2251">
        <v>4559</v>
      </c>
    </row>
    <row r="2252" spans="1:5" x14ac:dyDescent="0.2">
      <c r="A2252">
        <v>62</v>
      </c>
      <c r="E2252">
        <v>3555</v>
      </c>
    </row>
    <row r="2253" spans="1:5" x14ac:dyDescent="0.2">
      <c r="A2253">
        <v>105</v>
      </c>
      <c r="E2253">
        <v>5585</v>
      </c>
    </row>
    <row r="2254" spans="1:5" x14ac:dyDescent="0.2">
      <c r="A2254">
        <v>26</v>
      </c>
      <c r="E2254">
        <v>12800</v>
      </c>
    </row>
    <row r="2255" spans="1:5" x14ac:dyDescent="0.2">
      <c r="A2255">
        <v>49</v>
      </c>
      <c r="E2255">
        <v>2075</v>
      </c>
    </row>
    <row r="2256" spans="1:5" x14ac:dyDescent="0.2">
      <c r="A2256">
        <v>68</v>
      </c>
      <c r="E2256">
        <v>2547.69</v>
      </c>
    </row>
    <row r="2257" spans="1:5" x14ac:dyDescent="0.2">
      <c r="A2257">
        <v>22</v>
      </c>
      <c r="E2257">
        <v>824</v>
      </c>
    </row>
    <row r="2258" spans="1:5" x14ac:dyDescent="0.2">
      <c r="A2258">
        <v>18</v>
      </c>
      <c r="E2258">
        <v>595</v>
      </c>
    </row>
    <row r="2259" spans="1:5" x14ac:dyDescent="0.2">
      <c r="A2259">
        <v>19</v>
      </c>
      <c r="E2259">
        <v>2550</v>
      </c>
    </row>
    <row r="2260" spans="1:5" x14ac:dyDescent="0.2">
      <c r="A2260">
        <v>99</v>
      </c>
      <c r="E2260">
        <v>5096</v>
      </c>
    </row>
    <row r="2261" spans="1:5" x14ac:dyDescent="0.2">
      <c r="A2261">
        <v>27</v>
      </c>
      <c r="E2261">
        <v>1040</v>
      </c>
    </row>
    <row r="2262" spans="1:5" x14ac:dyDescent="0.2">
      <c r="A2262">
        <v>25</v>
      </c>
      <c r="E2262">
        <v>1065.23</v>
      </c>
    </row>
    <row r="2263" spans="1:5" x14ac:dyDescent="0.2">
      <c r="A2263">
        <v>14</v>
      </c>
      <c r="E2263">
        <v>700</v>
      </c>
    </row>
    <row r="2264" spans="1:5" x14ac:dyDescent="0.2">
      <c r="A2264">
        <v>35</v>
      </c>
      <c r="E2264">
        <v>2222</v>
      </c>
    </row>
    <row r="2265" spans="1:5" x14ac:dyDescent="0.2">
      <c r="A2265">
        <v>10</v>
      </c>
      <c r="E2265">
        <v>1025</v>
      </c>
    </row>
    <row r="2266" spans="1:5" x14ac:dyDescent="0.2">
      <c r="A2266">
        <v>29</v>
      </c>
      <c r="E2266">
        <v>903.14</v>
      </c>
    </row>
    <row r="2267" spans="1:5" x14ac:dyDescent="0.2">
      <c r="A2267">
        <v>44</v>
      </c>
      <c r="E2267">
        <v>7140</v>
      </c>
    </row>
    <row r="2268" spans="1:5" x14ac:dyDescent="0.2">
      <c r="A2268">
        <v>17</v>
      </c>
      <c r="E2268">
        <v>1370</v>
      </c>
    </row>
    <row r="2269" spans="1:5" x14ac:dyDescent="0.2">
      <c r="A2269">
        <v>34</v>
      </c>
      <c r="E2269">
        <v>2035.05</v>
      </c>
    </row>
    <row r="2270" spans="1:5" x14ac:dyDescent="0.2">
      <c r="A2270">
        <v>14</v>
      </c>
      <c r="E2270">
        <v>1860</v>
      </c>
    </row>
    <row r="2271" spans="1:5" x14ac:dyDescent="0.2">
      <c r="A2271">
        <v>156</v>
      </c>
      <c r="E2271">
        <v>14437.46</v>
      </c>
    </row>
    <row r="2272" spans="1:5" x14ac:dyDescent="0.2">
      <c r="A2272">
        <v>128</v>
      </c>
      <c r="E2272">
        <v>7790</v>
      </c>
    </row>
    <row r="2273" spans="1:5" x14ac:dyDescent="0.2">
      <c r="A2273">
        <v>60</v>
      </c>
      <c r="E2273">
        <v>2511.11</v>
      </c>
    </row>
    <row r="2274" spans="1:5" x14ac:dyDescent="0.2">
      <c r="A2274">
        <v>32</v>
      </c>
      <c r="E2274">
        <v>2826.43</v>
      </c>
    </row>
    <row r="2275" spans="1:5" x14ac:dyDescent="0.2">
      <c r="A2275">
        <v>53</v>
      </c>
      <c r="E2275">
        <v>8425</v>
      </c>
    </row>
    <row r="2276" spans="1:5" x14ac:dyDescent="0.2">
      <c r="A2276">
        <v>184</v>
      </c>
      <c r="E2276">
        <v>15650</v>
      </c>
    </row>
    <row r="2277" spans="1:5" x14ac:dyDescent="0.2">
      <c r="A2277">
        <v>90</v>
      </c>
      <c r="E2277">
        <v>10135</v>
      </c>
    </row>
    <row r="2278" spans="1:5" x14ac:dyDescent="0.2">
      <c r="A2278">
        <v>71</v>
      </c>
      <c r="E2278">
        <v>3226</v>
      </c>
    </row>
    <row r="2279" spans="1:5" x14ac:dyDescent="0.2">
      <c r="A2279">
        <v>87</v>
      </c>
      <c r="E2279">
        <v>4021</v>
      </c>
    </row>
    <row r="2280" spans="1:5" x14ac:dyDescent="0.2">
      <c r="A2280">
        <v>28</v>
      </c>
      <c r="E2280">
        <v>5001</v>
      </c>
    </row>
    <row r="2281" spans="1:5" x14ac:dyDescent="0.2">
      <c r="A2281">
        <v>56</v>
      </c>
      <c r="E2281">
        <v>2282</v>
      </c>
    </row>
    <row r="2282" spans="1:5" x14ac:dyDescent="0.2">
      <c r="A2282">
        <v>51</v>
      </c>
      <c r="E2282">
        <v>2230.4299999999998</v>
      </c>
    </row>
    <row r="2283" spans="1:5" x14ac:dyDescent="0.2">
      <c r="A2283">
        <v>75</v>
      </c>
      <c r="E2283">
        <v>6080</v>
      </c>
    </row>
    <row r="2284" spans="1:5" x14ac:dyDescent="0.2">
      <c r="A2284">
        <v>38</v>
      </c>
      <c r="E2284">
        <v>2835</v>
      </c>
    </row>
    <row r="2285" spans="1:5" x14ac:dyDescent="0.2">
      <c r="A2285">
        <v>18</v>
      </c>
      <c r="E2285">
        <v>5500</v>
      </c>
    </row>
    <row r="2286" spans="1:5" x14ac:dyDescent="0.2">
      <c r="A2286">
        <v>54</v>
      </c>
      <c r="E2286">
        <v>3150</v>
      </c>
    </row>
    <row r="2287" spans="1:5" x14ac:dyDescent="0.2">
      <c r="A2287">
        <v>71</v>
      </c>
      <c r="E2287">
        <v>8355</v>
      </c>
    </row>
    <row r="2288" spans="1:5" x14ac:dyDescent="0.2">
      <c r="A2288">
        <v>57</v>
      </c>
      <c r="E2288">
        <v>4205</v>
      </c>
    </row>
    <row r="2289" spans="1:5" x14ac:dyDescent="0.2">
      <c r="A2289">
        <v>43</v>
      </c>
      <c r="E2289">
        <v>4500</v>
      </c>
    </row>
    <row r="2290" spans="1:5" x14ac:dyDescent="0.2">
      <c r="A2290">
        <v>52</v>
      </c>
      <c r="E2290">
        <v>4151</v>
      </c>
    </row>
    <row r="2291" spans="1:5" x14ac:dyDescent="0.2">
      <c r="A2291">
        <v>27</v>
      </c>
      <c r="E2291">
        <v>1575</v>
      </c>
    </row>
    <row r="2292" spans="1:5" x14ac:dyDescent="0.2">
      <c r="A2292">
        <v>12</v>
      </c>
      <c r="E2292">
        <v>1040</v>
      </c>
    </row>
    <row r="2293" spans="1:5" x14ac:dyDescent="0.2">
      <c r="A2293">
        <v>33</v>
      </c>
      <c r="E2293">
        <v>911</v>
      </c>
    </row>
    <row r="2294" spans="1:5" x14ac:dyDescent="0.2">
      <c r="A2294">
        <v>96</v>
      </c>
      <c r="E2294">
        <v>2399.94</v>
      </c>
    </row>
    <row r="2295" spans="1:5" x14ac:dyDescent="0.2">
      <c r="A2295">
        <v>28</v>
      </c>
      <c r="E2295">
        <v>1273</v>
      </c>
    </row>
    <row r="2296" spans="1:5" x14ac:dyDescent="0.2">
      <c r="A2296">
        <v>43</v>
      </c>
      <c r="E2296">
        <v>4280</v>
      </c>
    </row>
    <row r="2297" spans="1:5" x14ac:dyDescent="0.2">
      <c r="A2297">
        <v>205</v>
      </c>
      <c r="E2297">
        <v>8058.55</v>
      </c>
    </row>
    <row r="2298" spans="1:5" x14ac:dyDescent="0.2">
      <c r="A2298">
        <v>23</v>
      </c>
      <c r="E2298">
        <v>2056.66</v>
      </c>
    </row>
    <row r="2299" spans="1:5" x14ac:dyDescent="0.2">
      <c r="A2299">
        <v>19</v>
      </c>
      <c r="E2299">
        <v>545</v>
      </c>
    </row>
    <row r="2300" spans="1:5" x14ac:dyDescent="0.2">
      <c r="A2300">
        <v>14</v>
      </c>
      <c r="E2300">
        <v>435</v>
      </c>
    </row>
    <row r="2301" spans="1:5" x14ac:dyDescent="0.2">
      <c r="A2301">
        <v>38</v>
      </c>
      <c r="E2301">
        <v>2681</v>
      </c>
    </row>
    <row r="2302" spans="1:5" x14ac:dyDescent="0.2">
      <c r="A2302">
        <v>78</v>
      </c>
      <c r="E2302">
        <v>17482</v>
      </c>
    </row>
    <row r="2303" spans="1:5" x14ac:dyDescent="0.2">
      <c r="A2303">
        <v>69</v>
      </c>
      <c r="E2303">
        <v>3575</v>
      </c>
    </row>
    <row r="2304" spans="1:5" x14ac:dyDescent="0.2">
      <c r="A2304">
        <v>33</v>
      </c>
      <c r="E2304">
        <v>1436</v>
      </c>
    </row>
    <row r="2305" spans="1:5" x14ac:dyDescent="0.2">
      <c r="A2305">
        <v>54</v>
      </c>
      <c r="E2305">
        <v>2150.1</v>
      </c>
    </row>
    <row r="2306" spans="1:5" x14ac:dyDescent="0.2">
      <c r="A2306">
        <v>99</v>
      </c>
      <c r="E2306">
        <v>12554</v>
      </c>
    </row>
    <row r="2307" spans="1:5" x14ac:dyDescent="0.2">
      <c r="A2307">
        <v>49</v>
      </c>
      <c r="E2307">
        <v>5580</v>
      </c>
    </row>
    <row r="2308" spans="1:5" x14ac:dyDescent="0.2">
      <c r="A2308">
        <v>11</v>
      </c>
      <c r="E2308">
        <v>310</v>
      </c>
    </row>
    <row r="2309" spans="1:5" x14ac:dyDescent="0.2">
      <c r="A2309">
        <v>38</v>
      </c>
      <c r="E2309">
        <v>1391</v>
      </c>
    </row>
    <row r="2310" spans="1:5" x14ac:dyDescent="0.2">
      <c r="A2310">
        <v>16</v>
      </c>
      <c r="E2310">
        <v>520</v>
      </c>
    </row>
    <row r="2311" spans="1:5" x14ac:dyDescent="0.2">
      <c r="A2311">
        <v>32</v>
      </c>
      <c r="E2311">
        <v>1941</v>
      </c>
    </row>
    <row r="2312" spans="1:5" x14ac:dyDescent="0.2">
      <c r="A2312">
        <v>20</v>
      </c>
      <c r="E2312">
        <v>3500</v>
      </c>
    </row>
    <row r="2313" spans="1:5" x14ac:dyDescent="0.2">
      <c r="A2313">
        <v>154</v>
      </c>
      <c r="E2313">
        <v>15091.06</v>
      </c>
    </row>
    <row r="2314" spans="1:5" x14ac:dyDescent="0.2">
      <c r="A2314">
        <v>41</v>
      </c>
      <c r="E2314">
        <v>6100</v>
      </c>
    </row>
    <row r="2315" spans="1:5" x14ac:dyDescent="0.2">
      <c r="A2315">
        <v>75</v>
      </c>
      <c r="E2315">
        <v>7206</v>
      </c>
    </row>
    <row r="2316" spans="1:5" x14ac:dyDescent="0.2">
      <c r="A2316">
        <v>40</v>
      </c>
      <c r="E2316">
        <v>2345</v>
      </c>
    </row>
    <row r="2317" spans="1:5" x14ac:dyDescent="0.2">
      <c r="A2317">
        <v>46</v>
      </c>
      <c r="E2317">
        <v>5046.5200000000004</v>
      </c>
    </row>
    <row r="2318" spans="1:5" x14ac:dyDescent="0.2">
      <c r="A2318">
        <v>62</v>
      </c>
      <c r="E2318">
        <v>3045</v>
      </c>
    </row>
    <row r="2319" spans="1:5" x14ac:dyDescent="0.2">
      <c r="A2319">
        <v>61</v>
      </c>
      <c r="E2319">
        <v>2908</v>
      </c>
    </row>
    <row r="2320" spans="1:5" x14ac:dyDescent="0.2">
      <c r="A2320">
        <v>96</v>
      </c>
      <c r="E2320">
        <v>5830.83</v>
      </c>
    </row>
    <row r="2321" spans="1:5" x14ac:dyDescent="0.2">
      <c r="A2321">
        <v>190</v>
      </c>
      <c r="E2321">
        <v>12041.66</v>
      </c>
    </row>
    <row r="2322" spans="1:5" x14ac:dyDescent="0.2">
      <c r="A2322">
        <v>94</v>
      </c>
      <c r="E2322">
        <v>5066</v>
      </c>
    </row>
    <row r="2323" spans="1:5" x14ac:dyDescent="0.2">
      <c r="A2323">
        <v>39</v>
      </c>
      <c r="E2323">
        <v>2608</v>
      </c>
    </row>
    <row r="2324" spans="1:5" x14ac:dyDescent="0.2">
      <c r="A2324">
        <v>127</v>
      </c>
      <c r="E2324">
        <v>8014</v>
      </c>
    </row>
    <row r="2325" spans="1:5" x14ac:dyDescent="0.2">
      <c r="A2325">
        <v>159</v>
      </c>
      <c r="E2325">
        <v>5824</v>
      </c>
    </row>
    <row r="2326" spans="1:5" x14ac:dyDescent="0.2">
      <c r="A2326">
        <v>177</v>
      </c>
      <c r="E2326">
        <v>6019.01</v>
      </c>
    </row>
    <row r="2327" spans="1:5" x14ac:dyDescent="0.2">
      <c r="A2327">
        <v>47</v>
      </c>
      <c r="E2327">
        <v>1342.01</v>
      </c>
    </row>
    <row r="2328" spans="1:5" x14ac:dyDescent="0.2">
      <c r="A2328">
        <v>1</v>
      </c>
      <c r="E2328">
        <v>10</v>
      </c>
    </row>
    <row r="2329" spans="1:5" x14ac:dyDescent="0.2">
      <c r="A2329">
        <v>16</v>
      </c>
      <c r="E2329">
        <v>300</v>
      </c>
    </row>
    <row r="2330" spans="1:5" x14ac:dyDescent="0.2">
      <c r="A2330">
        <v>115</v>
      </c>
      <c r="E2330">
        <v>4796</v>
      </c>
    </row>
    <row r="2331" spans="1:5" x14ac:dyDescent="0.2">
      <c r="A2331">
        <v>133</v>
      </c>
      <c r="E2331">
        <v>6207</v>
      </c>
    </row>
    <row r="2332" spans="1:5" x14ac:dyDescent="0.2">
      <c r="A2332">
        <v>70</v>
      </c>
      <c r="E2332">
        <v>2609</v>
      </c>
    </row>
    <row r="2333" spans="1:5" x14ac:dyDescent="0.2">
      <c r="A2333">
        <v>62</v>
      </c>
      <c r="E2333">
        <v>3674</v>
      </c>
    </row>
    <row r="2334" spans="1:5" x14ac:dyDescent="0.2">
      <c r="A2334">
        <v>10</v>
      </c>
      <c r="E2334">
        <v>300</v>
      </c>
    </row>
    <row r="2335" spans="1:5" x14ac:dyDescent="0.2">
      <c r="A2335">
        <v>499</v>
      </c>
      <c r="E2335">
        <v>32865.300000000003</v>
      </c>
    </row>
    <row r="2336" spans="1:5" x14ac:dyDescent="0.2">
      <c r="A2336">
        <v>47</v>
      </c>
      <c r="E2336">
        <v>1500</v>
      </c>
    </row>
    <row r="2337" spans="1:5" x14ac:dyDescent="0.2">
      <c r="A2337">
        <v>28</v>
      </c>
      <c r="E2337">
        <v>545</v>
      </c>
    </row>
    <row r="2338" spans="1:5" x14ac:dyDescent="0.2">
      <c r="A2338">
        <v>24</v>
      </c>
      <c r="E2338">
        <v>1200</v>
      </c>
    </row>
    <row r="2339" spans="1:5" x14ac:dyDescent="0.2">
      <c r="A2339">
        <v>76</v>
      </c>
      <c r="E2339">
        <v>1728.07</v>
      </c>
    </row>
    <row r="2340" spans="1:5" x14ac:dyDescent="0.2">
      <c r="A2340">
        <v>98</v>
      </c>
      <c r="E2340">
        <v>4187</v>
      </c>
    </row>
    <row r="2341" spans="1:5" x14ac:dyDescent="0.2">
      <c r="A2341">
        <v>30</v>
      </c>
      <c r="E2341">
        <v>3186</v>
      </c>
    </row>
    <row r="2342" spans="1:5" x14ac:dyDescent="0.2">
      <c r="A2342">
        <v>478</v>
      </c>
      <c r="E2342">
        <v>10554.11</v>
      </c>
    </row>
    <row r="2343" spans="1:5" x14ac:dyDescent="0.2">
      <c r="A2343">
        <v>74</v>
      </c>
      <c r="E2343">
        <v>2298</v>
      </c>
    </row>
    <row r="2344" spans="1:5" x14ac:dyDescent="0.2">
      <c r="A2344">
        <v>131</v>
      </c>
      <c r="E2344">
        <v>4743</v>
      </c>
    </row>
    <row r="2345" spans="1:5" x14ac:dyDescent="0.2">
      <c r="A2345">
        <v>61</v>
      </c>
      <c r="E2345">
        <v>23727.55</v>
      </c>
    </row>
    <row r="2346" spans="1:5" x14ac:dyDescent="0.2">
      <c r="A2346">
        <v>1071</v>
      </c>
      <c r="E2346">
        <v>76949.820000000007</v>
      </c>
    </row>
    <row r="2347" spans="1:5" x14ac:dyDescent="0.2">
      <c r="A2347">
        <v>122</v>
      </c>
      <c r="E2347">
        <v>7000.58</v>
      </c>
    </row>
    <row r="2348" spans="1:5" x14ac:dyDescent="0.2">
      <c r="A2348">
        <v>111</v>
      </c>
      <c r="E2348">
        <v>7733</v>
      </c>
    </row>
    <row r="2349" spans="1:5" x14ac:dyDescent="0.2">
      <c r="A2349">
        <v>255</v>
      </c>
      <c r="E2349">
        <v>11727</v>
      </c>
    </row>
    <row r="2350" spans="1:5" x14ac:dyDescent="0.2">
      <c r="A2350">
        <v>141</v>
      </c>
      <c r="E2350">
        <v>11176</v>
      </c>
    </row>
    <row r="2351" spans="1:5" x14ac:dyDescent="0.2">
      <c r="A2351">
        <v>159</v>
      </c>
      <c r="E2351">
        <v>6842</v>
      </c>
    </row>
    <row r="2352" spans="1:5" x14ac:dyDescent="0.2">
      <c r="A2352">
        <v>99</v>
      </c>
      <c r="E2352">
        <v>10740</v>
      </c>
    </row>
    <row r="2353" spans="1:5" x14ac:dyDescent="0.2">
      <c r="A2353">
        <v>96</v>
      </c>
      <c r="E2353">
        <v>5858.84</v>
      </c>
    </row>
    <row r="2354" spans="1:5" x14ac:dyDescent="0.2">
      <c r="A2354">
        <v>27</v>
      </c>
      <c r="E2354">
        <v>1366</v>
      </c>
    </row>
    <row r="2355" spans="1:5" x14ac:dyDescent="0.2">
      <c r="A2355">
        <v>166</v>
      </c>
      <c r="E2355">
        <v>6500.09</v>
      </c>
    </row>
    <row r="2356" spans="1:5" x14ac:dyDescent="0.2">
      <c r="A2356">
        <v>76</v>
      </c>
      <c r="E2356">
        <v>4952</v>
      </c>
    </row>
    <row r="2357" spans="1:5" x14ac:dyDescent="0.2">
      <c r="A2357">
        <v>211</v>
      </c>
      <c r="E2357">
        <v>5056.22</v>
      </c>
    </row>
    <row r="2358" spans="1:5" x14ac:dyDescent="0.2">
      <c r="A2358">
        <v>21</v>
      </c>
      <c r="E2358">
        <v>1021</v>
      </c>
    </row>
    <row r="2359" spans="1:5" x14ac:dyDescent="0.2">
      <c r="A2359">
        <v>61</v>
      </c>
      <c r="E2359">
        <v>2180</v>
      </c>
    </row>
    <row r="2360" spans="1:5" x14ac:dyDescent="0.2">
      <c r="A2360">
        <v>30</v>
      </c>
      <c r="E2360">
        <v>641</v>
      </c>
    </row>
    <row r="2361" spans="1:5" x14ac:dyDescent="0.2">
      <c r="A2361">
        <v>375</v>
      </c>
      <c r="E2361">
        <v>23086</v>
      </c>
    </row>
    <row r="2362" spans="1:5" x14ac:dyDescent="0.2">
      <c r="A2362">
        <v>111</v>
      </c>
      <c r="E2362">
        <v>13180</v>
      </c>
    </row>
    <row r="2363" spans="1:5" x14ac:dyDescent="0.2">
      <c r="A2363">
        <v>123</v>
      </c>
      <c r="E2363">
        <v>8005</v>
      </c>
    </row>
    <row r="2364" spans="1:5" x14ac:dyDescent="0.2">
      <c r="A2364">
        <v>70</v>
      </c>
      <c r="E2364">
        <v>9111</v>
      </c>
    </row>
    <row r="2365" spans="1:5" x14ac:dyDescent="0.2">
      <c r="A2365">
        <v>85</v>
      </c>
      <c r="E2365">
        <v>3211</v>
      </c>
    </row>
    <row r="2366" spans="1:5" x14ac:dyDescent="0.2">
      <c r="A2366">
        <v>86</v>
      </c>
      <c r="E2366">
        <v>9700</v>
      </c>
    </row>
    <row r="2367" spans="1:5" x14ac:dyDescent="0.2">
      <c r="A2367">
        <v>13</v>
      </c>
      <c r="E2367">
        <v>675</v>
      </c>
    </row>
    <row r="2368" spans="1:5" x14ac:dyDescent="0.2">
      <c r="A2368">
        <v>33</v>
      </c>
      <c r="E2368">
        <v>2945</v>
      </c>
    </row>
    <row r="2369" spans="1:5" x14ac:dyDescent="0.2">
      <c r="A2369">
        <v>15</v>
      </c>
      <c r="E2369">
        <v>290</v>
      </c>
    </row>
    <row r="2370" spans="1:5" x14ac:dyDescent="0.2">
      <c r="A2370">
        <v>273</v>
      </c>
      <c r="E2370">
        <v>21831</v>
      </c>
    </row>
    <row r="2371" spans="1:5" x14ac:dyDescent="0.2">
      <c r="A2371">
        <v>714</v>
      </c>
      <c r="E2371">
        <v>40280</v>
      </c>
    </row>
    <row r="2372" spans="1:5" x14ac:dyDescent="0.2">
      <c r="A2372">
        <v>170</v>
      </c>
      <c r="E2372">
        <v>13500</v>
      </c>
    </row>
    <row r="2373" spans="1:5" x14ac:dyDescent="0.2">
      <c r="A2373">
        <v>512</v>
      </c>
      <c r="E2373">
        <v>39137</v>
      </c>
    </row>
    <row r="2374" spans="1:5" x14ac:dyDescent="0.2">
      <c r="A2374">
        <v>314</v>
      </c>
      <c r="E2374">
        <v>37994</v>
      </c>
    </row>
    <row r="2375" spans="1:5" x14ac:dyDescent="0.2">
      <c r="A2375">
        <v>167</v>
      </c>
      <c r="E2375">
        <v>9121</v>
      </c>
    </row>
    <row r="2376" spans="1:5" x14ac:dyDescent="0.2">
      <c r="A2376">
        <v>9</v>
      </c>
      <c r="E2376">
        <v>2693</v>
      </c>
    </row>
    <row r="2377" spans="1:5" x14ac:dyDescent="0.2">
      <c r="A2377">
        <v>103</v>
      </c>
      <c r="E2377">
        <v>6029</v>
      </c>
    </row>
    <row r="2378" spans="1:5" x14ac:dyDescent="0.2">
      <c r="A2378">
        <v>111</v>
      </c>
      <c r="E2378">
        <v>6146.27</v>
      </c>
    </row>
    <row r="2379" spans="1:5" x14ac:dyDescent="0.2">
      <c r="A2379">
        <v>271</v>
      </c>
      <c r="E2379">
        <v>49811</v>
      </c>
    </row>
    <row r="2380" spans="1:5" x14ac:dyDescent="0.2">
      <c r="A2380">
        <v>101</v>
      </c>
      <c r="E2380">
        <v>16700</v>
      </c>
    </row>
    <row r="2381" spans="1:5" x14ac:dyDescent="0.2">
      <c r="A2381">
        <v>57</v>
      </c>
      <c r="E2381">
        <v>13383</v>
      </c>
    </row>
    <row r="2382" spans="1:5" x14ac:dyDescent="0.2">
      <c r="A2382">
        <v>62</v>
      </c>
      <c r="E2382">
        <v>13112</v>
      </c>
    </row>
    <row r="2383" spans="1:5" x14ac:dyDescent="0.2">
      <c r="A2383">
        <v>32</v>
      </c>
      <c r="E2383">
        <v>1035</v>
      </c>
    </row>
    <row r="2384" spans="1:5" x14ac:dyDescent="0.2">
      <c r="A2384">
        <v>141</v>
      </c>
      <c r="E2384">
        <v>17396</v>
      </c>
    </row>
    <row r="2385" spans="1:5" x14ac:dyDescent="0.2">
      <c r="A2385">
        <v>75</v>
      </c>
      <c r="E2385">
        <v>15530</v>
      </c>
    </row>
    <row r="2386" spans="1:5" x14ac:dyDescent="0.2">
      <c r="A2386">
        <v>46</v>
      </c>
      <c r="E2386">
        <v>6360</v>
      </c>
    </row>
    <row r="2387" spans="1:5" x14ac:dyDescent="0.2">
      <c r="A2387">
        <v>103</v>
      </c>
      <c r="E2387">
        <v>50863</v>
      </c>
    </row>
    <row r="2388" spans="1:5" x14ac:dyDescent="0.2">
      <c r="A2388">
        <v>6</v>
      </c>
      <c r="E2388">
        <v>1011</v>
      </c>
    </row>
    <row r="2389" spans="1:5" x14ac:dyDescent="0.2">
      <c r="A2389">
        <v>83</v>
      </c>
      <c r="E2389">
        <v>3226</v>
      </c>
    </row>
    <row r="2390" spans="1:5" x14ac:dyDescent="0.2">
      <c r="A2390">
        <v>108</v>
      </c>
      <c r="E2390">
        <v>6645</v>
      </c>
    </row>
    <row r="2391" spans="1:5" x14ac:dyDescent="0.2">
      <c r="A2391">
        <v>25</v>
      </c>
      <c r="E2391">
        <v>2636</v>
      </c>
    </row>
    <row r="2392" spans="1:5" x14ac:dyDescent="0.2">
      <c r="A2392">
        <v>549</v>
      </c>
      <c r="E2392">
        <v>39304.01</v>
      </c>
    </row>
    <row r="2393" spans="1:5" x14ac:dyDescent="0.2">
      <c r="A2393">
        <v>222</v>
      </c>
      <c r="E2393">
        <v>20398</v>
      </c>
    </row>
    <row r="2394" spans="1:5" x14ac:dyDescent="0.2">
      <c r="A2394">
        <v>183</v>
      </c>
      <c r="E2394">
        <v>27189</v>
      </c>
    </row>
    <row r="2395" spans="1:5" x14ac:dyDescent="0.2">
      <c r="A2395">
        <v>89</v>
      </c>
      <c r="E2395">
        <v>15505</v>
      </c>
    </row>
    <row r="2396" spans="1:5" x14ac:dyDescent="0.2">
      <c r="A2396">
        <v>253</v>
      </c>
      <c r="E2396">
        <v>26024</v>
      </c>
    </row>
    <row r="2397" spans="1:5" x14ac:dyDescent="0.2">
      <c r="A2397">
        <v>140</v>
      </c>
      <c r="E2397">
        <v>15565</v>
      </c>
    </row>
    <row r="2398" spans="1:5" x14ac:dyDescent="0.2">
      <c r="A2398">
        <v>103</v>
      </c>
      <c r="E2398">
        <v>2451.0100000000002</v>
      </c>
    </row>
    <row r="2399" spans="1:5" x14ac:dyDescent="0.2">
      <c r="A2399">
        <v>138</v>
      </c>
      <c r="E2399">
        <v>11215</v>
      </c>
    </row>
    <row r="2400" spans="1:5" x14ac:dyDescent="0.2">
      <c r="A2400">
        <v>191</v>
      </c>
      <c r="E2400">
        <v>22197</v>
      </c>
    </row>
    <row r="2401" spans="1:5" x14ac:dyDescent="0.2">
      <c r="A2401">
        <v>45</v>
      </c>
      <c r="E2401">
        <v>2076</v>
      </c>
    </row>
    <row r="2402" spans="1:5" x14ac:dyDescent="0.2">
      <c r="A2402">
        <v>17</v>
      </c>
      <c r="E2402">
        <v>2405</v>
      </c>
    </row>
    <row r="2403" spans="1:5" x14ac:dyDescent="0.2">
      <c r="A2403">
        <v>31</v>
      </c>
      <c r="E2403">
        <v>2340</v>
      </c>
    </row>
    <row r="2404" spans="1:5" x14ac:dyDescent="0.2">
      <c r="A2404">
        <v>50</v>
      </c>
      <c r="E2404">
        <v>4275</v>
      </c>
    </row>
    <row r="2405" spans="1:5" x14ac:dyDescent="0.2">
      <c r="A2405">
        <v>59</v>
      </c>
      <c r="E2405">
        <v>3791</v>
      </c>
    </row>
    <row r="2406" spans="1:5" x14ac:dyDescent="0.2">
      <c r="A2406">
        <v>81</v>
      </c>
      <c r="E2406">
        <v>5222</v>
      </c>
    </row>
    <row r="2407" spans="1:5" x14ac:dyDescent="0.2">
      <c r="A2407">
        <v>508</v>
      </c>
      <c r="E2407">
        <v>60046</v>
      </c>
    </row>
    <row r="2408" spans="1:5" x14ac:dyDescent="0.2">
      <c r="A2408">
        <v>74</v>
      </c>
      <c r="E2408">
        <v>6108</v>
      </c>
    </row>
    <row r="2409" spans="1:5" x14ac:dyDescent="0.2">
      <c r="A2409">
        <v>141</v>
      </c>
      <c r="E2409">
        <v>4818</v>
      </c>
    </row>
    <row r="2410" spans="1:5" x14ac:dyDescent="0.2">
      <c r="A2410">
        <v>711</v>
      </c>
      <c r="E2410">
        <v>30383.32</v>
      </c>
    </row>
    <row r="2411" spans="1:5" x14ac:dyDescent="0.2">
      <c r="A2411">
        <v>141</v>
      </c>
      <c r="E2411">
        <v>13323</v>
      </c>
    </row>
    <row r="2412" spans="1:5" x14ac:dyDescent="0.2">
      <c r="A2412">
        <v>109</v>
      </c>
      <c r="E2412">
        <v>6071</v>
      </c>
    </row>
    <row r="2413" spans="1:5" x14ac:dyDescent="0.2">
      <c r="A2413">
        <v>361</v>
      </c>
      <c r="E2413">
        <v>35389.129999999997</v>
      </c>
    </row>
    <row r="2414" spans="1:5" x14ac:dyDescent="0.2">
      <c r="A2414">
        <v>176</v>
      </c>
      <c r="E2414">
        <v>16210</v>
      </c>
    </row>
    <row r="2415" spans="1:5" x14ac:dyDescent="0.2">
      <c r="A2415">
        <v>670</v>
      </c>
      <c r="E2415">
        <v>25577.56</v>
      </c>
    </row>
    <row r="2416" spans="1:5" x14ac:dyDescent="0.2">
      <c r="A2416">
        <v>96</v>
      </c>
      <c r="E2416">
        <v>2606</v>
      </c>
    </row>
    <row r="2417" spans="1:5" x14ac:dyDescent="0.2">
      <c r="A2417">
        <v>74</v>
      </c>
      <c r="E2417">
        <v>3751</v>
      </c>
    </row>
    <row r="2418" spans="1:5" x14ac:dyDescent="0.2">
      <c r="A2418">
        <v>52</v>
      </c>
      <c r="E2418">
        <v>2025</v>
      </c>
    </row>
    <row r="2419" spans="1:5" x14ac:dyDescent="0.2">
      <c r="A2419">
        <v>105</v>
      </c>
      <c r="E2419">
        <v>8152</v>
      </c>
    </row>
    <row r="2420" spans="1:5" x14ac:dyDescent="0.2">
      <c r="A2420">
        <v>41</v>
      </c>
      <c r="E2420">
        <v>1785</v>
      </c>
    </row>
    <row r="2421" spans="1:5" x14ac:dyDescent="0.2">
      <c r="A2421">
        <v>34</v>
      </c>
      <c r="E2421">
        <v>1082</v>
      </c>
    </row>
    <row r="2422" spans="1:5" x14ac:dyDescent="0.2">
      <c r="A2422">
        <v>66</v>
      </c>
      <c r="E2422">
        <v>4170.17</v>
      </c>
    </row>
    <row r="2423" spans="1:5" x14ac:dyDescent="0.2">
      <c r="A2423">
        <v>50</v>
      </c>
      <c r="E2423">
        <v>9545</v>
      </c>
    </row>
    <row r="2424" spans="1:5" x14ac:dyDescent="0.2">
      <c r="A2424">
        <v>159</v>
      </c>
      <c r="E2424">
        <v>22396</v>
      </c>
    </row>
    <row r="2425" spans="1:5" x14ac:dyDescent="0.2">
      <c r="A2425">
        <v>182</v>
      </c>
      <c r="E2425">
        <v>14000</v>
      </c>
    </row>
    <row r="2426" spans="1:5" x14ac:dyDescent="0.2">
      <c r="A2426">
        <v>206</v>
      </c>
      <c r="E2426">
        <v>20426</v>
      </c>
    </row>
    <row r="2427" spans="1:5" x14ac:dyDescent="0.2">
      <c r="A2427">
        <v>169</v>
      </c>
      <c r="E2427">
        <v>11472</v>
      </c>
    </row>
    <row r="2428" spans="1:5" x14ac:dyDescent="0.2">
      <c r="A2428">
        <v>31</v>
      </c>
      <c r="E2428">
        <v>7635</v>
      </c>
    </row>
    <row r="2429" spans="1:5" x14ac:dyDescent="0.2">
      <c r="A2429">
        <v>28</v>
      </c>
      <c r="E2429">
        <v>5300</v>
      </c>
    </row>
    <row r="2430" spans="1:5" x14ac:dyDescent="0.2">
      <c r="A2430">
        <v>54</v>
      </c>
      <c r="E2430">
        <v>4140</v>
      </c>
    </row>
    <row r="2431" spans="1:5" x14ac:dyDescent="0.2">
      <c r="A2431">
        <v>467</v>
      </c>
      <c r="E2431">
        <v>38743.839999999997</v>
      </c>
    </row>
    <row r="2432" spans="1:5" x14ac:dyDescent="0.2">
      <c r="A2432">
        <v>389</v>
      </c>
      <c r="E2432">
        <v>24321.1</v>
      </c>
    </row>
    <row r="2433" spans="1:5" x14ac:dyDescent="0.2">
      <c r="A2433">
        <v>68</v>
      </c>
      <c r="E2433">
        <v>3132.63</v>
      </c>
    </row>
    <row r="2434" spans="1:5" x14ac:dyDescent="0.2">
      <c r="A2434">
        <v>413</v>
      </c>
      <c r="E2434">
        <v>15918.65</v>
      </c>
    </row>
    <row r="2435" spans="1:5" x14ac:dyDescent="0.2">
      <c r="A2435">
        <v>190</v>
      </c>
      <c r="E2435">
        <v>10071</v>
      </c>
    </row>
    <row r="2436" spans="1:5" x14ac:dyDescent="0.2">
      <c r="A2436">
        <v>189</v>
      </c>
      <c r="E2436">
        <v>13864.17</v>
      </c>
    </row>
    <row r="2437" spans="1:5" x14ac:dyDescent="0.2">
      <c r="A2437">
        <v>130</v>
      </c>
      <c r="E2437">
        <v>16636.78</v>
      </c>
    </row>
    <row r="2438" spans="1:5" x14ac:dyDescent="0.2">
      <c r="A2438">
        <v>74</v>
      </c>
      <c r="E2438">
        <v>7750</v>
      </c>
    </row>
    <row r="2439" spans="1:5" x14ac:dyDescent="0.2">
      <c r="A2439">
        <v>274</v>
      </c>
      <c r="E2439">
        <v>18542</v>
      </c>
    </row>
    <row r="2440" spans="1:5" x14ac:dyDescent="0.2">
      <c r="A2440">
        <v>22</v>
      </c>
      <c r="E2440">
        <v>2110.5</v>
      </c>
    </row>
    <row r="2441" spans="1:5" x14ac:dyDescent="0.2">
      <c r="A2441">
        <v>31</v>
      </c>
      <c r="E2441">
        <v>2020</v>
      </c>
    </row>
    <row r="2442" spans="1:5" x14ac:dyDescent="0.2">
      <c r="A2442">
        <v>63</v>
      </c>
      <c r="E2442">
        <v>2033</v>
      </c>
    </row>
    <row r="2443" spans="1:5" x14ac:dyDescent="0.2">
      <c r="A2443">
        <v>20</v>
      </c>
      <c r="E2443">
        <v>1625</v>
      </c>
    </row>
    <row r="2444" spans="1:5" x14ac:dyDescent="0.2">
      <c r="A2444">
        <v>25</v>
      </c>
      <c r="E2444">
        <v>605</v>
      </c>
    </row>
    <row r="2445" spans="1:5" x14ac:dyDescent="0.2">
      <c r="A2445">
        <v>61</v>
      </c>
      <c r="E2445">
        <v>4018</v>
      </c>
    </row>
    <row r="2446" spans="1:5" x14ac:dyDescent="0.2">
      <c r="A2446">
        <v>52</v>
      </c>
      <c r="E2446">
        <v>1876</v>
      </c>
    </row>
    <row r="2447" spans="1:5" x14ac:dyDescent="0.2">
      <c r="A2447">
        <v>86</v>
      </c>
      <c r="E2447">
        <v>3800</v>
      </c>
    </row>
    <row r="2448" spans="1:5" x14ac:dyDescent="0.2">
      <c r="A2448">
        <v>42</v>
      </c>
      <c r="E2448">
        <v>4371</v>
      </c>
    </row>
    <row r="2449" spans="1:5" x14ac:dyDescent="0.2">
      <c r="A2449">
        <v>52</v>
      </c>
      <c r="E2449">
        <v>1870</v>
      </c>
    </row>
    <row r="2450" spans="1:5" x14ac:dyDescent="0.2">
      <c r="A2450">
        <v>120</v>
      </c>
      <c r="E2450">
        <v>15335</v>
      </c>
    </row>
    <row r="2451" spans="1:5" x14ac:dyDescent="0.2">
      <c r="A2451">
        <v>22</v>
      </c>
      <c r="E2451">
        <v>610</v>
      </c>
    </row>
    <row r="2452" spans="1:5" x14ac:dyDescent="0.2">
      <c r="A2452">
        <v>64</v>
      </c>
      <c r="E2452">
        <v>2549</v>
      </c>
    </row>
    <row r="2453" spans="1:5" x14ac:dyDescent="0.2">
      <c r="A2453">
        <v>23</v>
      </c>
      <c r="E2453">
        <v>1200</v>
      </c>
    </row>
    <row r="2454" spans="1:5" x14ac:dyDescent="0.2">
      <c r="A2454">
        <v>238</v>
      </c>
      <c r="E2454">
        <v>21905</v>
      </c>
    </row>
    <row r="2455" spans="1:5" x14ac:dyDescent="0.2">
      <c r="A2455">
        <v>33</v>
      </c>
      <c r="E2455">
        <v>2093</v>
      </c>
    </row>
    <row r="2456" spans="1:5" x14ac:dyDescent="0.2">
      <c r="A2456">
        <v>32</v>
      </c>
      <c r="E2456">
        <v>4340</v>
      </c>
    </row>
    <row r="2457" spans="1:5" x14ac:dyDescent="0.2">
      <c r="A2457">
        <v>24</v>
      </c>
      <c r="E2457">
        <v>4050</v>
      </c>
    </row>
    <row r="2458" spans="1:5" x14ac:dyDescent="0.2">
      <c r="A2458">
        <v>29</v>
      </c>
      <c r="E2458">
        <v>2055</v>
      </c>
    </row>
    <row r="2459" spans="1:5" x14ac:dyDescent="0.2">
      <c r="A2459">
        <v>50</v>
      </c>
      <c r="E2459">
        <v>2500</v>
      </c>
    </row>
    <row r="2460" spans="1:5" x14ac:dyDescent="0.2">
      <c r="A2460">
        <v>108</v>
      </c>
      <c r="E2460">
        <v>4559.13</v>
      </c>
    </row>
    <row r="2461" spans="1:5" x14ac:dyDescent="0.2">
      <c r="A2461">
        <v>139</v>
      </c>
      <c r="E2461">
        <v>5666</v>
      </c>
    </row>
    <row r="2462" spans="1:5" x14ac:dyDescent="0.2">
      <c r="A2462">
        <v>7</v>
      </c>
      <c r="E2462">
        <v>375</v>
      </c>
    </row>
    <row r="2463" spans="1:5" x14ac:dyDescent="0.2">
      <c r="A2463">
        <v>149</v>
      </c>
      <c r="E2463">
        <v>7219</v>
      </c>
    </row>
    <row r="2464" spans="1:5" x14ac:dyDescent="0.2">
      <c r="A2464">
        <v>31</v>
      </c>
      <c r="E2464">
        <v>2555</v>
      </c>
    </row>
    <row r="2465" spans="1:5" x14ac:dyDescent="0.2">
      <c r="A2465">
        <v>26</v>
      </c>
      <c r="E2465">
        <v>5985</v>
      </c>
    </row>
    <row r="2466" spans="1:5" x14ac:dyDescent="0.2">
      <c r="A2466">
        <v>172</v>
      </c>
      <c r="E2466">
        <v>10210</v>
      </c>
    </row>
    <row r="2467" spans="1:5" x14ac:dyDescent="0.2">
      <c r="A2467">
        <v>78</v>
      </c>
      <c r="E2467">
        <v>5202.5</v>
      </c>
    </row>
    <row r="2468" spans="1:5" x14ac:dyDescent="0.2">
      <c r="A2468">
        <v>120</v>
      </c>
      <c r="E2468">
        <v>20253</v>
      </c>
    </row>
    <row r="2469" spans="1:5" x14ac:dyDescent="0.2">
      <c r="A2469">
        <v>227</v>
      </c>
      <c r="E2469">
        <v>13614</v>
      </c>
    </row>
    <row r="2470" spans="1:5" x14ac:dyDescent="0.2">
      <c r="A2470">
        <v>42</v>
      </c>
      <c r="E2470">
        <v>1336</v>
      </c>
    </row>
    <row r="2471" spans="1:5" x14ac:dyDescent="0.2">
      <c r="A2471">
        <v>64</v>
      </c>
      <c r="E2471">
        <v>1563</v>
      </c>
    </row>
    <row r="2472" spans="1:5" x14ac:dyDescent="0.2">
      <c r="A2472">
        <v>121</v>
      </c>
      <c r="E2472">
        <v>3067</v>
      </c>
    </row>
    <row r="2473" spans="1:5" x14ac:dyDescent="0.2">
      <c r="A2473">
        <v>87</v>
      </c>
      <c r="E2473">
        <v>6215.56</v>
      </c>
    </row>
    <row r="2474" spans="1:5" x14ac:dyDescent="0.2">
      <c r="A2474">
        <v>65</v>
      </c>
      <c r="E2474">
        <v>2506</v>
      </c>
    </row>
    <row r="2475" spans="1:5" x14ac:dyDescent="0.2">
      <c r="A2475">
        <v>49</v>
      </c>
      <c r="E2475">
        <v>3350</v>
      </c>
    </row>
    <row r="2476" spans="1:5" x14ac:dyDescent="0.2">
      <c r="A2476">
        <v>19</v>
      </c>
      <c r="E2476">
        <v>764</v>
      </c>
    </row>
    <row r="2477" spans="1:5" x14ac:dyDescent="0.2">
      <c r="A2477">
        <v>81</v>
      </c>
      <c r="E2477">
        <v>2598</v>
      </c>
    </row>
    <row r="2478" spans="1:5" x14ac:dyDescent="0.2">
      <c r="A2478">
        <v>264</v>
      </c>
      <c r="E2478">
        <v>7559</v>
      </c>
    </row>
    <row r="2479" spans="1:5" x14ac:dyDescent="0.2">
      <c r="A2479">
        <v>25</v>
      </c>
      <c r="E2479">
        <v>1091</v>
      </c>
    </row>
    <row r="2480" spans="1:5" x14ac:dyDescent="0.2">
      <c r="A2480">
        <v>5</v>
      </c>
      <c r="E2480">
        <v>200</v>
      </c>
    </row>
    <row r="2481" spans="1:5" x14ac:dyDescent="0.2">
      <c r="A2481">
        <v>144</v>
      </c>
      <c r="E2481">
        <v>49830</v>
      </c>
    </row>
    <row r="2482" spans="1:5" x14ac:dyDescent="0.2">
      <c r="A2482">
        <v>92</v>
      </c>
      <c r="E2482">
        <v>7520</v>
      </c>
    </row>
    <row r="2483" spans="1:5" x14ac:dyDescent="0.2">
      <c r="A2483">
        <v>147</v>
      </c>
      <c r="E2483">
        <v>9486.69</v>
      </c>
    </row>
    <row r="2484" spans="1:5" x14ac:dyDescent="0.2">
      <c r="A2484">
        <v>90</v>
      </c>
      <c r="E2484">
        <v>5713</v>
      </c>
    </row>
    <row r="2485" spans="1:5" x14ac:dyDescent="0.2">
      <c r="A2485">
        <v>87</v>
      </c>
      <c r="E2485">
        <v>5535</v>
      </c>
    </row>
    <row r="2486" spans="1:5" x14ac:dyDescent="0.2">
      <c r="A2486">
        <v>406</v>
      </c>
      <c r="E2486">
        <v>34090.629999999997</v>
      </c>
    </row>
    <row r="2487" spans="1:5" x14ac:dyDescent="0.2">
      <c r="A2487">
        <v>20</v>
      </c>
      <c r="E2487">
        <v>1555</v>
      </c>
    </row>
    <row r="2488" spans="1:5" x14ac:dyDescent="0.2">
      <c r="A2488">
        <v>70</v>
      </c>
      <c r="E2488">
        <v>7495</v>
      </c>
    </row>
    <row r="2489" spans="1:5" x14ac:dyDescent="0.2">
      <c r="A2489">
        <v>16</v>
      </c>
      <c r="E2489">
        <v>620</v>
      </c>
    </row>
    <row r="2490" spans="1:5" x14ac:dyDescent="0.2">
      <c r="A2490">
        <v>52</v>
      </c>
      <c r="E2490">
        <v>10501</v>
      </c>
    </row>
    <row r="2491" spans="1:5" x14ac:dyDescent="0.2">
      <c r="A2491">
        <v>66</v>
      </c>
      <c r="E2491">
        <v>2842</v>
      </c>
    </row>
    <row r="2492" spans="1:5" x14ac:dyDescent="0.2">
      <c r="A2492">
        <v>109</v>
      </c>
      <c r="E2492">
        <v>6853</v>
      </c>
    </row>
    <row r="2493" spans="1:5" x14ac:dyDescent="0.2">
      <c r="A2493">
        <v>168</v>
      </c>
      <c r="E2493">
        <v>9342</v>
      </c>
    </row>
    <row r="2494" spans="1:5" x14ac:dyDescent="0.2">
      <c r="A2494">
        <v>31</v>
      </c>
      <c r="E2494">
        <v>1510</v>
      </c>
    </row>
    <row r="2495" spans="1:5" x14ac:dyDescent="0.2">
      <c r="A2495">
        <v>133</v>
      </c>
      <c r="E2495">
        <v>4067</v>
      </c>
    </row>
    <row r="2496" spans="1:5" x14ac:dyDescent="0.2">
      <c r="A2496">
        <v>151</v>
      </c>
      <c r="E2496">
        <v>11160</v>
      </c>
    </row>
    <row r="2497" spans="1:5" x14ac:dyDescent="0.2">
      <c r="A2497">
        <v>5</v>
      </c>
      <c r="E2497">
        <v>106</v>
      </c>
    </row>
    <row r="2498" spans="1:5" x14ac:dyDescent="0.2">
      <c r="A2498">
        <v>73</v>
      </c>
      <c r="E2498">
        <v>5355</v>
      </c>
    </row>
    <row r="2499" spans="1:5" x14ac:dyDescent="0.2">
      <c r="A2499">
        <v>148</v>
      </c>
      <c r="E2499">
        <v>8349</v>
      </c>
    </row>
    <row r="2500" spans="1:5" x14ac:dyDescent="0.2">
      <c r="A2500">
        <v>93</v>
      </c>
      <c r="E2500">
        <v>4673</v>
      </c>
    </row>
    <row r="2501" spans="1:5" x14ac:dyDescent="0.2">
      <c r="A2501">
        <v>63</v>
      </c>
      <c r="E2501">
        <v>4343</v>
      </c>
    </row>
    <row r="2502" spans="1:5" x14ac:dyDescent="0.2">
      <c r="A2502">
        <v>134</v>
      </c>
      <c r="E2502">
        <v>8832.49</v>
      </c>
    </row>
    <row r="2503" spans="1:5" x14ac:dyDescent="0.2">
      <c r="A2503">
        <v>14</v>
      </c>
      <c r="E2503">
        <v>875</v>
      </c>
    </row>
    <row r="2504" spans="1:5" x14ac:dyDescent="0.2">
      <c r="A2504">
        <v>78</v>
      </c>
      <c r="E2504">
        <v>5465</v>
      </c>
    </row>
    <row r="2505" spans="1:5" x14ac:dyDescent="0.2">
      <c r="A2505">
        <v>112</v>
      </c>
      <c r="E2505">
        <v>6740.37</v>
      </c>
    </row>
    <row r="2506" spans="1:5" x14ac:dyDescent="0.2">
      <c r="A2506">
        <v>34</v>
      </c>
      <c r="E2506">
        <v>727</v>
      </c>
    </row>
    <row r="2507" spans="1:5" x14ac:dyDescent="0.2">
      <c r="A2507">
        <v>19</v>
      </c>
      <c r="E2507">
        <v>3055</v>
      </c>
    </row>
    <row r="2508" spans="1:5" x14ac:dyDescent="0.2">
      <c r="A2508">
        <v>13</v>
      </c>
      <c r="E2508">
        <v>551</v>
      </c>
    </row>
    <row r="2509" spans="1:5" x14ac:dyDescent="0.2">
      <c r="A2509">
        <v>104</v>
      </c>
      <c r="E2509">
        <v>2841</v>
      </c>
    </row>
    <row r="2510" spans="1:5" x14ac:dyDescent="0.2">
      <c r="A2510">
        <v>52</v>
      </c>
      <c r="E2510">
        <v>10235</v>
      </c>
    </row>
    <row r="2511" spans="1:5" x14ac:dyDescent="0.2">
      <c r="A2511">
        <v>17</v>
      </c>
      <c r="E2511">
        <v>916</v>
      </c>
    </row>
    <row r="2512" spans="1:5" x14ac:dyDescent="0.2">
      <c r="A2512">
        <v>82</v>
      </c>
      <c r="E2512">
        <v>3916</v>
      </c>
    </row>
    <row r="2513" spans="1:5" x14ac:dyDescent="0.2">
      <c r="A2513">
        <v>73</v>
      </c>
      <c r="E2513">
        <v>6438</v>
      </c>
    </row>
    <row r="2514" spans="1:5" x14ac:dyDescent="0.2">
      <c r="A2514">
        <v>158</v>
      </c>
      <c r="E2514">
        <v>11385</v>
      </c>
    </row>
    <row r="2515" spans="1:5" x14ac:dyDescent="0.2">
      <c r="A2515">
        <v>65</v>
      </c>
      <c r="E2515">
        <v>4826</v>
      </c>
    </row>
    <row r="2516" spans="1:5" x14ac:dyDescent="0.2">
      <c r="A2516">
        <v>184</v>
      </c>
      <c r="E2516">
        <v>11353</v>
      </c>
    </row>
    <row r="2517" spans="1:5" x14ac:dyDescent="0.2">
      <c r="A2517">
        <v>34</v>
      </c>
      <c r="E2517">
        <v>586</v>
      </c>
    </row>
    <row r="2518" spans="1:5" x14ac:dyDescent="0.2">
      <c r="A2518">
        <v>240</v>
      </c>
      <c r="E2518">
        <v>12413</v>
      </c>
    </row>
    <row r="2519" spans="1:5" x14ac:dyDescent="0.2">
      <c r="A2519">
        <v>113</v>
      </c>
      <c r="E2519">
        <v>2729</v>
      </c>
    </row>
    <row r="2520" spans="1:5" x14ac:dyDescent="0.2">
      <c r="A2520">
        <v>66</v>
      </c>
      <c r="E2520">
        <v>4103</v>
      </c>
    </row>
    <row r="2521" spans="1:5" x14ac:dyDescent="0.2">
      <c r="A2521">
        <v>340</v>
      </c>
      <c r="E2521">
        <v>15186.69</v>
      </c>
    </row>
    <row r="2522" spans="1:5" x14ac:dyDescent="0.2">
      <c r="A2522">
        <v>150</v>
      </c>
      <c r="E2522">
        <v>4340.7</v>
      </c>
    </row>
    <row r="2523" spans="1:5" x14ac:dyDescent="0.2">
      <c r="A2523">
        <v>25</v>
      </c>
      <c r="E2523">
        <v>886</v>
      </c>
    </row>
    <row r="2524" spans="1:5" x14ac:dyDescent="0.2">
      <c r="A2524">
        <v>234</v>
      </c>
      <c r="E2524">
        <v>8160</v>
      </c>
    </row>
    <row r="2525" spans="1:5" x14ac:dyDescent="0.2">
      <c r="A2525">
        <v>2602</v>
      </c>
      <c r="E2525">
        <v>136924.35</v>
      </c>
    </row>
    <row r="2526" spans="1:5" x14ac:dyDescent="0.2">
      <c r="A2526">
        <v>248</v>
      </c>
      <c r="E2526">
        <v>17260.37</v>
      </c>
    </row>
    <row r="2527" spans="1:5" x14ac:dyDescent="0.2">
      <c r="A2527">
        <v>600</v>
      </c>
      <c r="E2527">
        <v>46032</v>
      </c>
    </row>
    <row r="2528" spans="1:5" x14ac:dyDescent="0.2">
      <c r="A2528">
        <v>293</v>
      </c>
      <c r="E2528">
        <v>9725</v>
      </c>
    </row>
    <row r="2529" spans="1:5" x14ac:dyDescent="0.2">
      <c r="A2529">
        <v>321</v>
      </c>
      <c r="E2529">
        <v>47978</v>
      </c>
    </row>
    <row r="2530" spans="1:5" x14ac:dyDescent="0.2">
      <c r="A2530">
        <v>81</v>
      </c>
      <c r="E2530">
        <v>1877</v>
      </c>
    </row>
    <row r="2531" spans="1:5" x14ac:dyDescent="0.2">
      <c r="A2531">
        <v>343</v>
      </c>
      <c r="E2531">
        <v>33229</v>
      </c>
    </row>
    <row r="2532" spans="1:5" x14ac:dyDescent="0.2">
      <c r="A2532">
        <v>336</v>
      </c>
      <c r="E2532">
        <v>34676</v>
      </c>
    </row>
    <row r="2533" spans="1:5" x14ac:dyDescent="0.2">
      <c r="A2533">
        <v>47</v>
      </c>
      <c r="E2533">
        <v>1807.74</v>
      </c>
    </row>
    <row r="2534" spans="1:5" x14ac:dyDescent="0.2">
      <c r="A2534">
        <v>76</v>
      </c>
      <c r="E2534">
        <v>3368</v>
      </c>
    </row>
    <row r="2535" spans="1:5" x14ac:dyDescent="0.2">
      <c r="A2535">
        <v>441</v>
      </c>
      <c r="E2535">
        <v>28300.45</v>
      </c>
    </row>
    <row r="2536" spans="1:5" x14ac:dyDescent="0.2">
      <c r="A2536">
        <v>916</v>
      </c>
      <c r="E2536">
        <v>39693.279999999999</v>
      </c>
    </row>
    <row r="2537" spans="1:5" x14ac:dyDescent="0.2">
      <c r="A2537">
        <v>369</v>
      </c>
      <c r="E2537">
        <v>33393</v>
      </c>
    </row>
    <row r="2538" spans="1:5" x14ac:dyDescent="0.2">
      <c r="A2538">
        <v>71</v>
      </c>
      <c r="E2538">
        <v>2198</v>
      </c>
    </row>
    <row r="2539" spans="1:5" x14ac:dyDescent="0.2">
      <c r="A2539">
        <v>635</v>
      </c>
      <c r="E2539">
        <v>58520.2</v>
      </c>
    </row>
    <row r="2540" spans="1:5" x14ac:dyDescent="0.2">
      <c r="A2540">
        <v>885</v>
      </c>
      <c r="E2540">
        <v>86492</v>
      </c>
    </row>
    <row r="2541" spans="1:5" x14ac:dyDescent="0.2">
      <c r="A2541">
        <v>329</v>
      </c>
      <c r="E2541">
        <v>22318</v>
      </c>
    </row>
    <row r="2542" spans="1:5" x14ac:dyDescent="0.2">
      <c r="A2542">
        <v>71</v>
      </c>
      <c r="E2542">
        <v>4045.93</v>
      </c>
    </row>
    <row r="2543" spans="1:5" x14ac:dyDescent="0.2">
      <c r="A2543">
        <v>269</v>
      </c>
      <c r="E2543">
        <v>18066</v>
      </c>
    </row>
    <row r="2544" spans="1:5" x14ac:dyDescent="0.2">
      <c r="A2544">
        <v>345</v>
      </c>
      <c r="E2544">
        <v>16573</v>
      </c>
    </row>
    <row r="2545" spans="1:5" x14ac:dyDescent="0.2">
      <c r="A2545">
        <v>43</v>
      </c>
      <c r="E2545">
        <v>1671</v>
      </c>
    </row>
    <row r="2546" spans="1:5" x14ac:dyDescent="0.2">
      <c r="A2546">
        <v>33</v>
      </c>
      <c r="E2546">
        <v>2580</v>
      </c>
    </row>
    <row r="2547" spans="1:5" x14ac:dyDescent="0.2">
      <c r="A2547">
        <v>211</v>
      </c>
      <c r="E2547">
        <v>20491</v>
      </c>
    </row>
    <row r="2548" spans="1:5" x14ac:dyDescent="0.2">
      <c r="A2548">
        <v>196</v>
      </c>
      <c r="E2548">
        <v>21637.22</v>
      </c>
    </row>
    <row r="2549" spans="1:5" x14ac:dyDescent="0.2">
      <c r="A2549">
        <v>405</v>
      </c>
      <c r="E2549">
        <v>16165.6</v>
      </c>
    </row>
    <row r="2550" spans="1:5" x14ac:dyDescent="0.2">
      <c r="A2550">
        <v>206</v>
      </c>
      <c r="E2550">
        <v>15651</v>
      </c>
    </row>
    <row r="2551" spans="1:5" x14ac:dyDescent="0.2">
      <c r="A2551">
        <v>335</v>
      </c>
      <c r="E2551">
        <v>19557</v>
      </c>
    </row>
    <row r="2552" spans="1:5" x14ac:dyDescent="0.2">
      <c r="A2552">
        <v>215</v>
      </c>
      <c r="E2552">
        <v>12001.5</v>
      </c>
    </row>
    <row r="2553" spans="1:5" x14ac:dyDescent="0.2">
      <c r="A2553">
        <v>176</v>
      </c>
      <c r="E2553">
        <v>26619</v>
      </c>
    </row>
    <row r="2554" spans="1:5" x14ac:dyDescent="0.2">
      <c r="A2554">
        <v>555</v>
      </c>
      <c r="E2554">
        <v>471567</v>
      </c>
    </row>
    <row r="2555" spans="1:5" x14ac:dyDescent="0.2">
      <c r="A2555">
        <v>116</v>
      </c>
      <c r="E2555">
        <v>18472</v>
      </c>
    </row>
    <row r="2556" spans="1:5" x14ac:dyDescent="0.2">
      <c r="A2556">
        <v>615</v>
      </c>
      <c r="E2556">
        <v>24297</v>
      </c>
    </row>
    <row r="2557" spans="1:5" x14ac:dyDescent="0.2">
      <c r="A2557">
        <v>236</v>
      </c>
      <c r="E2557">
        <v>30805</v>
      </c>
    </row>
    <row r="2558" spans="1:5" x14ac:dyDescent="0.2">
      <c r="A2558">
        <v>145</v>
      </c>
      <c r="E2558">
        <v>9302.75</v>
      </c>
    </row>
    <row r="2559" spans="1:5" x14ac:dyDescent="0.2">
      <c r="A2559">
        <v>167</v>
      </c>
      <c r="E2559">
        <v>18625</v>
      </c>
    </row>
    <row r="2560" spans="1:5" x14ac:dyDescent="0.2">
      <c r="A2560">
        <v>235</v>
      </c>
      <c r="E2560">
        <v>40055</v>
      </c>
    </row>
    <row r="2561" spans="1:5" x14ac:dyDescent="0.2">
      <c r="A2561">
        <v>452</v>
      </c>
      <c r="E2561">
        <v>60450.1</v>
      </c>
    </row>
    <row r="2562" spans="1:5" x14ac:dyDescent="0.2">
      <c r="A2562">
        <v>241</v>
      </c>
      <c r="E2562">
        <v>23096</v>
      </c>
    </row>
    <row r="2563" spans="1:5" x14ac:dyDescent="0.2">
      <c r="A2563">
        <v>28</v>
      </c>
      <c r="E2563">
        <v>6210</v>
      </c>
    </row>
    <row r="2564" spans="1:5" x14ac:dyDescent="0.2">
      <c r="A2564">
        <v>140</v>
      </c>
      <c r="E2564">
        <v>4524.1499999999996</v>
      </c>
    </row>
    <row r="2565" spans="1:5" x14ac:dyDescent="0.2">
      <c r="A2565">
        <v>280</v>
      </c>
      <c r="E2565">
        <v>27675</v>
      </c>
    </row>
    <row r="2566" spans="1:5" x14ac:dyDescent="0.2">
      <c r="A2566">
        <v>70</v>
      </c>
      <c r="E2566">
        <v>3865.55</v>
      </c>
    </row>
    <row r="2567" spans="1:5" x14ac:dyDescent="0.2">
      <c r="A2567">
        <v>160</v>
      </c>
      <c r="E2567">
        <v>8447</v>
      </c>
    </row>
    <row r="2568" spans="1:5" x14ac:dyDescent="0.2">
      <c r="A2568">
        <v>141</v>
      </c>
      <c r="E2568">
        <v>19129</v>
      </c>
    </row>
    <row r="2569" spans="1:5" x14ac:dyDescent="0.2">
      <c r="A2569">
        <v>874</v>
      </c>
      <c r="E2569">
        <v>47189</v>
      </c>
    </row>
    <row r="2570" spans="1:5" x14ac:dyDescent="0.2">
      <c r="A2570">
        <v>73</v>
      </c>
      <c r="E2570">
        <v>4135</v>
      </c>
    </row>
    <row r="2571" spans="1:5" x14ac:dyDescent="0.2">
      <c r="A2571">
        <v>294</v>
      </c>
      <c r="E2571">
        <v>24201</v>
      </c>
    </row>
    <row r="2572" spans="1:5" x14ac:dyDescent="0.2">
      <c r="A2572">
        <v>740</v>
      </c>
      <c r="E2572">
        <v>65313</v>
      </c>
    </row>
    <row r="2573" spans="1:5" x14ac:dyDescent="0.2">
      <c r="A2573">
        <v>369</v>
      </c>
      <c r="E2573">
        <v>31330</v>
      </c>
    </row>
    <row r="2574" spans="1:5" x14ac:dyDescent="0.2">
      <c r="A2574">
        <v>110</v>
      </c>
      <c r="E2574">
        <v>5297</v>
      </c>
    </row>
    <row r="2575" spans="1:5" x14ac:dyDescent="0.2">
      <c r="A2575">
        <v>455</v>
      </c>
      <c r="E2575">
        <v>30037.01</v>
      </c>
    </row>
    <row r="2576" spans="1:5" x14ac:dyDescent="0.2">
      <c r="A2576">
        <v>224</v>
      </c>
      <c r="E2576">
        <v>21588</v>
      </c>
    </row>
    <row r="2577" spans="1:5" x14ac:dyDescent="0.2">
      <c r="A2577">
        <v>46</v>
      </c>
      <c r="E2577">
        <v>7184</v>
      </c>
    </row>
    <row r="2578" spans="1:5" x14ac:dyDescent="0.2">
      <c r="A2578">
        <v>284</v>
      </c>
      <c r="E2578">
        <v>27197.22</v>
      </c>
    </row>
    <row r="2579" spans="1:5" x14ac:dyDescent="0.2">
      <c r="A2579">
        <v>98</v>
      </c>
      <c r="E2579">
        <v>17680</v>
      </c>
    </row>
    <row r="2580" spans="1:5" x14ac:dyDescent="0.2">
      <c r="A2580">
        <v>56</v>
      </c>
      <c r="E2580">
        <v>2706.23</v>
      </c>
    </row>
    <row r="2581" spans="1:5" x14ac:dyDescent="0.2">
      <c r="A2581">
        <v>32</v>
      </c>
      <c r="E2581">
        <v>1502.5</v>
      </c>
    </row>
    <row r="2582" spans="1:5" x14ac:dyDescent="0.2">
      <c r="A2582">
        <v>30</v>
      </c>
      <c r="E2582">
        <v>2000.66</v>
      </c>
    </row>
    <row r="2583" spans="1:5" x14ac:dyDescent="0.2">
      <c r="A2583">
        <v>70</v>
      </c>
      <c r="E2583">
        <v>3419</v>
      </c>
    </row>
    <row r="2584" spans="1:5" x14ac:dyDescent="0.2">
      <c r="A2584">
        <v>44</v>
      </c>
      <c r="E2584">
        <v>6041.6</v>
      </c>
    </row>
    <row r="2585" spans="1:5" x14ac:dyDescent="0.2">
      <c r="A2585">
        <v>92</v>
      </c>
      <c r="E2585">
        <v>8080.33</v>
      </c>
    </row>
    <row r="2586" spans="1:5" x14ac:dyDescent="0.2">
      <c r="A2586">
        <v>205</v>
      </c>
      <c r="E2586">
        <v>14511</v>
      </c>
    </row>
    <row r="2587" spans="1:5" x14ac:dyDescent="0.2">
      <c r="A2587">
        <v>23</v>
      </c>
      <c r="E2587">
        <v>1215</v>
      </c>
    </row>
    <row r="2588" spans="1:5" x14ac:dyDescent="0.2">
      <c r="A2588">
        <v>4</v>
      </c>
      <c r="E2588">
        <v>1775</v>
      </c>
    </row>
    <row r="2589" spans="1:5" x14ac:dyDescent="0.2">
      <c r="A2589">
        <v>112</v>
      </c>
      <c r="E2589">
        <v>5437</v>
      </c>
    </row>
    <row r="2590" spans="1:5" x14ac:dyDescent="0.2">
      <c r="A2590">
        <v>27</v>
      </c>
      <c r="E2590">
        <v>1001</v>
      </c>
    </row>
    <row r="2591" spans="1:5" x14ac:dyDescent="0.2">
      <c r="A2591">
        <v>11</v>
      </c>
      <c r="E2591">
        <v>550</v>
      </c>
    </row>
    <row r="2592" spans="1:5" x14ac:dyDescent="0.2">
      <c r="A2592">
        <v>26</v>
      </c>
      <c r="E2592">
        <v>1015</v>
      </c>
    </row>
    <row r="2593" spans="1:5" x14ac:dyDescent="0.2">
      <c r="A2593">
        <v>77</v>
      </c>
      <c r="E2593">
        <v>5135</v>
      </c>
    </row>
    <row r="2594" spans="1:5" x14ac:dyDescent="0.2">
      <c r="A2594">
        <v>136</v>
      </c>
      <c r="E2594">
        <v>9130</v>
      </c>
    </row>
    <row r="2595" spans="1:5" x14ac:dyDescent="0.2">
      <c r="A2595">
        <v>157</v>
      </c>
      <c r="E2595">
        <v>10420</v>
      </c>
    </row>
    <row r="2596" spans="1:5" x14ac:dyDescent="0.2">
      <c r="A2596">
        <v>158</v>
      </c>
      <c r="E2596">
        <v>10210</v>
      </c>
    </row>
    <row r="2597" spans="1:5" x14ac:dyDescent="0.2">
      <c r="A2597">
        <v>27</v>
      </c>
      <c r="E2597">
        <v>1576</v>
      </c>
    </row>
    <row r="2598" spans="1:5" x14ac:dyDescent="0.2">
      <c r="A2598">
        <v>23</v>
      </c>
      <c r="E2598">
        <v>2000</v>
      </c>
    </row>
    <row r="2599" spans="1:5" x14ac:dyDescent="0.2">
      <c r="A2599">
        <v>17</v>
      </c>
      <c r="E2599">
        <v>1130</v>
      </c>
    </row>
    <row r="2600" spans="1:5" x14ac:dyDescent="0.2">
      <c r="A2600">
        <v>37</v>
      </c>
      <c r="E2600">
        <v>6060</v>
      </c>
    </row>
    <row r="2601" spans="1:5" x14ac:dyDescent="0.2">
      <c r="A2601">
        <v>65</v>
      </c>
      <c r="E2601">
        <v>7019</v>
      </c>
    </row>
    <row r="2602" spans="1:5" x14ac:dyDescent="0.2">
      <c r="A2602">
        <v>18</v>
      </c>
      <c r="E2602">
        <v>758</v>
      </c>
    </row>
    <row r="2603" spans="1:5" x14ac:dyDescent="0.2">
      <c r="A2603">
        <v>25</v>
      </c>
      <c r="E2603">
        <v>1180</v>
      </c>
    </row>
    <row r="2604" spans="1:5" x14ac:dyDescent="0.2">
      <c r="A2604">
        <v>104</v>
      </c>
      <c r="E2604">
        <v>11650</v>
      </c>
    </row>
    <row r="2605" spans="1:5" x14ac:dyDescent="0.2">
      <c r="A2605">
        <v>108</v>
      </c>
      <c r="E2605">
        <v>8095</v>
      </c>
    </row>
    <row r="2606" spans="1:5" x14ac:dyDescent="0.2">
      <c r="A2606">
        <v>38</v>
      </c>
      <c r="E2606">
        <v>2340</v>
      </c>
    </row>
    <row r="2607" spans="1:5" x14ac:dyDescent="0.2">
      <c r="A2607">
        <v>88</v>
      </c>
      <c r="E2607">
        <v>4037</v>
      </c>
    </row>
    <row r="2608" spans="1:5" x14ac:dyDescent="0.2">
      <c r="A2608">
        <v>82</v>
      </c>
      <c r="E2608">
        <v>6220</v>
      </c>
    </row>
    <row r="2609" spans="1:5" x14ac:dyDescent="0.2">
      <c r="A2609">
        <v>126</v>
      </c>
      <c r="E2609">
        <v>10610</v>
      </c>
    </row>
    <row r="2610" spans="1:5" x14ac:dyDescent="0.2">
      <c r="A2610">
        <v>133</v>
      </c>
      <c r="E2610">
        <v>15591</v>
      </c>
    </row>
    <row r="2611" spans="1:5" x14ac:dyDescent="0.2">
      <c r="A2611">
        <v>47</v>
      </c>
      <c r="E2611">
        <v>4065</v>
      </c>
    </row>
    <row r="2612" spans="1:5" x14ac:dyDescent="0.2">
      <c r="A2612">
        <v>58</v>
      </c>
      <c r="E2612">
        <v>10000</v>
      </c>
    </row>
    <row r="2613" spans="1:5" x14ac:dyDescent="0.2">
      <c r="A2613">
        <v>32</v>
      </c>
      <c r="E2613">
        <v>2010</v>
      </c>
    </row>
    <row r="2614" spans="1:5" x14ac:dyDescent="0.2">
      <c r="A2614">
        <v>37</v>
      </c>
      <c r="E2614">
        <v>2506</v>
      </c>
    </row>
    <row r="2615" spans="1:5" x14ac:dyDescent="0.2">
      <c r="A2615">
        <v>87</v>
      </c>
      <c r="E2615">
        <v>4660</v>
      </c>
    </row>
    <row r="2616" spans="1:5" x14ac:dyDescent="0.2">
      <c r="A2616">
        <v>15</v>
      </c>
      <c r="E2616">
        <v>519</v>
      </c>
    </row>
    <row r="2617" spans="1:5" x14ac:dyDescent="0.2">
      <c r="A2617">
        <v>27</v>
      </c>
      <c r="E2617">
        <v>1050</v>
      </c>
    </row>
    <row r="2618" spans="1:5" x14ac:dyDescent="0.2">
      <c r="A2618">
        <v>19</v>
      </c>
      <c r="E2618">
        <v>1800</v>
      </c>
    </row>
    <row r="2619" spans="1:5" x14ac:dyDescent="0.2">
      <c r="A2619">
        <v>17</v>
      </c>
      <c r="E2619">
        <v>679.44</v>
      </c>
    </row>
    <row r="2620" spans="1:5" x14ac:dyDescent="0.2">
      <c r="A2620">
        <v>26</v>
      </c>
      <c r="E2620">
        <v>2535</v>
      </c>
    </row>
    <row r="2621" spans="1:5" x14ac:dyDescent="0.2">
      <c r="A2621">
        <v>28</v>
      </c>
      <c r="E2621">
        <v>1200</v>
      </c>
    </row>
    <row r="2622" spans="1:5" x14ac:dyDescent="0.2">
      <c r="A2622">
        <v>37</v>
      </c>
      <c r="E2622">
        <v>6235</v>
      </c>
    </row>
    <row r="2623" spans="1:5" x14ac:dyDescent="0.2">
      <c r="A2623">
        <v>128</v>
      </c>
      <c r="E2623">
        <v>10950</v>
      </c>
    </row>
    <row r="2624" spans="1:5" x14ac:dyDescent="0.2">
      <c r="A2624">
        <v>10</v>
      </c>
      <c r="E2624">
        <v>5540</v>
      </c>
    </row>
    <row r="2625" spans="1:5" x14ac:dyDescent="0.2">
      <c r="A2625">
        <v>83</v>
      </c>
      <c r="E2625">
        <v>2204</v>
      </c>
    </row>
    <row r="2626" spans="1:5" x14ac:dyDescent="0.2">
      <c r="A2626">
        <v>46</v>
      </c>
      <c r="E2626">
        <v>5236</v>
      </c>
    </row>
    <row r="2627" spans="1:5" x14ac:dyDescent="0.2">
      <c r="A2627">
        <v>90</v>
      </c>
      <c r="E2627">
        <v>2881</v>
      </c>
    </row>
    <row r="2628" spans="1:5" x14ac:dyDescent="0.2">
      <c r="A2628">
        <v>81</v>
      </c>
      <c r="E2628">
        <v>3822.33</v>
      </c>
    </row>
    <row r="2629" spans="1:5" x14ac:dyDescent="0.2">
      <c r="A2629">
        <v>32</v>
      </c>
      <c r="E2629">
        <v>2831</v>
      </c>
    </row>
    <row r="2630" spans="1:5" x14ac:dyDescent="0.2">
      <c r="A2630">
        <v>20</v>
      </c>
      <c r="E2630">
        <v>2015</v>
      </c>
    </row>
    <row r="2631" spans="1:5" x14ac:dyDescent="0.2">
      <c r="A2631">
        <v>70</v>
      </c>
      <c r="E2631">
        <v>4530</v>
      </c>
    </row>
    <row r="2632" spans="1:5" x14ac:dyDescent="0.2">
      <c r="A2632">
        <v>168</v>
      </c>
      <c r="E2632">
        <v>8711.52</v>
      </c>
    </row>
    <row r="2633" spans="1:5" x14ac:dyDescent="0.2">
      <c r="A2633">
        <v>34</v>
      </c>
      <c r="E2633">
        <v>1319</v>
      </c>
    </row>
    <row r="2634" spans="1:5" x14ac:dyDescent="0.2">
      <c r="A2634">
        <v>48</v>
      </c>
      <c r="E2634">
        <v>2143</v>
      </c>
    </row>
    <row r="2635" spans="1:5" x14ac:dyDescent="0.2">
      <c r="A2635">
        <v>48</v>
      </c>
      <c r="E2635">
        <v>7525.12</v>
      </c>
    </row>
    <row r="2636" spans="1:5" x14ac:dyDescent="0.2">
      <c r="A2636">
        <v>221</v>
      </c>
      <c r="E2636">
        <v>26233.45</v>
      </c>
    </row>
    <row r="2637" spans="1:5" x14ac:dyDescent="0.2">
      <c r="A2637">
        <v>107</v>
      </c>
      <c r="E2637">
        <v>7934</v>
      </c>
    </row>
    <row r="2638" spans="1:5" x14ac:dyDescent="0.2">
      <c r="A2638">
        <v>45</v>
      </c>
      <c r="E2638">
        <v>564</v>
      </c>
    </row>
    <row r="2639" spans="1:5" x14ac:dyDescent="0.2">
      <c r="A2639">
        <v>36</v>
      </c>
      <c r="E2639">
        <v>1003</v>
      </c>
    </row>
    <row r="2640" spans="1:5" x14ac:dyDescent="0.2">
      <c r="A2640">
        <v>101</v>
      </c>
      <c r="E2640">
        <v>8098</v>
      </c>
    </row>
    <row r="2641" spans="1:5" x14ac:dyDescent="0.2">
      <c r="A2641">
        <v>62</v>
      </c>
      <c r="E2641">
        <v>8211</v>
      </c>
    </row>
    <row r="2642" spans="1:5" x14ac:dyDescent="0.2">
      <c r="A2642">
        <v>32</v>
      </c>
      <c r="E2642">
        <v>1080</v>
      </c>
    </row>
    <row r="2643" spans="1:5" x14ac:dyDescent="0.2">
      <c r="A2643">
        <v>89</v>
      </c>
      <c r="E2643">
        <v>3060.22</v>
      </c>
    </row>
    <row r="2644" spans="1:5" x14ac:dyDescent="0.2">
      <c r="A2644">
        <v>93</v>
      </c>
      <c r="E2644">
        <v>4181</v>
      </c>
    </row>
    <row r="2645" spans="1:5" x14ac:dyDescent="0.2">
      <c r="A2645">
        <v>98</v>
      </c>
      <c r="E2645">
        <v>4022</v>
      </c>
    </row>
    <row r="2646" spans="1:5" x14ac:dyDescent="0.2">
      <c r="A2646">
        <v>82</v>
      </c>
      <c r="E2646">
        <v>4313</v>
      </c>
    </row>
    <row r="2647" spans="1:5" x14ac:dyDescent="0.2">
      <c r="A2647">
        <v>116</v>
      </c>
      <c r="E2647">
        <v>8211</v>
      </c>
    </row>
    <row r="2648" spans="1:5" x14ac:dyDescent="0.2">
      <c r="A2648">
        <v>52</v>
      </c>
      <c r="E2648">
        <v>2795</v>
      </c>
    </row>
    <row r="2649" spans="1:5" x14ac:dyDescent="0.2">
      <c r="A2649">
        <v>23</v>
      </c>
      <c r="E2649">
        <v>1026</v>
      </c>
    </row>
    <row r="2650" spans="1:5" x14ac:dyDescent="0.2">
      <c r="A2650">
        <v>77</v>
      </c>
      <c r="E2650">
        <v>2013.47</v>
      </c>
    </row>
    <row r="2651" spans="1:5" x14ac:dyDescent="0.2">
      <c r="A2651">
        <v>49</v>
      </c>
      <c r="E2651">
        <v>1920</v>
      </c>
    </row>
    <row r="2652" spans="1:5" x14ac:dyDescent="0.2">
      <c r="A2652">
        <v>59</v>
      </c>
      <c r="E2652">
        <v>2690</v>
      </c>
    </row>
    <row r="2653" spans="1:5" x14ac:dyDescent="0.2">
      <c r="A2653">
        <v>113</v>
      </c>
      <c r="E2653">
        <v>10085</v>
      </c>
    </row>
    <row r="2654" spans="1:5" x14ac:dyDescent="0.2">
      <c r="A2654">
        <v>34</v>
      </c>
      <c r="E2654">
        <v>1374.16</v>
      </c>
    </row>
    <row r="2655" spans="1:5" x14ac:dyDescent="0.2">
      <c r="A2655">
        <v>42</v>
      </c>
      <c r="E2655">
        <v>3460</v>
      </c>
    </row>
    <row r="2656" spans="1:5" x14ac:dyDescent="0.2">
      <c r="A2656">
        <v>42</v>
      </c>
      <c r="E2656">
        <v>6700</v>
      </c>
    </row>
    <row r="2657" spans="1:5" x14ac:dyDescent="0.2">
      <c r="A2657">
        <v>49</v>
      </c>
      <c r="E2657">
        <v>1776</v>
      </c>
    </row>
    <row r="2658" spans="1:5" x14ac:dyDescent="0.2">
      <c r="A2658">
        <v>56</v>
      </c>
      <c r="E2658">
        <v>3500</v>
      </c>
    </row>
    <row r="2659" spans="1:5" x14ac:dyDescent="0.2">
      <c r="A2659">
        <v>25</v>
      </c>
      <c r="E2659">
        <v>1175</v>
      </c>
    </row>
    <row r="2660" spans="1:5" x14ac:dyDescent="0.2">
      <c r="A2660">
        <v>52</v>
      </c>
      <c r="E2660">
        <v>1330</v>
      </c>
    </row>
    <row r="2661" spans="1:5" x14ac:dyDescent="0.2">
      <c r="A2661">
        <v>34</v>
      </c>
      <c r="E2661">
        <v>2175</v>
      </c>
    </row>
    <row r="2662" spans="1:5" x14ac:dyDescent="0.2">
      <c r="A2662">
        <v>67</v>
      </c>
      <c r="E2662">
        <v>6025</v>
      </c>
    </row>
    <row r="2663" spans="1:5" x14ac:dyDescent="0.2">
      <c r="A2663">
        <v>70</v>
      </c>
      <c r="E2663">
        <v>6515</v>
      </c>
    </row>
    <row r="2664" spans="1:5" x14ac:dyDescent="0.2">
      <c r="A2664">
        <v>89</v>
      </c>
      <c r="E2664">
        <v>7981</v>
      </c>
    </row>
    <row r="2665" spans="1:5" x14ac:dyDescent="0.2">
      <c r="A2665">
        <v>107</v>
      </c>
      <c r="E2665">
        <v>22215</v>
      </c>
    </row>
    <row r="2666" spans="1:5" x14ac:dyDescent="0.2">
      <c r="A2666">
        <v>159</v>
      </c>
      <c r="E2666">
        <v>9446</v>
      </c>
    </row>
    <row r="2667" spans="1:5" x14ac:dyDescent="0.2">
      <c r="A2667">
        <v>181</v>
      </c>
      <c r="E2667">
        <v>64974</v>
      </c>
    </row>
    <row r="2668" spans="1:5" x14ac:dyDescent="0.2">
      <c r="A2668">
        <v>131</v>
      </c>
      <c r="E2668">
        <v>12410.5</v>
      </c>
    </row>
    <row r="2669" spans="1:5" x14ac:dyDescent="0.2">
      <c r="A2669">
        <v>125</v>
      </c>
      <c r="E2669">
        <v>10081</v>
      </c>
    </row>
    <row r="2670" spans="1:5" x14ac:dyDescent="0.2">
      <c r="A2670">
        <v>61</v>
      </c>
      <c r="E2670">
        <v>10290</v>
      </c>
    </row>
    <row r="2671" spans="1:5" x14ac:dyDescent="0.2">
      <c r="A2671">
        <v>90</v>
      </c>
      <c r="E2671">
        <v>3122</v>
      </c>
    </row>
    <row r="2672" spans="1:5" x14ac:dyDescent="0.2">
      <c r="A2672">
        <v>35</v>
      </c>
      <c r="E2672">
        <v>16200</v>
      </c>
    </row>
    <row r="2673" spans="1:5" x14ac:dyDescent="0.2">
      <c r="A2673">
        <v>90</v>
      </c>
      <c r="E2673">
        <v>9395</v>
      </c>
    </row>
    <row r="2674" spans="1:5" x14ac:dyDescent="0.2">
      <c r="A2674">
        <v>4</v>
      </c>
      <c r="E2674">
        <v>30</v>
      </c>
    </row>
    <row r="2675" spans="1:5" x14ac:dyDescent="0.2">
      <c r="A2675">
        <v>120</v>
      </c>
      <c r="E2675">
        <v>5655.6</v>
      </c>
    </row>
    <row r="2676" spans="1:5" x14ac:dyDescent="0.2">
      <c r="A2676">
        <v>14</v>
      </c>
      <c r="E2676">
        <v>5800</v>
      </c>
    </row>
    <row r="2677" spans="1:5" x14ac:dyDescent="0.2">
      <c r="A2677">
        <v>27</v>
      </c>
      <c r="E2677">
        <v>1147</v>
      </c>
    </row>
    <row r="2678" spans="1:5" x14ac:dyDescent="0.2">
      <c r="A2678">
        <v>49</v>
      </c>
      <c r="E2678">
        <v>5330</v>
      </c>
    </row>
    <row r="2679" spans="1:5" x14ac:dyDescent="0.2">
      <c r="A2679">
        <v>102</v>
      </c>
      <c r="E2679">
        <v>8272</v>
      </c>
    </row>
    <row r="2680" spans="1:5" x14ac:dyDescent="0.2">
      <c r="A2680">
        <v>3</v>
      </c>
      <c r="E2680">
        <v>155</v>
      </c>
    </row>
    <row r="2681" spans="1:5" x14ac:dyDescent="0.2">
      <c r="A2681">
        <v>25</v>
      </c>
      <c r="E2681">
        <v>885</v>
      </c>
    </row>
    <row r="2682" spans="1:5" x14ac:dyDescent="0.2">
      <c r="A2682">
        <v>118</v>
      </c>
      <c r="E2682">
        <v>12229</v>
      </c>
    </row>
    <row r="2683" spans="1:5" x14ac:dyDescent="0.2">
      <c r="A2683">
        <v>57</v>
      </c>
      <c r="E2683">
        <v>3372.25</v>
      </c>
    </row>
    <row r="2684" spans="1:5" x14ac:dyDescent="0.2">
      <c r="A2684">
        <v>11</v>
      </c>
      <c r="E2684">
        <v>300</v>
      </c>
    </row>
    <row r="2685" spans="1:5" x14ac:dyDescent="0.2">
      <c r="A2685">
        <v>33</v>
      </c>
      <c r="E2685">
        <v>811</v>
      </c>
    </row>
    <row r="2686" spans="1:5" x14ac:dyDescent="0.2">
      <c r="A2686">
        <v>40</v>
      </c>
      <c r="E2686">
        <v>3002</v>
      </c>
    </row>
    <row r="2687" spans="1:5" x14ac:dyDescent="0.2">
      <c r="A2687">
        <v>50</v>
      </c>
      <c r="E2687">
        <v>2101</v>
      </c>
    </row>
    <row r="2688" spans="1:5" x14ac:dyDescent="0.2">
      <c r="A2688">
        <v>38</v>
      </c>
      <c r="E2688">
        <v>2020</v>
      </c>
    </row>
    <row r="2689" spans="1:5" x14ac:dyDescent="0.2">
      <c r="A2689">
        <v>96</v>
      </c>
      <c r="E2689">
        <v>8053</v>
      </c>
    </row>
    <row r="2690" spans="1:5" x14ac:dyDescent="0.2">
      <c r="A2690">
        <v>48</v>
      </c>
      <c r="E2690">
        <v>20032</v>
      </c>
    </row>
    <row r="2691" spans="1:5" x14ac:dyDescent="0.2">
      <c r="A2691">
        <v>33</v>
      </c>
      <c r="E2691">
        <v>2500.25</v>
      </c>
    </row>
    <row r="2692" spans="1:5" x14ac:dyDescent="0.2">
      <c r="A2692">
        <v>226</v>
      </c>
      <c r="E2692">
        <v>15230</v>
      </c>
    </row>
    <row r="2693" spans="1:5" x14ac:dyDescent="0.2">
      <c r="A2693">
        <v>14</v>
      </c>
      <c r="E2693">
        <v>1030</v>
      </c>
    </row>
    <row r="2694" spans="1:5" x14ac:dyDescent="0.2">
      <c r="A2694">
        <v>20</v>
      </c>
      <c r="E2694">
        <v>500</v>
      </c>
    </row>
    <row r="2695" spans="1:5" x14ac:dyDescent="0.2">
      <c r="A2695">
        <v>25</v>
      </c>
      <c r="E2695">
        <v>1050</v>
      </c>
    </row>
    <row r="2696" spans="1:5" x14ac:dyDescent="0.2">
      <c r="A2696">
        <v>90</v>
      </c>
      <c r="E2696">
        <v>11805</v>
      </c>
    </row>
    <row r="2697" spans="1:5" x14ac:dyDescent="0.2">
      <c r="A2697">
        <v>11</v>
      </c>
      <c r="E2697">
        <v>520</v>
      </c>
    </row>
    <row r="2698" spans="1:5" x14ac:dyDescent="0.2">
      <c r="A2698">
        <v>55</v>
      </c>
      <c r="E2698">
        <v>10017</v>
      </c>
    </row>
    <row r="2699" spans="1:5" x14ac:dyDescent="0.2">
      <c r="A2699">
        <v>30</v>
      </c>
      <c r="E2699">
        <v>1841</v>
      </c>
    </row>
    <row r="2700" spans="1:5" x14ac:dyDescent="0.2">
      <c r="A2700">
        <v>28</v>
      </c>
      <c r="E2700">
        <v>1001.49</v>
      </c>
    </row>
    <row r="2701" spans="1:5" x14ac:dyDescent="0.2">
      <c r="A2701">
        <v>45</v>
      </c>
      <c r="E2701">
        <v>2053</v>
      </c>
    </row>
    <row r="2702" spans="1:5" x14ac:dyDescent="0.2">
      <c r="A2702">
        <v>13</v>
      </c>
      <c r="E2702">
        <v>980</v>
      </c>
    </row>
    <row r="2703" spans="1:5" x14ac:dyDescent="0.2">
      <c r="A2703">
        <v>40</v>
      </c>
      <c r="E2703">
        <v>2035</v>
      </c>
    </row>
    <row r="2704" spans="1:5" x14ac:dyDescent="0.2">
      <c r="A2704">
        <v>21</v>
      </c>
      <c r="E2704">
        <v>2505</v>
      </c>
    </row>
    <row r="2705" spans="1:5" x14ac:dyDescent="0.2">
      <c r="A2705">
        <v>134</v>
      </c>
      <c r="E2705">
        <v>12400.61</v>
      </c>
    </row>
    <row r="2706" spans="1:5" x14ac:dyDescent="0.2">
      <c r="A2706">
        <v>20</v>
      </c>
      <c r="E2706">
        <v>1521</v>
      </c>
    </row>
    <row r="2707" spans="1:5" x14ac:dyDescent="0.2">
      <c r="A2707">
        <v>19</v>
      </c>
      <c r="E2707">
        <v>1000</v>
      </c>
    </row>
    <row r="2708" spans="1:5" x14ac:dyDescent="0.2">
      <c r="A2708">
        <v>209</v>
      </c>
      <c r="E2708">
        <v>20689</v>
      </c>
    </row>
    <row r="2709" spans="1:5" x14ac:dyDescent="0.2">
      <c r="A2709">
        <v>38</v>
      </c>
      <c r="E2709">
        <v>3022</v>
      </c>
    </row>
    <row r="2710" spans="1:5" x14ac:dyDescent="0.2">
      <c r="A2710">
        <v>24</v>
      </c>
      <c r="E2710">
        <v>3221</v>
      </c>
    </row>
    <row r="2711" spans="1:5" x14ac:dyDescent="0.2">
      <c r="A2711">
        <v>8</v>
      </c>
      <c r="E2711">
        <v>301</v>
      </c>
    </row>
    <row r="2712" spans="1:5" x14ac:dyDescent="0.2">
      <c r="A2712">
        <v>179</v>
      </c>
      <c r="E2712">
        <v>9137</v>
      </c>
    </row>
    <row r="2713" spans="1:5" x14ac:dyDescent="0.2">
      <c r="A2713">
        <v>26</v>
      </c>
      <c r="E2713">
        <v>1301</v>
      </c>
    </row>
    <row r="2714" spans="1:5" x14ac:dyDescent="0.2">
      <c r="A2714">
        <v>131</v>
      </c>
      <c r="E2714">
        <v>17545</v>
      </c>
    </row>
    <row r="2715" spans="1:5" x14ac:dyDescent="0.2">
      <c r="A2715">
        <v>14</v>
      </c>
      <c r="E2715">
        <v>815</v>
      </c>
    </row>
    <row r="2716" spans="1:5" x14ac:dyDescent="0.2">
      <c r="A2716">
        <v>174</v>
      </c>
      <c r="E2716">
        <v>15318.55</v>
      </c>
    </row>
    <row r="2717" spans="1:5" x14ac:dyDescent="0.2">
      <c r="A2717">
        <v>191</v>
      </c>
      <c r="E2717">
        <v>13480.16</v>
      </c>
    </row>
    <row r="2718" spans="1:5" x14ac:dyDescent="0.2">
      <c r="A2718">
        <v>38</v>
      </c>
      <c r="E2718">
        <v>2025</v>
      </c>
    </row>
    <row r="2719" spans="1:5" x14ac:dyDescent="0.2">
      <c r="A2719">
        <v>22</v>
      </c>
      <c r="E2719">
        <v>3000</v>
      </c>
    </row>
    <row r="2720" spans="1:5" x14ac:dyDescent="0.2">
      <c r="A2720">
        <v>149</v>
      </c>
      <c r="E2720">
        <v>6041.55</v>
      </c>
    </row>
    <row r="2721" spans="1:5" x14ac:dyDescent="0.2">
      <c r="A2721">
        <v>56</v>
      </c>
      <c r="E2721">
        <v>3955</v>
      </c>
    </row>
    <row r="2722" spans="1:5" x14ac:dyDescent="0.2">
      <c r="A2722">
        <v>19</v>
      </c>
      <c r="E2722">
        <v>1001</v>
      </c>
    </row>
    <row r="2723" spans="1:5" x14ac:dyDescent="0.2">
      <c r="A2723">
        <v>70</v>
      </c>
      <c r="E2723">
        <v>3453.69</v>
      </c>
    </row>
    <row r="2724" spans="1:5" x14ac:dyDescent="0.2">
      <c r="A2724">
        <v>81</v>
      </c>
      <c r="E2724">
        <v>3380</v>
      </c>
    </row>
    <row r="2725" spans="1:5" x14ac:dyDescent="0.2">
      <c r="A2725">
        <v>32</v>
      </c>
      <c r="E2725">
        <v>1047</v>
      </c>
    </row>
    <row r="2726" spans="1:5" x14ac:dyDescent="0.2">
      <c r="A2726">
        <v>26</v>
      </c>
      <c r="E2726">
        <v>1351</v>
      </c>
    </row>
    <row r="2727" spans="1:5" x14ac:dyDescent="0.2">
      <c r="A2727">
        <v>105</v>
      </c>
      <c r="E2727">
        <v>5322</v>
      </c>
    </row>
    <row r="2728" spans="1:5" x14ac:dyDescent="0.2">
      <c r="A2728">
        <v>29</v>
      </c>
      <c r="E2728">
        <v>1225</v>
      </c>
    </row>
    <row r="2729" spans="1:5" x14ac:dyDescent="0.2">
      <c r="A2729">
        <v>8</v>
      </c>
      <c r="E2729">
        <v>3335</v>
      </c>
    </row>
    <row r="2730" spans="1:5" x14ac:dyDescent="0.2">
      <c r="A2730">
        <v>89</v>
      </c>
      <c r="E2730">
        <v>4152</v>
      </c>
    </row>
    <row r="2731" spans="1:5" x14ac:dyDescent="0.2">
      <c r="A2731">
        <v>44</v>
      </c>
      <c r="E2731">
        <v>2132</v>
      </c>
    </row>
    <row r="2732" spans="1:5" x14ac:dyDescent="0.2">
      <c r="A2732">
        <v>246</v>
      </c>
      <c r="E2732">
        <v>17350.13</v>
      </c>
    </row>
    <row r="2733" spans="1:5" x14ac:dyDescent="0.2">
      <c r="A2733">
        <v>120</v>
      </c>
      <c r="E2733">
        <v>10555</v>
      </c>
    </row>
    <row r="2734" spans="1:5" x14ac:dyDescent="0.2">
      <c r="A2734">
        <v>26</v>
      </c>
      <c r="E2734">
        <v>683</v>
      </c>
    </row>
    <row r="2735" spans="1:5" x14ac:dyDescent="0.2">
      <c r="A2735">
        <v>45</v>
      </c>
      <c r="E2735">
        <v>2600</v>
      </c>
    </row>
    <row r="2736" spans="1:5" x14ac:dyDescent="0.2">
      <c r="A2736">
        <v>20</v>
      </c>
      <c r="E2736">
        <v>1145</v>
      </c>
    </row>
    <row r="2737" spans="1:5" x14ac:dyDescent="0.2">
      <c r="A2737">
        <v>47</v>
      </c>
      <c r="E2737">
        <v>9228</v>
      </c>
    </row>
    <row r="2738" spans="1:5" x14ac:dyDescent="0.2">
      <c r="A2738">
        <v>13</v>
      </c>
      <c r="E2738">
        <v>559</v>
      </c>
    </row>
    <row r="2739" spans="1:5" x14ac:dyDescent="0.2">
      <c r="A2739">
        <v>183</v>
      </c>
      <c r="E2739">
        <v>6506</v>
      </c>
    </row>
    <row r="2740" spans="1:5" x14ac:dyDescent="0.2">
      <c r="A2740">
        <v>21</v>
      </c>
      <c r="E2740">
        <v>1445</v>
      </c>
    </row>
    <row r="2741" spans="1:5" x14ac:dyDescent="0.2">
      <c r="A2741">
        <v>42</v>
      </c>
      <c r="E2741">
        <v>1200</v>
      </c>
    </row>
    <row r="2742" spans="1:5" x14ac:dyDescent="0.2">
      <c r="A2742">
        <v>54</v>
      </c>
      <c r="E2742">
        <v>2734.11</v>
      </c>
    </row>
    <row r="2743" spans="1:5" x14ac:dyDescent="0.2">
      <c r="A2743">
        <v>38</v>
      </c>
      <c r="E2743">
        <v>2052</v>
      </c>
    </row>
    <row r="2744" spans="1:5" x14ac:dyDescent="0.2">
      <c r="A2744">
        <v>64</v>
      </c>
      <c r="E2744">
        <v>2311</v>
      </c>
    </row>
    <row r="2745" spans="1:5" x14ac:dyDescent="0.2">
      <c r="A2745">
        <v>13</v>
      </c>
      <c r="E2745">
        <v>301</v>
      </c>
    </row>
    <row r="2746" spans="1:5" x14ac:dyDescent="0.2">
      <c r="A2746">
        <v>33</v>
      </c>
      <c r="E2746">
        <v>3432</v>
      </c>
    </row>
    <row r="2747" spans="1:5" x14ac:dyDescent="0.2">
      <c r="A2747">
        <v>52</v>
      </c>
      <c r="E2747">
        <v>1655</v>
      </c>
    </row>
    <row r="2748" spans="1:5" x14ac:dyDescent="0.2">
      <c r="A2748">
        <v>107</v>
      </c>
      <c r="E2748">
        <v>2930.69</v>
      </c>
    </row>
    <row r="2749" spans="1:5" x14ac:dyDescent="0.2">
      <c r="A2749">
        <v>11</v>
      </c>
      <c r="E2749">
        <v>620</v>
      </c>
    </row>
    <row r="2750" spans="1:5" x14ac:dyDescent="0.2">
      <c r="A2750">
        <v>34</v>
      </c>
      <c r="E2750">
        <v>2630</v>
      </c>
    </row>
    <row r="2751" spans="1:5" x14ac:dyDescent="0.2">
      <c r="A2751">
        <v>75</v>
      </c>
      <c r="E2751">
        <v>3210</v>
      </c>
    </row>
    <row r="2752" spans="1:5" x14ac:dyDescent="0.2">
      <c r="A2752">
        <v>26</v>
      </c>
      <c r="E2752">
        <v>1270</v>
      </c>
    </row>
    <row r="2753" spans="1:5" x14ac:dyDescent="0.2">
      <c r="A2753">
        <v>50</v>
      </c>
      <c r="E2753">
        <v>2412.02</v>
      </c>
    </row>
    <row r="2754" spans="1:5" x14ac:dyDescent="0.2">
      <c r="A2754">
        <v>80</v>
      </c>
      <c r="E2754">
        <v>5617</v>
      </c>
    </row>
    <row r="2755" spans="1:5" x14ac:dyDescent="0.2">
      <c r="A2755">
        <v>110</v>
      </c>
      <c r="E2755">
        <v>10346</v>
      </c>
    </row>
    <row r="2756" spans="1:5" x14ac:dyDescent="0.2">
      <c r="A2756">
        <v>77</v>
      </c>
      <c r="E2756">
        <v>6181</v>
      </c>
    </row>
    <row r="2757" spans="1:5" x14ac:dyDescent="0.2">
      <c r="A2757">
        <v>50</v>
      </c>
      <c r="E2757">
        <v>2710</v>
      </c>
    </row>
    <row r="2758" spans="1:5" x14ac:dyDescent="0.2">
      <c r="A2758">
        <v>145</v>
      </c>
      <c r="E2758">
        <v>8739.01</v>
      </c>
    </row>
    <row r="2759" spans="1:5" x14ac:dyDescent="0.2">
      <c r="A2759">
        <v>29</v>
      </c>
      <c r="E2759">
        <v>1123.47</v>
      </c>
    </row>
    <row r="2760" spans="1:5" x14ac:dyDescent="0.2">
      <c r="A2760">
        <v>114</v>
      </c>
      <c r="E2760">
        <v>17390</v>
      </c>
    </row>
    <row r="2761" spans="1:5" x14ac:dyDescent="0.2">
      <c r="A2761">
        <v>96</v>
      </c>
      <c r="E2761">
        <v>11070</v>
      </c>
    </row>
    <row r="2762" spans="1:5" x14ac:dyDescent="0.2">
      <c r="A2762">
        <v>31</v>
      </c>
      <c r="E2762">
        <v>1111</v>
      </c>
    </row>
    <row r="2763" spans="1:5" x14ac:dyDescent="0.2">
      <c r="A2763">
        <v>4883</v>
      </c>
      <c r="E2763">
        <v>315295.89</v>
      </c>
    </row>
    <row r="2764" spans="1:5" x14ac:dyDescent="0.2">
      <c r="A2764">
        <v>95</v>
      </c>
      <c r="E2764">
        <v>8306.42</v>
      </c>
    </row>
    <row r="2765" spans="1:5" x14ac:dyDescent="0.2">
      <c r="A2765">
        <v>2478</v>
      </c>
      <c r="E2765">
        <v>170525</v>
      </c>
    </row>
    <row r="2766" spans="1:5" x14ac:dyDescent="0.2">
      <c r="A2766">
        <v>1789</v>
      </c>
      <c r="E2766">
        <v>315222.2</v>
      </c>
    </row>
    <row r="2767" spans="1:5" x14ac:dyDescent="0.2">
      <c r="A2767">
        <v>680</v>
      </c>
      <c r="E2767">
        <v>348018</v>
      </c>
    </row>
    <row r="2768" spans="1:5" x14ac:dyDescent="0.2">
      <c r="A2768">
        <v>70</v>
      </c>
      <c r="E2768">
        <v>11231</v>
      </c>
    </row>
    <row r="2769" spans="1:5" x14ac:dyDescent="0.2">
      <c r="A2769">
        <v>23</v>
      </c>
      <c r="E2769">
        <v>805.07</v>
      </c>
    </row>
    <row r="2770" spans="1:5" x14ac:dyDescent="0.2">
      <c r="A2770">
        <v>4245</v>
      </c>
      <c r="E2770">
        <v>800211</v>
      </c>
    </row>
    <row r="2771" spans="1:5" x14ac:dyDescent="0.2">
      <c r="A2771">
        <v>943</v>
      </c>
      <c r="E2771">
        <v>53001.3</v>
      </c>
    </row>
    <row r="2772" spans="1:5" x14ac:dyDescent="0.2">
      <c r="A2772">
        <v>1876</v>
      </c>
      <c r="E2772">
        <v>96248.960000000006</v>
      </c>
    </row>
    <row r="2773" spans="1:5" x14ac:dyDescent="0.2">
      <c r="A2773">
        <v>834</v>
      </c>
      <c r="E2773">
        <v>106222</v>
      </c>
    </row>
    <row r="2774" spans="1:5" x14ac:dyDescent="0.2">
      <c r="A2774">
        <v>682</v>
      </c>
      <c r="E2774">
        <v>69465.33</v>
      </c>
    </row>
    <row r="2775" spans="1:5" x14ac:dyDescent="0.2">
      <c r="A2775">
        <v>147</v>
      </c>
      <c r="E2775">
        <v>33892</v>
      </c>
    </row>
    <row r="2776" spans="1:5" x14ac:dyDescent="0.2">
      <c r="A2776">
        <v>415</v>
      </c>
      <c r="E2776">
        <v>349474</v>
      </c>
    </row>
    <row r="2777" spans="1:5" x14ac:dyDescent="0.2">
      <c r="A2777">
        <v>290</v>
      </c>
      <c r="E2777">
        <v>167410.01999999999</v>
      </c>
    </row>
    <row r="2778" spans="1:5" x14ac:dyDescent="0.2">
      <c r="A2778">
        <v>365</v>
      </c>
      <c r="E2778">
        <v>176420</v>
      </c>
    </row>
    <row r="2779" spans="1:5" x14ac:dyDescent="0.2">
      <c r="A2779">
        <v>660</v>
      </c>
      <c r="E2779">
        <v>50251.41</v>
      </c>
    </row>
    <row r="2780" spans="1:5" x14ac:dyDescent="0.2">
      <c r="A2780">
        <v>1356</v>
      </c>
      <c r="E2780">
        <v>100490.02</v>
      </c>
    </row>
    <row r="2781" spans="1:5" x14ac:dyDescent="0.2">
      <c r="A2781">
        <v>424</v>
      </c>
      <c r="E2781">
        <v>15673.44</v>
      </c>
    </row>
    <row r="2782" spans="1:5" x14ac:dyDescent="0.2">
      <c r="A2782">
        <v>33</v>
      </c>
      <c r="E2782">
        <v>82532</v>
      </c>
    </row>
    <row r="2783" spans="1:5" x14ac:dyDescent="0.2">
      <c r="A2783">
        <v>1633</v>
      </c>
      <c r="E2783">
        <v>110538.12</v>
      </c>
    </row>
    <row r="2784" spans="1:5" x14ac:dyDescent="0.2">
      <c r="A2784">
        <v>306</v>
      </c>
      <c r="E2784">
        <v>19292.5</v>
      </c>
    </row>
    <row r="2785" spans="1:5" x14ac:dyDescent="0.2">
      <c r="A2785">
        <v>205</v>
      </c>
      <c r="E2785">
        <v>24108</v>
      </c>
    </row>
    <row r="2786" spans="1:5" x14ac:dyDescent="0.2">
      <c r="A2786">
        <v>1281</v>
      </c>
      <c r="E2786">
        <v>231543.12</v>
      </c>
    </row>
    <row r="2787" spans="1:5" x14ac:dyDescent="0.2">
      <c r="A2787">
        <v>103</v>
      </c>
      <c r="E2787">
        <v>13114</v>
      </c>
    </row>
    <row r="2788" spans="1:5" x14ac:dyDescent="0.2">
      <c r="A2788">
        <v>1513</v>
      </c>
      <c r="E2788">
        <v>206743.09</v>
      </c>
    </row>
    <row r="2789" spans="1:5" x14ac:dyDescent="0.2">
      <c r="A2789">
        <v>405</v>
      </c>
      <c r="E2789">
        <v>74026</v>
      </c>
    </row>
    <row r="2790" spans="1:5" x14ac:dyDescent="0.2">
      <c r="A2790">
        <v>510</v>
      </c>
      <c r="E2790">
        <v>142483</v>
      </c>
    </row>
    <row r="2791" spans="1:5" x14ac:dyDescent="0.2">
      <c r="A2791">
        <v>1887</v>
      </c>
      <c r="E2791">
        <v>115816</v>
      </c>
    </row>
    <row r="2792" spans="1:5" x14ac:dyDescent="0.2">
      <c r="A2792">
        <v>701</v>
      </c>
      <c r="E2792">
        <v>56590</v>
      </c>
    </row>
    <row r="2793" spans="1:5" x14ac:dyDescent="0.2">
      <c r="A2793">
        <v>3863</v>
      </c>
      <c r="E2793">
        <v>1052110.8700000001</v>
      </c>
    </row>
    <row r="2794" spans="1:5" x14ac:dyDescent="0.2">
      <c r="A2794">
        <v>238</v>
      </c>
      <c r="E2794">
        <v>16862</v>
      </c>
    </row>
    <row r="2795" spans="1:5" x14ac:dyDescent="0.2">
      <c r="A2795">
        <v>2051</v>
      </c>
      <c r="E2795">
        <v>508525.01</v>
      </c>
    </row>
    <row r="2796" spans="1:5" x14ac:dyDescent="0.2">
      <c r="A2796">
        <v>402</v>
      </c>
      <c r="E2796">
        <v>75099.199999999997</v>
      </c>
    </row>
    <row r="2797" spans="1:5" x14ac:dyDescent="0.2">
      <c r="A2797">
        <v>253</v>
      </c>
      <c r="E2797">
        <v>33393.339999999997</v>
      </c>
    </row>
    <row r="2798" spans="1:5" x14ac:dyDescent="0.2">
      <c r="A2798">
        <v>473</v>
      </c>
      <c r="E2798">
        <v>13864</v>
      </c>
    </row>
    <row r="2799" spans="1:5" x14ac:dyDescent="0.2">
      <c r="A2799">
        <v>821</v>
      </c>
      <c r="E2799">
        <v>201165</v>
      </c>
    </row>
    <row r="2800" spans="1:5" x14ac:dyDescent="0.2">
      <c r="A2800">
        <v>388</v>
      </c>
      <c r="E2800">
        <v>513422.57</v>
      </c>
    </row>
    <row r="2801" spans="1:5" x14ac:dyDescent="0.2">
      <c r="A2801">
        <v>813</v>
      </c>
      <c r="E2801">
        <v>229802.31</v>
      </c>
    </row>
    <row r="2802" spans="1:5" x14ac:dyDescent="0.2">
      <c r="A2802">
        <v>1945</v>
      </c>
      <c r="E2802">
        <v>177412.01</v>
      </c>
    </row>
    <row r="2803" spans="1:5" x14ac:dyDescent="0.2">
      <c r="A2803">
        <v>1637</v>
      </c>
      <c r="E2803">
        <v>210171</v>
      </c>
    </row>
    <row r="2804" spans="1:5" x14ac:dyDescent="0.2">
      <c r="A2804">
        <v>1375</v>
      </c>
      <c r="E2804">
        <v>108397.11</v>
      </c>
    </row>
    <row r="2805" spans="1:5" x14ac:dyDescent="0.2">
      <c r="A2805">
        <v>17</v>
      </c>
      <c r="E2805">
        <v>1560</v>
      </c>
    </row>
    <row r="2806" spans="1:5" x14ac:dyDescent="0.2">
      <c r="A2806">
        <v>354</v>
      </c>
      <c r="E2806">
        <v>117210.24000000001</v>
      </c>
    </row>
    <row r="2807" spans="1:5" x14ac:dyDescent="0.2">
      <c r="A2807">
        <v>191</v>
      </c>
      <c r="E2807">
        <v>37104.03</v>
      </c>
    </row>
    <row r="2808" spans="1:5" x14ac:dyDescent="0.2">
      <c r="A2808">
        <v>303</v>
      </c>
      <c r="E2808">
        <v>123920</v>
      </c>
    </row>
    <row r="2809" spans="1:5" x14ac:dyDescent="0.2">
      <c r="A2809">
        <v>137</v>
      </c>
      <c r="E2809">
        <v>11570.92</v>
      </c>
    </row>
    <row r="2810" spans="1:5" x14ac:dyDescent="0.2">
      <c r="A2810">
        <v>41</v>
      </c>
      <c r="E2810">
        <v>1839</v>
      </c>
    </row>
    <row r="2811" spans="1:5" x14ac:dyDescent="0.2">
      <c r="A2811">
        <v>398</v>
      </c>
      <c r="E2811">
        <v>152579</v>
      </c>
    </row>
    <row r="2812" spans="1:5" x14ac:dyDescent="0.2">
      <c r="A2812">
        <v>1737</v>
      </c>
      <c r="E2812">
        <v>96015.9</v>
      </c>
    </row>
    <row r="2813" spans="1:5" x14ac:dyDescent="0.2">
      <c r="A2813">
        <v>971</v>
      </c>
      <c r="E2813">
        <v>409782</v>
      </c>
    </row>
    <row r="2814" spans="1:5" x14ac:dyDescent="0.2">
      <c r="A2814">
        <v>183</v>
      </c>
      <c r="E2814">
        <v>11745</v>
      </c>
    </row>
    <row r="2815" spans="1:5" x14ac:dyDescent="0.2">
      <c r="A2815">
        <v>4562</v>
      </c>
      <c r="E2815">
        <v>791862</v>
      </c>
    </row>
    <row r="2816" spans="1:5" x14ac:dyDescent="0.2">
      <c r="A2816">
        <v>162</v>
      </c>
      <c r="E2816">
        <v>8136.01</v>
      </c>
    </row>
    <row r="2817" spans="1:5" x14ac:dyDescent="0.2">
      <c r="A2817">
        <v>479</v>
      </c>
      <c r="E2817">
        <v>92154.22</v>
      </c>
    </row>
    <row r="2818" spans="1:5" x14ac:dyDescent="0.2">
      <c r="A2818">
        <v>426</v>
      </c>
      <c r="E2818">
        <v>31275.599999999999</v>
      </c>
    </row>
    <row r="2819" spans="1:5" x14ac:dyDescent="0.2">
      <c r="A2819">
        <v>450</v>
      </c>
      <c r="E2819">
        <v>66458.23</v>
      </c>
    </row>
    <row r="2820" spans="1:5" x14ac:dyDescent="0.2">
      <c r="A2820">
        <v>1780</v>
      </c>
      <c r="E2820">
        <v>193963.9</v>
      </c>
    </row>
    <row r="2821" spans="1:5" x14ac:dyDescent="0.2">
      <c r="A2821">
        <v>122</v>
      </c>
      <c r="E2821">
        <v>2885</v>
      </c>
    </row>
    <row r="2822" spans="1:5" x14ac:dyDescent="0.2">
      <c r="A2822">
        <v>95</v>
      </c>
      <c r="E2822">
        <v>14055</v>
      </c>
    </row>
    <row r="2823" spans="1:5" x14ac:dyDescent="0.2">
      <c r="A2823">
        <v>325</v>
      </c>
      <c r="E2823">
        <v>125137</v>
      </c>
    </row>
    <row r="2824" spans="1:5" x14ac:dyDescent="0.2">
      <c r="A2824">
        <v>353</v>
      </c>
      <c r="E2824">
        <v>161459</v>
      </c>
    </row>
    <row r="2825" spans="1:5" x14ac:dyDescent="0.2">
      <c r="A2825">
        <v>105</v>
      </c>
      <c r="E2825">
        <v>23414</v>
      </c>
    </row>
    <row r="2826" spans="1:5" x14ac:dyDescent="0.2">
      <c r="A2826">
        <v>729</v>
      </c>
      <c r="E2826">
        <v>160920</v>
      </c>
    </row>
    <row r="2827" spans="1:5" x14ac:dyDescent="0.2">
      <c r="A2827">
        <v>454</v>
      </c>
      <c r="E2827">
        <v>33370.769999999997</v>
      </c>
    </row>
    <row r="2828" spans="1:5" x14ac:dyDescent="0.2">
      <c r="A2828">
        <v>539</v>
      </c>
      <c r="E2828">
        <v>120249</v>
      </c>
    </row>
    <row r="2829" spans="1:5" x14ac:dyDescent="0.2">
      <c r="A2829">
        <v>79</v>
      </c>
      <c r="E2829">
        <v>3785</v>
      </c>
    </row>
    <row r="2830" spans="1:5" x14ac:dyDescent="0.2">
      <c r="A2830">
        <v>94</v>
      </c>
      <c r="E2830">
        <v>9030</v>
      </c>
    </row>
    <row r="2831" spans="1:5" x14ac:dyDescent="0.2">
      <c r="A2831">
        <v>625</v>
      </c>
      <c r="E2831">
        <v>74134</v>
      </c>
    </row>
    <row r="2832" spans="1:5" x14ac:dyDescent="0.2">
      <c r="A2832">
        <v>508</v>
      </c>
      <c r="E2832">
        <v>60175</v>
      </c>
    </row>
    <row r="2833" spans="1:5" x14ac:dyDescent="0.2">
      <c r="A2833">
        <v>531</v>
      </c>
      <c r="E2833">
        <v>76047</v>
      </c>
    </row>
    <row r="2834" spans="1:5" x14ac:dyDescent="0.2">
      <c r="A2834">
        <v>158</v>
      </c>
      <c r="E2834">
        <v>44669</v>
      </c>
    </row>
    <row r="2835" spans="1:5" x14ac:dyDescent="0.2">
      <c r="A2835">
        <v>508</v>
      </c>
      <c r="E2835">
        <v>301719.59000000003</v>
      </c>
    </row>
    <row r="2836" spans="1:5" x14ac:dyDescent="0.2">
      <c r="A2836">
        <v>644</v>
      </c>
      <c r="E2836">
        <v>168829.14</v>
      </c>
    </row>
    <row r="2837" spans="1:5" x14ac:dyDescent="0.2">
      <c r="A2837">
        <v>848</v>
      </c>
      <c r="E2837">
        <v>39500.5</v>
      </c>
    </row>
    <row r="2838" spans="1:5" x14ac:dyDescent="0.2">
      <c r="A2838">
        <v>429</v>
      </c>
      <c r="E2838">
        <v>30047.64</v>
      </c>
    </row>
    <row r="2839" spans="1:5" x14ac:dyDescent="0.2">
      <c r="A2839">
        <v>204</v>
      </c>
      <c r="E2839">
        <v>33641</v>
      </c>
    </row>
    <row r="2840" spans="1:5" x14ac:dyDescent="0.2">
      <c r="A2840">
        <v>379</v>
      </c>
      <c r="E2840">
        <v>170271</v>
      </c>
    </row>
    <row r="2841" spans="1:5" x14ac:dyDescent="0.2">
      <c r="A2841">
        <v>271</v>
      </c>
      <c r="E2841">
        <v>7445.14</v>
      </c>
    </row>
    <row r="2842" spans="1:5" x14ac:dyDescent="0.2">
      <c r="A2842">
        <v>120</v>
      </c>
      <c r="E2842">
        <v>17277</v>
      </c>
    </row>
    <row r="2843" spans="1:5" x14ac:dyDescent="0.2">
      <c r="A2843">
        <v>140</v>
      </c>
      <c r="E2843">
        <v>12353</v>
      </c>
    </row>
    <row r="2844" spans="1:5" x14ac:dyDescent="0.2">
      <c r="A2844">
        <v>193</v>
      </c>
      <c r="E2844">
        <v>7011</v>
      </c>
    </row>
    <row r="2845" spans="1:5" x14ac:dyDescent="0.2">
      <c r="A2845">
        <v>180</v>
      </c>
      <c r="E2845">
        <v>16232</v>
      </c>
    </row>
    <row r="2846" spans="1:5" x14ac:dyDescent="0.2">
      <c r="A2846">
        <v>263</v>
      </c>
      <c r="E2846">
        <v>40140.01</v>
      </c>
    </row>
    <row r="2847" spans="1:5" x14ac:dyDescent="0.2">
      <c r="A2847">
        <v>217</v>
      </c>
      <c r="E2847">
        <v>12110</v>
      </c>
    </row>
    <row r="2848" spans="1:5" x14ac:dyDescent="0.2">
      <c r="A2848">
        <v>443</v>
      </c>
      <c r="E2848">
        <v>100939</v>
      </c>
    </row>
    <row r="2849" spans="1:5" x14ac:dyDescent="0.2">
      <c r="A2849">
        <v>1373</v>
      </c>
      <c r="E2849">
        <v>126082.45</v>
      </c>
    </row>
    <row r="2850" spans="1:5" x14ac:dyDescent="0.2">
      <c r="A2850">
        <v>742</v>
      </c>
      <c r="E2850">
        <v>60095.35</v>
      </c>
    </row>
    <row r="2851" spans="1:5" x14ac:dyDescent="0.2">
      <c r="A2851">
        <v>170</v>
      </c>
      <c r="E2851">
        <v>47327</v>
      </c>
    </row>
    <row r="2852" spans="1:5" x14ac:dyDescent="0.2">
      <c r="A2852">
        <v>242</v>
      </c>
      <c r="E2852">
        <v>10429</v>
      </c>
    </row>
    <row r="2853" spans="1:5" x14ac:dyDescent="0.2">
      <c r="A2853">
        <v>541</v>
      </c>
      <c r="E2853">
        <v>176524</v>
      </c>
    </row>
    <row r="2854" spans="1:5" x14ac:dyDescent="0.2">
      <c r="A2854">
        <v>121</v>
      </c>
      <c r="E2854">
        <v>5051</v>
      </c>
    </row>
    <row r="2855" spans="1:5" x14ac:dyDescent="0.2">
      <c r="A2855">
        <v>621</v>
      </c>
      <c r="E2855">
        <v>39757</v>
      </c>
    </row>
    <row r="2856" spans="1:5" x14ac:dyDescent="0.2">
      <c r="A2856">
        <v>101</v>
      </c>
      <c r="E2856">
        <v>10045</v>
      </c>
    </row>
    <row r="2857" spans="1:5" x14ac:dyDescent="0.2">
      <c r="A2857">
        <v>554</v>
      </c>
      <c r="E2857">
        <v>76726</v>
      </c>
    </row>
    <row r="2858" spans="1:5" x14ac:dyDescent="0.2">
      <c r="A2858">
        <v>666</v>
      </c>
      <c r="E2858">
        <v>30334.83</v>
      </c>
    </row>
    <row r="2859" spans="1:5" x14ac:dyDescent="0.2">
      <c r="A2859">
        <v>410</v>
      </c>
      <c r="E2859">
        <v>4308</v>
      </c>
    </row>
    <row r="2860" spans="1:5" x14ac:dyDescent="0.2">
      <c r="A2860">
        <v>375</v>
      </c>
      <c r="E2860">
        <v>43037</v>
      </c>
    </row>
    <row r="2861" spans="1:5" x14ac:dyDescent="0.2">
      <c r="A2861">
        <v>1364</v>
      </c>
      <c r="E2861">
        <v>49100</v>
      </c>
    </row>
    <row r="2862" spans="1:5" x14ac:dyDescent="0.2">
      <c r="A2862">
        <v>35</v>
      </c>
      <c r="E2862">
        <v>5396</v>
      </c>
    </row>
    <row r="2863" spans="1:5" x14ac:dyDescent="0.2">
      <c r="A2863">
        <v>203</v>
      </c>
      <c r="E2863">
        <v>114977</v>
      </c>
    </row>
    <row r="2864" spans="1:5" x14ac:dyDescent="0.2">
      <c r="A2864">
        <v>49</v>
      </c>
      <c r="E2864">
        <v>5922</v>
      </c>
    </row>
    <row r="2865" spans="1:5" x14ac:dyDescent="0.2">
      <c r="A2865">
        <v>5812</v>
      </c>
      <c r="E2865">
        <v>500784.27</v>
      </c>
    </row>
    <row r="2866" spans="1:5" x14ac:dyDescent="0.2">
      <c r="A2866">
        <v>1556</v>
      </c>
      <c r="E2866">
        <v>79686.05</v>
      </c>
    </row>
    <row r="2867" spans="1:5" x14ac:dyDescent="0.2">
      <c r="A2867">
        <v>65</v>
      </c>
      <c r="E2867">
        <v>4372</v>
      </c>
    </row>
    <row r="2868" spans="1:5" x14ac:dyDescent="0.2">
      <c r="A2868">
        <v>10</v>
      </c>
      <c r="E2868">
        <v>628</v>
      </c>
    </row>
    <row r="2869" spans="1:5" x14ac:dyDescent="0.2">
      <c r="A2869">
        <v>76</v>
      </c>
      <c r="E2869">
        <v>26305.97</v>
      </c>
    </row>
    <row r="2870" spans="1:5" x14ac:dyDescent="0.2">
      <c r="A2870">
        <v>263</v>
      </c>
      <c r="E2870">
        <v>64203.33</v>
      </c>
    </row>
    <row r="2871" spans="1:5" x14ac:dyDescent="0.2">
      <c r="A2871">
        <v>1530</v>
      </c>
      <c r="E2871">
        <v>396659</v>
      </c>
    </row>
    <row r="2872" spans="1:5" x14ac:dyDescent="0.2">
      <c r="A2872">
        <v>278</v>
      </c>
      <c r="E2872">
        <v>56146</v>
      </c>
    </row>
    <row r="2873" spans="1:5" x14ac:dyDescent="0.2">
      <c r="A2873">
        <v>350</v>
      </c>
      <c r="E2873">
        <v>79173</v>
      </c>
    </row>
    <row r="2874" spans="1:5" x14ac:dyDescent="0.2">
      <c r="A2874">
        <v>470</v>
      </c>
      <c r="E2874">
        <v>152604.29999999999</v>
      </c>
    </row>
    <row r="2875" spans="1:5" x14ac:dyDescent="0.2">
      <c r="A2875">
        <v>3</v>
      </c>
      <c r="E2875">
        <v>615</v>
      </c>
    </row>
    <row r="2876" spans="1:5" x14ac:dyDescent="0.2">
      <c r="A2876">
        <v>8200</v>
      </c>
      <c r="E2876">
        <v>167820.6</v>
      </c>
    </row>
    <row r="2877" spans="1:5" x14ac:dyDescent="0.2">
      <c r="A2877">
        <v>8359</v>
      </c>
      <c r="E2877">
        <v>972594.99</v>
      </c>
    </row>
    <row r="2878" spans="1:5" x14ac:dyDescent="0.2">
      <c r="A2878">
        <v>188</v>
      </c>
      <c r="E2878">
        <v>57754</v>
      </c>
    </row>
    <row r="2879" spans="1:5" x14ac:dyDescent="0.2">
      <c r="A2879">
        <v>48</v>
      </c>
      <c r="E2879">
        <v>26241</v>
      </c>
    </row>
    <row r="2880" spans="1:5" x14ac:dyDescent="0.2">
      <c r="A2880">
        <v>607</v>
      </c>
      <c r="E2880">
        <v>28817</v>
      </c>
    </row>
    <row r="2881" spans="1:5" x14ac:dyDescent="0.2">
      <c r="A2881">
        <v>50</v>
      </c>
      <c r="E2881">
        <v>5078</v>
      </c>
    </row>
    <row r="2882" spans="1:5" x14ac:dyDescent="0.2">
      <c r="A2882">
        <v>55</v>
      </c>
      <c r="E2882">
        <v>4010</v>
      </c>
    </row>
    <row r="2883" spans="1:5" x14ac:dyDescent="0.2">
      <c r="A2883">
        <v>38</v>
      </c>
      <c r="E2883">
        <v>1661</v>
      </c>
    </row>
    <row r="2884" spans="1:5" x14ac:dyDescent="0.2">
      <c r="A2884">
        <v>25</v>
      </c>
      <c r="E2884">
        <v>850</v>
      </c>
    </row>
    <row r="2885" spans="1:5" x14ac:dyDescent="0.2">
      <c r="A2885">
        <v>46</v>
      </c>
      <c r="E2885">
        <v>3250</v>
      </c>
    </row>
    <row r="2886" spans="1:5" x14ac:dyDescent="0.2">
      <c r="A2886">
        <v>83</v>
      </c>
      <c r="E2886">
        <v>7412</v>
      </c>
    </row>
    <row r="2887" spans="1:5" x14ac:dyDescent="0.2">
      <c r="A2887">
        <v>35</v>
      </c>
      <c r="E2887">
        <v>4028</v>
      </c>
    </row>
    <row r="2888" spans="1:5" x14ac:dyDescent="0.2">
      <c r="A2888">
        <v>25</v>
      </c>
      <c r="E2888">
        <v>1553</v>
      </c>
    </row>
    <row r="2889" spans="1:5" x14ac:dyDescent="0.2">
      <c r="A2889">
        <v>75</v>
      </c>
      <c r="E2889">
        <v>3465.32</v>
      </c>
    </row>
    <row r="2890" spans="1:5" x14ac:dyDescent="0.2">
      <c r="A2890">
        <v>62</v>
      </c>
      <c r="E2890">
        <v>3010.01</v>
      </c>
    </row>
    <row r="2891" spans="1:5" x14ac:dyDescent="0.2">
      <c r="A2891">
        <v>160</v>
      </c>
      <c r="E2891">
        <v>9203.23</v>
      </c>
    </row>
    <row r="2892" spans="1:5" x14ac:dyDescent="0.2">
      <c r="A2892">
        <v>246</v>
      </c>
      <c r="E2892">
        <v>21684.2</v>
      </c>
    </row>
    <row r="2893" spans="1:5" x14ac:dyDescent="0.2">
      <c r="A2893">
        <v>55</v>
      </c>
      <c r="E2893">
        <v>6077</v>
      </c>
    </row>
    <row r="2894" spans="1:5" x14ac:dyDescent="0.2">
      <c r="A2894">
        <v>23</v>
      </c>
      <c r="E2894">
        <v>1537</v>
      </c>
    </row>
    <row r="2895" spans="1:5" x14ac:dyDescent="0.2">
      <c r="A2895">
        <v>72</v>
      </c>
      <c r="E2895">
        <v>4219</v>
      </c>
    </row>
    <row r="2896" spans="1:5" x14ac:dyDescent="0.2">
      <c r="A2896">
        <v>22</v>
      </c>
      <c r="E2896">
        <v>2500</v>
      </c>
    </row>
    <row r="2897" spans="1:5" x14ac:dyDescent="0.2">
      <c r="A2897">
        <v>14</v>
      </c>
      <c r="E2897">
        <v>610</v>
      </c>
    </row>
    <row r="2898" spans="1:5" x14ac:dyDescent="0.2">
      <c r="A2898">
        <v>38</v>
      </c>
      <c r="E2898">
        <v>3000</v>
      </c>
    </row>
    <row r="2899" spans="1:5" x14ac:dyDescent="0.2">
      <c r="A2899">
        <v>32</v>
      </c>
      <c r="E2899">
        <v>6020</v>
      </c>
    </row>
    <row r="2900" spans="1:5" x14ac:dyDescent="0.2">
      <c r="A2900">
        <v>63</v>
      </c>
      <c r="E2900">
        <v>3971</v>
      </c>
    </row>
    <row r="2901" spans="1:5" x14ac:dyDescent="0.2">
      <c r="A2901">
        <v>27</v>
      </c>
      <c r="E2901">
        <v>820</v>
      </c>
    </row>
    <row r="2902" spans="1:5" x14ac:dyDescent="0.2">
      <c r="A2902">
        <v>44</v>
      </c>
      <c r="E2902">
        <v>2265</v>
      </c>
    </row>
    <row r="2903" spans="1:5" x14ac:dyDescent="0.2">
      <c r="A2903">
        <v>38</v>
      </c>
      <c r="E2903">
        <v>1360</v>
      </c>
    </row>
    <row r="2904" spans="1:5" x14ac:dyDescent="0.2">
      <c r="A2904">
        <v>115</v>
      </c>
      <c r="E2904">
        <v>11364</v>
      </c>
    </row>
    <row r="2905" spans="1:5" x14ac:dyDescent="0.2">
      <c r="A2905">
        <v>37</v>
      </c>
      <c r="E2905">
        <v>1036</v>
      </c>
    </row>
    <row r="2906" spans="1:5" x14ac:dyDescent="0.2">
      <c r="A2906">
        <v>99</v>
      </c>
      <c r="E2906">
        <v>5080</v>
      </c>
    </row>
    <row r="2907" spans="1:5" x14ac:dyDescent="0.2">
      <c r="A2907">
        <v>44</v>
      </c>
      <c r="E2907">
        <v>2355</v>
      </c>
    </row>
    <row r="2908" spans="1:5" x14ac:dyDescent="0.2">
      <c r="A2908">
        <v>58</v>
      </c>
      <c r="E2908">
        <v>2154.66</v>
      </c>
    </row>
    <row r="2909" spans="1:5" x14ac:dyDescent="0.2">
      <c r="A2909">
        <v>191</v>
      </c>
      <c r="E2909">
        <v>17170</v>
      </c>
    </row>
    <row r="2910" spans="1:5" x14ac:dyDescent="0.2">
      <c r="A2910">
        <v>40</v>
      </c>
      <c r="E2910">
        <v>4261</v>
      </c>
    </row>
    <row r="2911" spans="1:5" x14ac:dyDescent="0.2">
      <c r="A2911">
        <v>38</v>
      </c>
      <c r="E2911">
        <v>2007</v>
      </c>
    </row>
    <row r="2912" spans="1:5" x14ac:dyDescent="0.2">
      <c r="A2912">
        <v>39</v>
      </c>
      <c r="E2912">
        <v>2130</v>
      </c>
    </row>
    <row r="2913" spans="1:5" x14ac:dyDescent="0.2">
      <c r="A2913">
        <v>11</v>
      </c>
      <c r="E2913">
        <v>300</v>
      </c>
    </row>
    <row r="2914" spans="1:5" x14ac:dyDescent="0.2">
      <c r="A2914">
        <v>107</v>
      </c>
      <c r="E2914">
        <v>7340</v>
      </c>
    </row>
    <row r="2915" spans="1:5" x14ac:dyDescent="0.2">
      <c r="A2915">
        <v>147</v>
      </c>
      <c r="E2915">
        <v>5235</v>
      </c>
    </row>
    <row r="2916" spans="1:5" x14ac:dyDescent="0.2">
      <c r="A2916">
        <v>36</v>
      </c>
      <c r="E2916">
        <v>3385</v>
      </c>
    </row>
    <row r="2917" spans="1:5" x14ac:dyDescent="0.2">
      <c r="A2917">
        <v>92</v>
      </c>
      <c r="E2917">
        <v>48434</v>
      </c>
    </row>
    <row r="2918" spans="1:5" x14ac:dyDescent="0.2">
      <c r="A2918">
        <v>35</v>
      </c>
      <c r="E2918">
        <v>1773</v>
      </c>
    </row>
    <row r="2919" spans="1:5" x14ac:dyDescent="0.2">
      <c r="A2919">
        <v>17</v>
      </c>
      <c r="E2919">
        <v>1346.11</v>
      </c>
    </row>
    <row r="2920" spans="1:5" x14ac:dyDescent="0.2">
      <c r="A2920">
        <v>22</v>
      </c>
      <c r="E2920">
        <v>2015</v>
      </c>
    </row>
    <row r="2921" spans="1:5" x14ac:dyDescent="0.2">
      <c r="A2921">
        <v>69</v>
      </c>
      <c r="E2921">
        <v>8070.43</v>
      </c>
    </row>
    <row r="2922" spans="1:5" x14ac:dyDescent="0.2">
      <c r="A2922">
        <v>13</v>
      </c>
      <c r="E2922">
        <v>463</v>
      </c>
    </row>
    <row r="2923" spans="1:5" x14ac:dyDescent="0.2">
      <c r="A2923">
        <v>58</v>
      </c>
      <c r="E2923">
        <v>5052</v>
      </c>
    </row>
    <row r="2924" spans="1:5" x14ac:dyDescent="0.2">
      <c r="A2924">
        <v>44</v>
      </c>
      <c r="E2924">
        <v>3305</v>
      </c>
    </row>
    <row r="2925" spans="1:5" x14ac:dyDescent="0.2">
      <c r="A2925">
        <v>83</v>
      </c>
      <c r="E2925">
        <v>5645</v>
      </c>
    </row>
    <row r="2926" spans="1:5" x14ac:dyDescent="0.2">
      <c r="A2926">
        <v>117</v>
      </c>
      <c r="E2926">
        <v>3466</v>
      </c>
    </row>
    <row r="2927" spans="1:5" x14ac:dyDescent="0.2">
      <c r="A2927">
        <v>32</v>
      </c>
      <c r="E2927">
        <v>2932</v>
      </c>
    </row>
    <row r="2928" spans="1:5" x14ac:dyDescent="0.2">
      <c r="A2928">
        <v>8</v>
      </c>
      <c r="E2928">
        <v>180</v>
      </c>
    </row>
    <row r="2929" spans="1:5" x14ac:dyDescent="0.2">
      <c r="A2929">
        <v>340</v>
      </c>
      <c r="E2929">
        <v>21884.69</v>
      </c>
    </row>
    <row r="2930" spans="1:5" x14ac:dyDescent="0.2">
      <c r="A2930">
        <v>7</v>
      </c>
      <c r="E2930">
        <v>153</v>
      </c>
    </row>
    <row r="2931" spans="1:5" x14ac:dyDescent="0.2">
      <c r="A2931">
        <v>19</v>
      </c>
      <c r="E2931">
        <v>633</v>
      </c>
    </row>
    <row r="2932" spans="1:5" x14ac:dyDescent="0.2">
      <c r="A2932">
        <v>47</v>
      </c>
      <c r="E2932">
        <v>4243</v>
      </c>
    </row>
    <row r="2933" spans="1:5" x14ac:dyDescent="0.2">
      <c r="A2933">
        <v>13</v>
      </c>
      <c r="E2933">
        <v>1000</v>
      </c>
    </row>
    <row r="2934" spans="1:5" x14ac:dyDescent="0.2">
      <c r="A2934">
        <v>90</v>
      </c>
      <c r="E2934">
        <v>5331</v>
      </c>
    </row>
    <row r="2935" spans="1:5" x14ac:dyDescent="0.2">
      <c r="A2935">
        <v>63</v>
      </c>
      <c r="E2935">
        <v>4119</v>
      </c>
    </row>
    <row r="2936" spans="1:5" x14ac:dyDescent="0.2">
      <c r="A2936">
        <v>26</v>
      </c>
      <c r="E2936">
        <v>1750</v>
      </c>
    </row>
    <row r="2937" spans="1:5" x14ac:dyDescent="0.2">
      <c r="A2937">
        <v>71</v>
      </c>
      <c r="E2937">
        <v>6301</v>
      </c>
    </row>
    <row r="2938" spans="1:5" x14ac:dyDescent="0.2">
      <c r="A2938">
        <v>38</v>
      </c>
      <c r="E2938">
        <v>2503</v>
      </c>
    </row>
    <row r="2939" spans="1:5" x14ac:dyDescent="0.2">
      <c r="A2939">
        <v>859</v>
      </c>
      <c r="E2939">
        <v>34660</v>
      </c>
    </row>
    <row r="2940" spans="1:5" x14ac:dyDescent="0.2">
      <c r="A2940">
        <v>21</v>
      </c>
      <c r="E2940">
        <v>1614</v>
      </c>
    </row>
    <row r="2941" spans="1:5" x14ac:dyDescent="0.2">
      <c r="A2941">
        <v>78</v>
      </c>
      <c r="E2941">
        <v>5359.21</v>
      </c>
    </row>
    <row r="2942" spans="1:5" x14ac:dyDescent="0.2">
      <c r="A2942">
        <v>53</v>
      </c>
      <c r="E2942">
        <v>3062</v>
      </c>
    </row>
    <row r="2943" spans="1:5" x14ac:dyDescent="0.2">
      <c r="A2943">
        <v>356</v>
      </c>
      <c r="E2943">
        <v>15725</v>
      </c>
    </row>
    <row r="2944" spans="1:5" x14ac:dyDescent="0.2">
      <c r="A2944">
        <v>279</v>
      </c>
      <c r="E2944">
        <v>8807</v>
      </c>
    </row>
    <row r="2945" spans="1:5" x14ac:dyDescent="0.2">
      <c r="A2945">
        <v>266</v>
      </c>
      <c r="E2945">
        <v>28474</v>
      </c>
    </row>
    <row r="2946" spans="1:5" x14ac:dyDescent="0.2">
      <c r="A2946">
        <v>623</v>
      </c>
      <c r="E2946">
        <v>92848.5</v>
      </c>
    </row>
    <row r="2947" spans="1:5" x14ac:dyDescent="0.2">
      <c r="A2947">
        <v>392</v>
      </c>
      <c r="E2947">
        <v>21935</v>
      </c>
    </row>
    <row r="2948" spans="1:5" x14ac:dyDescent="0.2">
      <c r="A2948">
        <v>3562</v>
      </c>
      <c r="E2948">
        <v>202928.5</v>
      </c>
    </row>
    <row r="2949" spans="1:5" x14ac:dyDescent="0.2">
      <c r="A2949">
        <v>514</v>
      </c>
      <c r="E2949">
        <v>22645</v>
      </c>
    </row>
    <row r="2950" spans="1:5" x14ac:dyDescent="0.2">
      <c r="A2950">
        <v>88</v>
      </c>
      <c r="E2950">
        <v>6039</v>
      </c>
    </row>
    <row r="2951" spans="1:5" x14ac:dyDescent="0.2">
      <c r="A2951">
        <v>537</v>
      </c>
      <c r="E2951">
        <v>35076</v>
      </c>
    </row>
    <row r="2952" spans="1:5" x14ac:dyDescent="0.2">
      <c r="A2952">
        <v>25</v>
      </c>
      <c r="E2952">
        <v>898</v>
      </c>
    </row>
    <row r="2953" spans="1:5" x14ac:dyDescent="0.2">
      <c r="A2953">
        <v>3238</v>
      </c>
      <c r="E2953">
        <v>129748.82</v>
      </c>
    </row>
    <row r="2954" spans="1:5" x14ac:dyDescent="0.2">
      <c r="A2954">
        <v>897</v>
      </c>
      <c r="E2954">
        <v>67856</v>
      </c>
    </row>
    <row r="2955" spans="1:5" x14ac:dyDescent="0.2">
      <c r="A2955">
        <v>878</v>
      </c>
      <c r="E2955">
        <v>53737</v>
      </c>
    </row>
    <row r="2956" spans="1:5" x14ac:dyDescent="0.2">
      <c r="A2956">
        <v>115</v>
      </c>
      <c r="E2956">
        <v>5535</v>
      </c>
    </row>
    <row r="2957" spans="1:5" x14ac:dyDescent="0.2">
      <c r="A2957">
        <v>234</v>
      </c>
      <c r="E2957">
        <v>15937</v>
      </c>
    </row>
    <row r="2958" spans="1:5" x14ac:dyDescent="0.2">
      <c r="A2958">
        <v>4330</v>
      </c>
      <c r="E2958">
        <v>285309.33</v>
      </c>
    </row>
    <row r="2959" spans="1:5" x14ac:dyDescent="0.2">
      <c r="A2959">
        <v>651</v>
      </c>
      <c r="E2959">
        <v>53157</v>
      </c>
    </row>
    <row r="2960" spans="1:5" x14ac:dyDescent="0.2">
      <c r="A2960">
        <v>251</v>
      </c>
      <c r="E2960">
        <v>13228</v>
      </c>
    </row>
    <row r="2961" spans="1:5" x14ac:dyDescent="0.2">
      <c r="A2961">
        <v>263</v>
      </c>
      <c r="E2961">
        <v>10843</v>
      </c>
    </row>
    <row r="2962" spans="1:5" x14ac:dyDescent="0.2">
      <c r="A2962">
        <v>28</v>
      </c>
      <c r="E2962">
        <v>420.99</v>
      </c>
    </row>
    <row r="2963" spans="1:5" x14ac:dyDescent="0.2">
      <c r="A2963">
        <v>721</v>
      </c>
      <c r="E2963">
        <v>28167.25</v>
      </c>
    </row>
    <row r="2964" spans="1:5" x14ac:dyDescent="0.2">
      <c r="A2964">
        <v>50</v>
      </c>
      <c r="E2964">
        <v>2191</v>
      </c>
    </row>
    <row r="2965" spans="1:5" x14ac:dyDescent="0.2">
      <c r="A2965">
        <v>73</v>
      </c>
      <c r="E2965">
        <v>1993</v>
      </c>
    </row>
    <row r="2966" spans="1:5" x14ac:dyDescent="0.2">
      <c r="A2966">
        <v>27</v>
      </c>
      <c r="E2966">
        <v>1140</v>
      </c>
    </row>
    <row r="2967" spans="1:5" x14ac:dyDescent="0.2">
      <c r="A2967">
        <v>34</v>
      </c>
      <c r="E2967">
        <v>1130</v>
      </c>
    </row>
    <row r="2968" spans="1:5" x14ac:dyDescent="0.2">
      <c r="A2968">
        <v>7</v>
      </c>
      <c r="E2968">
        <v>2000</v>
      </c>
    </row>
    <row r="2969" spans="1:5" x14ac:dyDescent="0.2">
      <c r="A2969">
        <v>24</v>
      </c>
      <c r="E2969">
        <v>1016</v>
      </c>
    </row>
    <row r="2970" spans="1:5" x14ac:dyDescent="0.2">
      <c r="A2970">
        <v>15</v>
      </c>
      <c r="E2970">
        <v>754</v>
      </c>
    </row>
    <row r="2971" spans="1:5" x14ac:dyDescent="0.2">
      <c r="A2971">
        <v>72</v>
      </c>
      <c r="E2971">
        <v>4457</v>
      </c>
    </row>
    <row r="2972" spans="1:5" x14ac:dyDescent="0.2">
      <c r="A2972">
        <v>120</v>
      </c>
      <c r="E2972">
        <v>4890</v>
      </c>
    </row>
    <row r="2973" spans="1:5" x14ac:dyDescent="0.2">
      <c r="A2973">
        <v>123</v>
      </c>
      <c r="E2973">
        <v>6863</v>
      </c>
    </row>
    <row r="2974" spans="1:5" x14ac:dyDescent="0.2">
      <c r="A2974">
        <v>1</v>
      </c>
      <c r="E2974">
        <v>10</v>
      </c>
    </row>
    <row r="2975" spans="1:5" x14ac:dyDescent="0.2">
      <c r="A2975">
        <v>24</v>
      </c>
      <c r="E2975">
        <v>1755.01</v>
      </c>
    </row>
    <row r="2976" spans="1:5" x14ac:dyDescent="0.2">
      <c r="A2976">
        <v>33</v>
      </c>
      <c r="E2976">
        <v>860</v>
      </c>
    </row>
    <row r="2977" spans="1:5" x14ac:dyDescent="0.2">
      <c r="A2977">
        <v>14</v>
      </c>
      <c r="E2977">
        <v>317</v>
      </c>
    </row>
    <row r="2978" spans="1:5" x14ac:dyDescent="0.2">
      <c r="A2978">
        <v>9</v>
      </c>
      <c r="E2978">
        <v>425</v>
      </c>
    </row>
    <row r="2979" spans="1:5" x14ac:dyDescent="0.2">
      <c r="A2979">
        <v>76</v>
      </c>
      <c r="E2979">
        <v>2456.66</v>
      </c>
    </row>
    <row r="2980" spans="1:5" x14ac:dyDescent="0.2">
      <c r="A2980">
        <v>19</v>
      </c>
      <c r="E2980">
        <v>1015</v>
      </c>
    </row>
    <row r="2981" spans="1:5" x14ac:dyDescent="0.2">
      <c r="A2981">
        <v>69</v>
      </c>
      <c r="E2981">
        <v>3540</v>
      </c>
    </row>
    <row r="2982" spans="1:5" x14ac:dyDescent="0.2">
      <c r="A2982">
        <v>218</v>
      </c>
      <c r="E2982">
        <v>8109</v>
      </c>
    </row>
    <row r="2983" spans="1:5" x14ac:dyDescent="0.2">
      <c r="A2983">
        <v>30</v>
      </c>
      <c r="E2983">
        <v>813</v>
      </c>
    </row>
    <row r="2984" spans="1:5" x14ac:dyDescent="0.2">
      <c r="A2984">
        <v>100</v>
      </c>
      <c r="E2984">
        <v>20631</v>
      </c>
    </row>
    <row r="2985" spans="1:5" x14ac:dyDescent="0.2">
      <c r="A2985">
        <v>296</v>
      </c>
      <c r="E2985">
        <v>24315</v>
      </c>
    </row>
    <row r="2986" spans="1:5" x14ac:dyDescent="0.2">
      <c r="A2986">
        <v>1204</v>
      </c>
      <c r="E2986">
        <v>198415.01</v>
      </c>
    </row>
    <row r="2987" spans="1:5" x14ac:dyDescent="0.2">
      <c r="A2987">
        <v>321</v>
      </c>
      <c r="E2987">
        <v>19523.310000000001</v>
      </c>
    </row>
    <row r="2988" spans="1:5" x14ac:dyDescent="0.2">
      <c r="A2988">
        <v>301</v>
      </c>
      <c r="E2988">
        <v>20459</v>
      </c>
    </row>
    <row r="2989" spans="1:5" x14ac:dyDescent="0.2">
      <c r="A2989">
        <v>144</v>
      </c>
      <c r="E2989">
        <v>11744.9</v>
      </c>
    </row>
    <row r="2990" spans="1:5" x14ac:dyDescent="0.2">
      <c r="A2990">
        <v>539</v>
      </c>
      <c r="E2990">
        <v>13704.33</v>
      </c>
    </row>
    <row r="2991" spans="1:5" x14ac:dyDescent="0.2">
      <c r="A2991">
        <v>498</v>
      </c>
      <c r="E2991">
        <v>10706</v>
      </c>
    </row>
    <row r="2992" spans="1:5" x14ac:dyDescent="0.2">
      <c r="A2992">
        <v>1113</v>
      </c>
      <c r="E2992">
        <v>30303.24</v>
      </c>
    </row>
    <row r="2993" spans="1:5" x14ac:dyDescent="0.2">
      <c r="A2993">
        <v>988</v>
      </c>
      <c r="E2993">
        <v>24790</v>
      </c>
    </row>
    <row r="2994" spans="1:5" x14ac:dyDescent="0.2">
      <c r="A2994">
        <v>391</v>
      </c>
      <c r="E2994">
        <v>8301</v>
      </c>
    </row>
    <row r="2995" spans="1:5" x14ac:dyDescent="0.2">
      <c r="A2995">
        <v>28</v>
      </c>
      <c r="E2995">
        <v>1165</v>
      </c>
    </row>
    <row r="2996" spans="1:5" x14ac:dyDescent="0.2">
      <c r="A2996">
        <v>147</v>
      </c>
      <c r="E2996">
        <v>19931</v>
      </c>
    </row>
    <row r="2997" spans="1:5" x14ac:dyDescent="0.2">
      <c r="A2997">
        <v>680</v>
      </c>
      <c r="E2997">
        <v>15039</v>
      </c>
    </row>
    <row r="2998" spans="1:5" x14ac:dyDescent="0.2">
      <c r="A2998">
        <v>983</v>
      </c>
      <c r="E2998">
        <v>63527</v>
      </c>
    </row>
    <row r="2999" spans="1:5" x14ac:dyDescent="0.2">
      <c r="A2999">
        <v>79</v>
      </c>
      <c r="E2999">
        <v>5496</v>
      </c>
    </row>
    <row r="3000" spans="1:5" x14ac:dyDescent="0.2">
      <c r="A3000">
        <v>426</v>
      </c>
      <c r="E3000">
        <v>32006.67</v>
      </c>
    </row>
    <row r="3001" spans="1:5" x14ac:dyDescent="0.2">
      <c r="A3001">
        <v>96</v>
      </c>
      <c r="E3001">
        <v>13534</v>
      </c>
    </row>
    <row r="3002" spans="1:5" x14ac:dyDescent="0.2">
      <c r="A3002">
        <v>163</v>
      </c>
      <c r="E3002">
        <v>8064</v>
      </c>
    </row>
    <row r="3003" spans="1:5" x14ac:dyDescent="0.2">
      <c r="A3003">
        <v>2525</v>
      </c>
      <c r="E3003">
        <v>136009.76</v>
      </c>
    </row>
    <row r="3004" spans="1:5" x14ac:dyDescent="0.2">
      <c r="A3004">
        <v>2035</v>
      </c>
      <c r="E3004">
        <v>9302.5</v>
      </c>
    </row>
    <row r="3005" spans="1:5" x14ac:dyDescent="0.2">
      <c r="A3005">
        <v>290</v>
      </c>
      <c r="E3005">
        <v>18851</v>
      </c>
    </row>
    <row r="3006" spans="1:5" x14ac:dyDescent="0.2">
      <c r="A3006">
        <v>1980</v>
      </c>
      <c r="E3006">
        <v>105881</v>
      </c>
    </row>
    <row r="3007" spans="1:5" x14ac:dyDescent="0.2">
      <c r="A3007">
        <v>57</v>
      </c>
      <c r="E3007">
        <v>2503</v>
      </c>
    </row>
    <row r="3008" spans="1:5" x14ac:dyDescent="0.2">
      <c r="A3008">
        <v>380</v>
      </c>
      <c r="E3008">
        <v>19324</v>
      </c>
    </row>
    <row r="3009" spans="1:5" x14ac:dyDescent="0.2">
      <c r="A3009">
        <v>128</v>
      </c>
      <c r="E3009">
        <v>7505</v>
      </c>
    </row>
    <row r="3010" spans="1:5" x14ac:dyDescent="0.2">
      <c r="A3010">
        <v>180</v>
      </c>
      <c r="E3010">
        <v>5907</v>
      </c>
    </row>
    <row r="3011" spans="1:5" x14ac:dyDescent="0.2">
      <c r="A3011">
        <v>571</v>
      </c>
      <c r="E3011">
        <v>243778</v>
      </c>
    </row>
    <row r="3012" spans="1:5" x14ac:dyDescent="0.2">
      <c r="A3012">
        <v>480</v>
      </c>
      <c r="E3012">
        <v>11428.19</v>
      </c>
    </row>
    <row r="3013" spans="1:5" x14ac:dyDescent="0.2">
      <c r="A3013">
        <v>249</v>
      </c>
      <c r="E3013">
        <v>24505</v>
      </c>
    </row>
    <row r="3014" spans="1:5" x14ac:dyDescent="0.2">
      <c r="A3014">
        <v>84</v>
      </c>
      <c r="E3014">
        <v>9015</v>
      </c>
    </row>
    <row r="3015" spans="1:5" x14ac:dyDescent="0.2">
      <c r="A3015">
        <v>197</v>
      </c>
      <c r="E3015">
        <v>2299</v>
      </c>
    </row>
    <row r="3016" spans="1:5" x14ac:dyDescent="0.2">
      <c r="A3016">
        <v>271</v>
      </c>
      <c r="E3016">
        <v>11323</v>
      </c>
    </row>
    <row r="3017" spans="1:5" x14ac:dyDescent="0.2">
      <c r="A3017">
        <v>50</v>
      </c>
      <c r="E3017">
        <v>1069</v>
      </c>
    </row>
    <row r="3018" spans="1:5" x14ac:dyDescent="0.2">
      <c r="A3018">
        <v>169</v>
      </c>
      <c r="E3018">
        <v>15903.5</v>
      </c>
    </row>
    <row r="3019" spans="1:5" x14ac:dyDescent="0.2">
      <c r="A3019">
        <v>205</v>
      </c>
      <c r="E3019">
        <v>3223</v>
      </c>
    </row>
    <row r="3020" spans="1:5" x14ac:dyDescent="0.2">
      <c r="A3020">
        <v>206</v>
      </c>
      <c r="E3020">
        <v>18671</v>
      </c>
    </row>
    <row r="3021" spans="1:5" x14ac:dyDescent="0.2">
      <c r="A3021">
        <v>84</v>
      </c>
      <c r="E3021">
        <v>8173</v>
      </c>
    </row>
    <row r="3022" spans="1:5" x14ac:dyDescent="0.2">
      <c r="A3022">
        <v>210</v>
      </c>
      <c r="E3022">
        <v>7795</v>
      </c>
    </row>
    <row r="3023" spans="1:5" x14ac:dyDescent="0.2">
      <c r="A3023">
        <v>181</v>
      </c>
      <c r="E3023">
        <v>5087</v>
      </c>
    </row>
    <row r="3024" spans="1:5" x14ac:dyDescent="0.2">
      <c r="A3024">
        <v>60</v>
      </c>
      <c r="E3024">
        <v>8666</v>
      </c>
    </row>
    <row r="3025" spans="1:5" x14ac:dyDescent="0.2">
      <c r="A3025">
        <v>445</v>
      </c>
      <c r="E3025">
        <v>10802</v>
      </c>
    </row>
    <row r="3026" spans="1:5" x14ac:dyDescent="0.2">
      <c r="A3026">
        <v>17</v>
      </c>
      <c r="E3026">
        <v>597</v>
      </c>
    </row>
    <row r="3027" spans="1:5" x14ac:dyDescent="0.2">
      <c r="A3027">
        <v>194</v>
      </c>
      <c r="E3027">
        <v>4804</v>
      </c>
    </row>
    <row r="3028" spans="1:5" x14ac:dyDescent="0.2">
      <c r="A3028">
        <v>404</v>
      </c>
      <c r="E3028">
        <v>76105</v>
      </c>
    </row>
    <row r="3029" spans="1:5" x14ac:dyDescent="0.2">
      <c r="A3029">
        <v>194</v>
      </c>
      <c r="E3029">
        <v>28728</v>
      </c>
    </row>
    <row r="3030" spans="1:5" x14ac:dyDescent="0.2">
      <c r="A3030">
        <v>902</v>
      </c>
      <c r="E3030">
        <v>45041</v>
      </c>
    </row>
    <row r="3031" spans="1:5" x14ac:dyDescent="0.2">
      <c r="A3031">
        <v>1670</v>
      </c>
      <c r="E3031">
        <v>180062</v>
      </c>
    </row>
    <row r="3032" spans="1:5" x14ac:dyDescent="0.2">
      <c r="A3032">
        <v>1328</v>
      </c>
      <c r="E3032">
        <v>56618</v>
      </c>
    </row>
    <row r="3033" spans="1:5" x14ac:dyDescent="0.2">
      <c r="A3033">
        <v>944</v>
      </c>
      <c r="E3033">
        <v>13566</v>
      </c>
    </row>
    <row r="3034" spans="1:5" x14ac:dyDescent="0.2">
      <c r="A3034">
        <v>147</v>
      </c>
      <c r="E3034">
        <v>5509</v>
      </c>
    </row>
    <row r="3035" spans="1:5" x14ac:dyDescent="0.2">
      <c r="A3035">
        <v>99</v>
      </c>
      <c r="E3035">
        <v>2990</v>
      </c>
    </row>
    <row r="3036" spans="1:5" x14ac:dyDescent="0.2">
      <c r="A3036">
        <v>79</v>
      </c>
      <c r="E3036">
        <v>2650.5</v>
      </c>
    </row>
    <row r="3037" spans="1:5" x14ac:dyDescent="0.2">
      <c r="A3037">
        <v>75</v>
      </c>
      <c r="E3037">
        <v>4856</v>
      </c>
    </row>
    <row r="3038" spans="1:5" x14ac:dyDescent="0.2">
      <c r="A3038">
        <v>207</v>
      </c>
      <c r="E3038">
        <v>11992</v>
      </c>
    </row>
    <row r="3039" spans="1:5" x14ac:dyDescent="0.2">
      <c r="A3039">
        <v>102</v>
      </c>
      <c r="E3039">
        <v>5414</v>
      </c>
    </row>
    <row r="3040" spans="1:5" x14ac:dyDescent="0.2">
      <c r="A3040">
        <v>32</v>
      </c>
      <c r="E3040">
        <v>1538</v>
      </c>
    </row>
    <row r="3041" spans="1:5" x14ac:dyDescent="0.2">
      <c r="A3041">
        <v>480</v>
      </c>
      <c r="E3041">
        <v>39550.5</v>
      </c>
    </row>
    <row r="3042" spans="1:5" x14ac:dyDescent="0.2">
      <c r="A3042">
        <v>11</v>
      </c>
      <c r="E3042">
        <v>555</v>
      </c>
    </row>
    <row r="3043" spans="1:5" x14ac:dyDescent="0.2">
      <c r="A3043">
        <v>12</v>
      </c>
      <c r="E3043">
        <v>1390</v>
      </c>
    </row>
    <row r="3044" spans="1:5" x14ac:dyDescent="0.2">
      <c r="A3044">
        <v>48</v>
      </c>
      <c r="E3044">
        <v>3025.66</v>
      </c>
    </row>
    <row r="3045" spans="1:5" x14ac:dyDescent="0.2">
      <c r="A3045">
        <v>59</v>
      </c>
      <c r="E3045">
        <v>6373.27</v>
      </c>
    </row>
    <row r="3046" spans="1:5" x14ac:dyDescent="0.2">
      <c r="A3046">
        <v>79</v>
      </c>
      <c r="E3046">
        <v>3641</v>
      </c>
    </row>
    <row r="3047" spans="1:5" x14ac:dyDescent="0.2">
      <c r="A3047">
        <v>14</v>
      </c>
      <c r="E3047">
        <v>1501</v>
      </c>
    </row>
    <row r="3048" spans="1:5" x14ac:dyDescent="0.2">
      <c r="A3048">
        <v>106</v>
      </c>
      <c r="E3048">
        <v>5398.99</v>
      </c>
    </row>
    <row r="3049" spans="1:5" x14ac:dyDescent="0.2">
      <c r="A3049">
        <v>25</v>
      </c>
      <c r="E3049">
        <v>1001</v>
      </c>
    </row>
    <row r="3050" spans="1:5" x14ac:dyDescent="0.2">
      <c r="A3050">
        <v>25</v>
      </c>
      <c r="E3050">
        <v>1611</v>
      </c>
    </row>
    <row r="3051" spans="1:5" x14ac:dyDescent="0.2">
      <c r="A3051">
        <v>29</v>
      </c>
      <c r="E3051">
        <v>1561</v>
      </c>
    </row>
    <row r="3052" spans="1:5" x14ac:dyDescent="0.2">
      <c r="A3052">
        <v>43</v>
      </c>
      <c r="E3052">
        <v>4320</v>
      </c>
    </row>
    <row r="3053" spans="1:5" x14ac:dyDescent="0.2">
      <c r="A3053">
        <v>46</v>
      </c>
      <c r="E3053">
        <v>2145.0100000000002</v>
      </c>
    </row>
    <row r="3054" spans="1:5" x14ac:dyDescent="0.2">
      <c r="A3054">
        <v>27</v>
      </c>
      <c r="E3054">
        <v>920</v>
      </c>
    </row>
    <row r="3055" spans="1:5" x14ac:dyDescent="0.2">
      <c r="A3055">
        <v>112</v>
      </c>
      <c r="E3055">
        <v>7304.04</v>
      </c>
    </row>
    <row r="3056" spans="1:5" x14ac:dyDescent="0.2">
      <c r="A3056">
        <v>34</v>
      </c>
      <c r="E3056">
        <v>1503</v>
      </c>
    </row>
    <row r="3057" spans="1:5" x14ac:dyDescent="0.2">
      <c r="A3057">
        <v>145</v>
      </c>
      <c r="E3057">
        <v>10435</v>
      </c>
    </row>
    <row r="3058" spans="1:5" x14ac:dyDescent="0.2">
      <c r="A3058">
        <v>19</v>
      </c>
      <c r="E3058">
        <v>1006</v>
      </c>
    </row>
    <row r="3059" spans="1:5" x14ac:dyDescent="0.2">
      <c r="A3059">
        <v>288</v>
      </c>
      <c r="E3059">
        <v>31522</v>
      </c>
    </row>
    <row r="3060" spans="1:5" x14ac:dyDescent="0.2">
      <c r="A3060">
        <v>14</v>
      </c>
      <c r="E3060">
        <v>1050.5</v>
      </c>
    </row>
    <row r="3061" spans="1:5" x14ac:dyDescent="0.2">
      <c r="A3061">
        <v>7</v>
      </c>
      <c r="E3061">
        <v>810</v>
      </c>
    </row>
    <row r="3062" spans="1:5" x14ac:dyDescent="0.2">
      <c r="A3062">
        <v>211</v>
      </c>
      <c r="E3062">
        <v>6680.22</v>
      </c>
    </row>
    <row r="3063" spans="1:5" x14ac:dyDescent="0.2">
      <c r="A3063">
        <v>85</v>
      </c>
      <c r="E3063">
        <v>3925</v>
      </c>
    </row>
    <row r="3064" spans="1:5" x14ac:dyDescent="0.2">
      <c r="A3064">
        <v>103</v>
      </c>
      <c r="E3064">
        <v>7053.61</v>
      </c>
    </row>
    <row r="3065" spans="1:5" x14ac:dyDescent="0.2">
      <c r="A3065">
        <v>113</v>
      </c>
      <c r="E3065">
        <v>6042.02</v>
      </c>
    </row>
    <row r="3066" spans="1:5" x14ac:dyDescent="0.2">
      <c r="A3066">
        <v>167</v>
      </c>
      <c r="E3066">
        <v>18221</v>
      </c>
    </row>
    <row r="3067" spans="1:5" x14ac:dyDescent="0.2">
      <c r="A3067">
        <v>73</v>
      </c>
      <c r="E3067">
        <v>3736.55</v>
      </c>
    </row>
    <row r="3068" spans="1:5" x14ac:dyDescent="0.2">
      <c r="A3068">
        <v>75</v>
      </c>
      <c r="E3068">
        <v>2095.2600000000002</v>
      </c>
    </row>
    <row r="3069" spans="1:5" x14ac:dyDescent="0.2">
      <c r="A3069">
        <v>614</v>
      </c>
      <c r="E3069">
        <v>50653.11</v>
      </c>
    </row>
    <row r="3070" spans="1:5" x14ac:dyDescent="0.2">
      <c r="A3070">
        <v>107</v>
      </c>
      <c r="E3070">
        <v>6400.47</v>
      </c>
    </row>
    <row r="3071" spans="1:5" x14ac:dyDescent="0.2">
      <c r="A3071">
        <v>1224</v>
      </c>
      <c r="E3071">
        <v>79335.360000000001</v>
      </c>
    </row>
    <row r="3072" spans="1:5" x14ac:dyDescent="0.2">
      <c r="A3072">
        <v>104</v>
      </c>
      <c r="E3072">
        <v>9370</v>
      </c>
    </row>
    <row r="3073" spans="1:5" x14ac:dyDescent="0.2">
      <c r="A3073">
        <v>79</v>
      </c>
      <c r="E3073">
        <v>3236</v>
      </c>
    </row>
    <row r="3074" spans="1:5" x14ac:dyDescent="0.2">
      <c r="A3074">
        <v>157</v>
      </c>
      <c r="E3074">
        <v>8792.02</v>
      </c>
    </row>
    <row r="3075" spans="1:5" x14ac:dyDescent="0.2">
      <c r="A3075">
        <v>50</v>
      </c>
      <c r="E3075">
        <v>1883.64</v>
      </c>
    </row>
    <row r="3076" spans="1:5" x14ac:dyDescent="0.2">
      <c r="A3076">
        <v>64</v>
      </c>
      <c r="E3076">
        <v>2565</v>
      </c>
    </row>
    <row r="3077" spans="1:5" x14ac:dyDescent="0.2">
      <c r="A3077">
        <v>200</v>
      </c>
      <c r="E3077">
        <v>15606.4</v>
      </c>
    </row>
    <row r="3078" spans="1:5" x14ac:dyDescent="0.2">
      <c r="A3078">
        <v>22</v>
      </c>
      <c r="E3078">
        <v>416</v>
      </c>
    </row>
    <row r="3079" spans="1:5" x14ac:dyDescent="0.2">
      <c r="A3079">
        <v>163</v>
      </c>
      <c r="E3079">
        <v>6053</v>
      </c>
    </row>
    <row r="3080" spans="1:5" x14ac:dyDescent="0.2">
      <c r="A3080">
        <v>77</v>
      </c>
      <c r="E3080">
        <v>3231</v>
      </c>
    </row>
    <row r="3081" spans="1:5" x14ac:dyDescent="0.2">
      <c r="A3081">
        <v>89</v>
      </c>
      <c r="E3081">
        <v>5433</v>
      </c>
    </row>
    <row r="3082" spans="1:5" x14ac:dyDescent="0.2">
      <c r="A3082">
        <v>3355</v>
      </c>
      <c r="E3082">
        <v>184133.01</v>
      </c>
    </row>
    <row r="3083" spans="1:5" x14ac:dyDescent="0.2">
      <c r="A3083">
        <v>537</v>
      </c>
      <c r="E3083">
        <v>25445</v>
      </c>
    </row>
    <row r="3084" spans="1:5" x14ac:dyDescent="0.2">
      <c r="A3084">
        <v>125</v>
      </c>
      <c r="E3084">
        <v>26480</v>
      </c>
    </row>
    <row r="3085" spans="1:5" x14ac:dyDescent="0.2">
      <c r="A3085">
        <v>163</v>
      </c>
      <c r="E3085">
        <v>35848</v>
      </c>
    </row>
    <row r="3086" spans="1:5" x14ac:dyDescent="0.2">
      <c r="A3086">
        <v>283</v>
      </c>
      <c r="E3086">
        <v>11545.1</v>
      </c>
    </row>
    <row r="3087" spans="1:5" x14ac:dyDescent="0.2">
      <c r="A3087">
        <v>352</v>
      </c>
      <c r="E3087">
        <v>26577</v>
      </c>
    </row>
    <row r="3088" spans="1:5" x14ac:dyDescent="0.2">
      <c r="A3088">
        <v>94</v>
      </c>
      <c r="E3088">
        <v>1273</v>
      </c>
    </row>
    <row r="3089" spans="1:5" x14ac:dyDescent="0.2">
      <c r="A3089">
        <v>67</v>
      </c>
      <c r="E3089">
        <v>4078</v>
      </c>
    </row>
    <row r="3090" spans="1:5" x14ac:dyDescent="0.2">
      <c r="A3090">
        <v>221</v>
      </c>
      <c r="E3090">
        <v>25568</v>
      </c>
    </row>
    <row r="3091" spans="1:5" x14ac:dyDescent="0.2">
      <c r="A3091">
        <v>2165</v>
      </c>
      <c r="E3091">
        <v>104146.51</v>
      </c>
    </row>
    <row r="3092" spans="1:5" x14ac:dyDescent="0.2">
      <c r="A3092">
        <v>179</v>
      </c>
      <c r="E3092">
        <v>13279</v>
      </c>
    </row>
    <row r="3093" spans="1:5" x14ac:dyDescent="0.2">
      <c r="A3093">
        <v>123</v>
      </c>
      <c r="E3093">
        <v>15171.5</v>
      </c>
    </row>
    <row r="3094" spans="1:5" x14ac:dyDescent="0.2">
      <c r="A3094">
        <v>1104</v>
      </c>
      <c r="E3094">
        <v>73552</v>
      </c>
    </row>
    <row r="3095" spans="1:5" x14ac:dyDescent="0.2">
      <c r="A3095">
        <v>403</v>
      </c>
      <c r="E3095">
        <v>42311</v>
      </c>
    </row>
    <row r="3096" spans="1:5" x14ac:dyDescent="0.2">
      <c r="A3096">
        <v>109</v>
      </c>
      <c r="E3096">
        <v>8091</v>
      </c>
    </row>
    <row r="3097" spans="1:5" x14ac:dyDescent="0.2">
      <c r="A3097">
        <v>372</v>
      </c>
      <c r="E3097">
        <v>30226</v>
      </c>
    </row>
    <row r="3098" spans="1:5" x14ac:dyDescent="0.2">
      <c r="A3098">
        <v>311</v>
      </c>
      <c r="E3098">
        <v>40502.99</v>
      </c>
    </row>
    <row r="3099" spans="1:5" x14ac:dyDescent="0.2">
      <c r="A3099">
        <v>61</v>
      </c>
      <c r="E3099">
        <v>3258</v>
      </c>
    </row>
    <row r="3100" spans="1:5" x14ac:dyDescent="0.2">
      <c r="A3100">
        <v>115</v>
      </c>
      <c r="E3100">
        <v>8640</v>
      </c>
    </row>
    <row r="3101" spans="1:5" x14ac:dyDescent="0.2">
      <c r="A3101">
        <v>111</v>
      </c>
      <c r="E3101">
        <v>8399</v>
      </c>
    </row>
    <row r="3102" spans="1:5" x14ac:dyDescent="0.2">
      <c r="A3102">
        <v>337</v>
      </c>
      <c r="E3102">
        <v>10680</v>
      </c>
    </row>
    <row r="3103" spans="1:5" x14ac:dyDescent="0.2">
      <c r="A3103">
        <v>9</v>
      </c>
      <c r="E3103">
        <v>430</v>
      </c>
    </row>
    <row r="3104" spans="1:5" x14ac:dyDescent="0.2">
      <c r="A3104">
        <v>120</v>
      </c>
      <c r="E3104">
        <v>10800</v>
      </c>
    </row>
    <row r="3105" spans="1:5" x14ac:dyDescent="0.2">
      <c r="A3105">
        <v>102</v>
      </c>
      <c r="E3105">
        <v>15230.03</v>
      </c>
    </row>
    <row r="3106" spans="1:5" x14ac:dyDescent="0.2">
      <c r="A3106">
        <v>186</v>
      </c>
      <c r="E3106">
        <v>11545</v>
      </c>
    </row>
    <row r="3107" spans="1:5" x14ac:dyDescent="0.2">
      <c r="A3107">
        <v>15</v>
      </c>
      <c r="E3107">
        <v>801</v>
      </c>
    </row>
    <row r="3108" spans="1:5" x14ac:dyDescent="0.2">
      <c r="A3108">
        <v>67</v>
      </c>
      <c r="E3108">
        <v>4641</v>
      </c>
    </row>
    <row r="3109" spans="1:5" x14ac:dyDescent="0.2">
      <c r="A3109">
        <v>130</v>
      </c>
      <c r="E3109">
        <v>35296</v>
      </c>
    </row>
    <row r="3110" spans="1:5" x14ac:dyDescent="0.2">
      <c r="A3110">
        <v>16</v>
      </c>
      <c r="E3110">
        <v>546</v>
      </c>
    </row>
    <row r="3111" spans="1:5" x14ac:dyDescent="0.2">
      <c r="A3111">
        <v>67</v>
      </c>
      <c r="E3111">
        <v>2713</v>
      </c>
    </row>
    <row r="3112" spans="1:5" x14ac:dyDescent="0.2">
      <c r="A3112">
        <v>124</v>
      </c>
      <c r="E3112">
        <v>23530</v>
      </c>
    </row>
    <row r="3113" spans="1:5" x14ac:dyDescent="0.2">
      <c r="A3113">
        <v>80</v>
      </c>
      <c r="E3113">
        <v>5509</v>
      </c>
    </row>
    <row r="3114" spans="1:5" x14ac:dyDescent="0.2">
      <c r="A3114">
        <v>282</v>
      </c>
      <c r="E3114">
        <v>30675</v>
      </c>
    </row>
    <row r="3115" spans="1:5" x14ac:dyDescent="0.2">
      <c r="A3115">
        <v>68</v>
      </c>
      <c r="E3115">
        <v>8567</v>
      </c>
    </row>
    <row r="3116" spans="1:5" x14ac:dyDescent="0.2">
      <c r="A3116">
        <v>86</v>
      </c>
      <c r="E3116">
        <v>7785</v>
      </c>
    </row>
    <row r="3117" spans="1:5" x14ac:dyDescent="0.2">
      <c r="A3117">
        <v>115</v>
      </c>
      <c r="E3117">
        <v>3321.25</v>
      </c>
    </row>
    <row r="3118" spans="1:5" x14ac:dyDescent="0.2">
      <c r="A3118">
        <v>75</v>
      </c>
      <c r="E3118">
        <v>2325</v>
      </c>
    </row>
    <row r="3119" spans="1:5" x14ac:dyDescent="0.2">
      <c r="A3119">
        <v>43</v>
      </c>
      <c r="E3119">
        <v>2222</v>
      </c>
    </row>
    <row r="3120" spans="1:5" x14ac:dyDescent="0.2">
      <c r="A3120">
        <v>48</v>
      </c>
      <c r="E3120">
        <v>1261</v>
      </c>
    </row>
    <row r="3121" spans="1:5" x14ac:dyDescent="0.2">
      <c r="A3121">
        <v>52</v>
      </c>
      <c r="E3121">
        <v>2500</v>
      </c>
    </row>
    <row r="3122" spans="1:5" x14ac:dyDescent="0.2">
      <c r="A3122">
        <v>43</v>
      </c>
      <c r="E3122">
        <v>1185</v>
      </c>
    </row>
    <row r="3123" spans="1:5" x14ac:dyDescent="0.2">
      <c r="A3123">
        <v>58</v>
      </c>
      <c r="E3123">
        <v>2144.34</v>
      </c>
    </row>
    <row r="3124" spans="1:5" x14ac:dyDescent="0.2">
      <c r="A3124">
        <v>47</v>
      </c>
      <c r="E3124">
        <v>1364</v>
      </c>
    </row>
    <row r="3125" spans="1:5" x14ac:dyDescent="0.2">
      <c r="A3125">
        <v>36</v>
      </c>
      <c r="E3125">
        <v>1031.6400000000001</v>
      </c>
    </row>
    <row r="3126" spans="1:5" x14ac:dyDescent="0.2">
      <c r="A3126">
        <v>17</v>
      </c>
      <c r="E3126">
        <v>640</v>
      </c>
    </row>
    <row r="3127" spans="1:5" x14ac:dyDescent="0.2">
      <c r="A3127">
        <v>104</v>
      </c>
      <c r="E3127">
        <v>10182.02</v>
      </c>
    </row>
    <row r="3128" spans="1:5" x14ac:dyDescent="0.2">
      <c r="A3128">
        <v>47</v>
      </c>
      <c r="E3128">
        <v>2000</v>
      </c>
    </row>
    <row r="3129" spans="1:5" x14ac:dyDescent="0.2">
      <c r="A3129">
        <v>38</v>
      </c>
      <c r="E3129">
        <v>5000.18</v>
      </c>
    </row>
    <row r="3130" spans="1:5" x14ac:dyDescent="0.2">
      <c r="A3130">
        <v>81</v>
      </c>
      <c r="E3130">
        <v>2618</v>
      </c>
    </row>
    <row r="3131" spans="1:5" x14ac:dyDescent="0.2">
      <c r="A3131">
        <v>55</v>
      </c>
      <c r="E3131">
        <v>3360.72</v>
      </c>
    </row>
    <row r="3132" spans="1:5" x14ac:dyDescent="0.2">
      <c r="A3132">
        <v>41</v>
      </c>
      <c r="E3132">
        <v>1285</v>
      </c>
    </row>
    <row r="3133" spans="1:5" x14ac:dyDescent="0.2">
      <c r="A3133">
        <v>79</v>
      </c>
      <c r="E3133">
        <v>10200</v>
      </c>
    </row>
    <row r="3134" spans="1:5" x14ac:dyDescent="0.2">
      <c r="A3134">
        <v>16</v>
      </c>
      <c r="E3134">
        <v>400.33</v>
      </c>
    </row>
    <row r="3135" spans="1:5" x14ac:dyDescent="0.2">
      <c r="A3135">
        <v>8</v>
      </c>
      <c r="E3135">
        <v>2000</v>
      </c>
    </row>
    <row r="3136" spans="1:5" x14ac:dyDescent="0.2">
      <c r="A3136">
        <v>95</v>
      </c>
      <c r="E3136">
        <v>4516.4399999999996</v>
      </c>
    </row>
    <row r="3137" spans="1:5" x14ac:dyDescent="0.2">
      <c r="A3137">
        <v>25</v>
      </c>
      <c r="E3137">
        <v>1001</v>
      </c>
    </row>
    <row r="3138" spans="1:5" x14ac:dyDescent="0.2">
      <c r="A3138">
        <v>19</v>
      </c>
      <c r="E3138">
        <v>1251</v>
      </c>
    </row>
    <row r="3139" spans="1:5" x14ac:dyDescent="0.2">
      <c r="A3139">
        <v>90</v>
      </c>
      <c r="E3139">
        <v>4176.1099999999997</v>
      </c>
    </row>
    <row r="3140" spans="1:5" x14ac:dyDescent="0.2">
      <c r="A3140">
        <v>41</v>
      </c>
      <c r="E3140">
        <v>2065</v>
      </c>
    </row>
    <row r="3141" spans="1:5" x14ac:dyDescent="0.2">
      <c r="A3141">
        <v>30</v>
      </c>
      <c r="E3141">
        <v>797</v>
      </c>
    </row>
    <row r="3142" spans="1:5" x14ac:dyDescent="0.2">
      <c r="A3142">
        <v>38</v>
      </c>
      <c r="E3142">
        <v>1500.76</v>
      </c>
    </row>
    <row r="3143" spans="1:5" x14ac:dyDescent="0.2">
      <c r="A3143">
        <v>65</v>
      </c>
      <c r="E3143">
        <v>3201</v>
      </c>
    </row>
    <row r="3144" spans="1:5" x14ac:dyDescent="0.2">
      <c r="A3144">
        <v>75</v>
      </c>
      <c r="E3144">
        <v>4678.5</v>
      </c>
    </row>
    <row r="3145" spans="1:5" x14ac:dyDescent="0.2">
      <c r="A3145">
        <v>16</v>
      </c>
      <c r="E3145">
        <v>607</v>
      </c>
    </row>
    <row r="3146" spans="1:5" x14ac:dyDescent="0.2">
      <c r="A3146">
        <v>10</v>
      </c>
      <c r="E3146">
        <v>516</v>
      </c>
    </row>
    <row r="3147" spans="1:5" x14ac:dyDescent="0.2">
      <c r="A3147">
        <v>27</v>
      </c>
      <c r="E3147">
        <v>750</v>
      </c>
    </row>
    <row r="3148" spans="1:5" x14ac:dyDescent="0.2">
      <c r="A3148">
        <v>259</v>
      </c>
      <c r="E3148">
        <v>25740</v>
      </c>
    </row>
    <row r="3149" spans="1:5" x14ac:dyDescent="0.2">
      <c r="A3149">
        <v>39</v>
      </c>
      <c r="E3149">
        <v>1515.08</v>
      </c>
    </row>
    <row r="3150" spans="1:5" x14ac:dyDescent="0.2">
      <c r="A3150">
        <v>42</v>
      </c>
      <c r="E3150">
        <v>1913.05</v>
      </c>
    </row>
    <row r="3151" spans="1:5" x14ac:dyDescent="0.2">
      <c r="A3151">
        <v>10</v>
      </c>
      <c r="E3151">
        <v>6000</v>
      </c>
    </row>
    <row r="3152" spans="1:5" x14ac:dyDescent="0.2">
      <c r="A3152">
        <v>56</v>
      </c>
      <c r="E3152">
        <v>4510.8599999999997</v>
      </c>
    </row>
    <row r="3153" spans="1:5" x14ac:dyDescent="0.2">
      <c r="A3153">
        <v>20</v>
      </c>
      <c r="E3153">
        <v>1056</v>
      </c>
    </row>
    <row r="3154" spans="1:5" x14ac:dyDescent="0.2">
      <c r="A3154">
        <v>170</v>
      </c>
      <c r="E3154">
        <v>8105</v>
      </c>
    </row>
    <row r="3155" spans="1:5" x14ac:dyDescent="0.2">
      <c r="A3155">
        <v>29</v>
      </c>
      <c r="E3155">
        <v>680</v>
      </c>
    </row>
    <row r="3156" spans="1:5" x14ac:dyDescent="0.2">
      <c r="A3156">
        <v>132</v>
      </c>
      <c r="E3156">
        <v>13685.99</v>
      </c>
    </row>
    <row r="3157" spans="1:5" x14ac:dyDescent="0.2">
      <c r="A3157">
        <v>27</v>
      </c>
      <c r="E3157">
        <v>5000</v>
      </c>
    </row>
    <row r="3158" spans="1:5" x14ac:dyDescent="0.2">
      <c r="A3158">
        <v>26</v>
      </c>
      <c r="E3158">
        <v>1408</v>
      </c>
    </row>
    <row r="3159" spans="1:5" x14ac:dyDescent="0.2">
      <c r="A3159">
        <v>43</v>
      </c>
      <c r="E3159">
        <v>7620</v>
      </c>
    </row>
    <row r="3160" spans="1:5" x14ac:dyDescent="0.2">
      <c r="A3160">
        <v>80</v>
      </c>
      <c r="E3160">
        <v>8026</v>
      </c>
    </row>
    <row r="3161" spans="1:5" x14ac:dyDescent="0.2">
      <c r="A3161">
        <v>33</v>
      </c>
      <c r="E3161">
        <v>4518</v>
      </c>
    </row>
    <row r="3162" spans="1:5" x14ac:dyDescent="0.2">
      <c r="A3162">
        <v>71</v>
      </c>
      <c r="E3162">
        <v>4085</v>
      </c>
    </row>
    <row r="3163" spans="1:5" x14ac:dyDescent="0.2">
      <c r="A3163">
        <v>81</v>
      </c>
      <c r="E3163">
        <v>4289.99</v>
      </c>
    </row>
    <row r="3164" spans="1:5" x14ac:dyDescent="0.2">
      <c r="A3164">
        <v>76</v>
      </c>
      <c r="E3164">
        <v>6257</v>
      </c>
    </row>
    <row r="3165" spans="1:5" x14ac:dyDescent="0.2">
      <c r="A3165">
        <v>48</v>
      </c>
      <c r="E3165">
        <v>6500</v>
      </c>
    </row>
    <row r="3166" spans="1:5" x14ac:dyDescent="0.2">
      <c r="A3166">
        <v>61</v>
      </c>
      <c r="E3166">
        <v>4518</v>
      </c>
    </row>
    <row r="3167" spans="1:5" x14ac:dyDescent="0.2">
      <c r="A3167">
        <v>60</v>
      </c>
      <c r="E3167">
        <v>5045</v>
      </c>
    </row>
    <row r="3168" spans="1:5" x14ac:dyDescent="0.2">
      <c r="A3168">
        <v>136</v>
      </c>
      <c r="E3168">
        <v>8300</v>
      </c>
    </row>
    <row r="3169" spans="1:5" x14ac:dyDescent="0.2">
      <c r="A3169">
        <v>14</v>
      </c>
      <c r="E3169">
        <v>2100</v>
      </c>
    </row>
    <row r="3170" spans="1:5" x14ac:dyDescent="0.2">
      <c r="A3170">
        <v>78</v>
      </c>
      <c r="E3170">
        <v>20755</v>
      </c>
    </row>
    <row r="3171" spans="1:5" x14ac:dyDescent="0.2">
      <c r="A3171">
        <v>4</v>
      </c>
      <c r="E3171">
        <v>29</v>
      </c>
    </row>
    <row r="3172" spans="1:5" x14ac:dyDescent="0.2">
      <c r="A3172">
        <v>11</v>
      </c>
      <c r="E3172">
        <v>1100</v>
      </c>
    </row>
    <row r="3173" spans="1:5" x14ac:dyDescent="0.2">
      <c r="A3173">
        <v>185</v>
      </c>
      <c r="E3173">
        <v>20343.169999999998</v>
      </c>
    </row>
    <row r="3174" spans="1:5" x14ac:dyDescent="0.2">
      <c r="A3174">
        <v>59</v>
      </c>
      <c r="E3174">
        <v>10025</v>
      </c>
    </row>
    <row r="3175" spans="1:5" x14ac:dyDescent="0.2">
      <c r="A3175">
        <v>27</v>
      </c>
      <c r="E3175">
        <v>2585</v>
      </c>
    </row>
    <row r="3176" spans="1:5" x14ac:dyDescent="0.2">
      <c r="A3176">
        <v>63</v>
      </c>
      <c r="E3176">
        <v>3746</v>
      </c>
    </row>
    <row r="3177" spans="1:5" x14ac:dyDescent="0.2">
      <c r="A3177">
        <v>13</v>
      </c>
      <c r="E3177">
        <v>725</v>
      </c>
    </row>
    <row r="3178" spans="1:5" x14ac:dyDescent="0.2">
      <c r="A3178">
        <v>13</v>
      </c>
      <c r="E3178">
        <v>391</v>
      </c>
    </row>
    <row r="3179" spans="1:5" x14ac:dyDescent="0.2">
      <c r="A3179">
        <v>57</v>
      </c>
      <c r="E3179">
        <v>5041</v>
      </c>
    </row>
    <row r="3180" spans="1:5" x14ac:dyDescent="0.2">
      <c r="A3180">
        <v>61</v>
      </c>
      <c r="E3180">
        <v>3906</v>
      </c>
    </row>
    <row r="3181" spans="1:5" x14ac:dyDescent="0.2">
      <c r="A3181">
        <v>65</v>
      </c>
      <c r="E3181">
        <v>3910</v>
      </c>
    </row>
    <row r="3182" spans="1:5" x14ac:dyDescent="0.2">
      <c r="A3182">
        <v>134</v>
      </c>
      <c r="E3182">
        <v>6592</v>
      </c>
    </row>
    <row r="3183" spans="1:5" x14ac:dyDescent="0.2">
      <c r="A3183">
        <v>37</v>
      </c>
      <c r="E3183">
        <v>6111</v>
      </c>
    </row>
    <row r="3184" spans="1:5" x14ac:dyDescent="0.2">
      <c r="A3184">
        <v>37</v>
      </c>
      <c r="E3184">
        <v>1614</v>
      </c>
    </row>
    <row r="3185" spans="1:5" x14ac:dyDescent="0.2">
      <c r="A3185">
        <v>150</v>
      </c>
      <c r="E3185">
        <v>6555</v>
      </c>
    </row>
    <row r="3186" spans="1:5" x14ac:dyDescent="0.2">
      <c r="A3186">
        <v>56</v>
      </c>
      <c r="E3186">
        <v>3775.5</v>
      </c>
    </row>
    <row r="3187" spans="1:5" x14ac:dyDescent="0.2">
      <c r="A3187">
        <v>18</v>
      </c>
      <c r="E3187">
        <v>3195</v>
      </c>
    </row>
    <row r="3188" spans="1:5" x14ac:dyDescent="0.2">
      <c r="A3188">
        <v>60</v>
      </c>
      <c r="E3188">
        <v>2333</v>
      </c>
    </row>
    <row r="3189" spans="1:5" x14ac:dyDescent="0.2">
      <c r="A3189">
        <v>67</v>
      </c>
      <c r="E3189">
        <v>3684</v>
      </c>
    </row>
    <row r="3190" spans="1:5" x14ac:dyDescent="0.2">
      <c r="A3190">
        <v>35</v>
      </c>
      <c r="E3190">
        <v>2147</v>
      </c>
    </row>
    <row r="3191" spans="1:5" x14ac:dyDescent="0.2">
      <c r="A3191">
        <v>34</v>
      </c>
      <c r="E3191">
        <v>786</v>
      </c>
    </row>
    <row r="3192" spans="1:5" x14ac:dyDescent="0.2">
      <c r="A3192">
        <v>36</v>
      </c>
      <c r="E3192">
        <v>1066</v>
      </c>
    </row>
    <row r="3193" spans="1:5" x14ac:dyDescent="0.2">
      <c r="A3193">
        <v>18</v>
      </c>
      <c r="E3193">
        <v>1361</v>
      </c>
    </row>
    <row r="3194" spans="1:5" x14ac:dyDescent="0.2">
      <c r="A3194">
        <v>25</v>
      </c>
      <c r="E3194">
        <v>890</v>
      </c>
    </row>
    <row r="3195" spans="1:5" x14ac:dyDescent="0.2">
      <c r="A3195">
        <v>21</v>
      </c>
      <c r="E3195">
        <v>3003</v>
      </c>
    </row>
    <row r="3196" spans="1:5" x14ac:dyDescent="0.2">
      <c r="A3196">
        <v>151</v>
      </c>
      <c r="E3196">
        <v>3307</v>
      </c>
    </row>
    <row r="3197" spans="1:5" x14ac:dyDescent="0.2">
      <c r="A3197">
        <v>489</v>
      </c>
      <c r="E3197">
        <v>39131</v>
      </c>
    </row>
    <row r="3198" spans="1:5" x14ac:dyDescent="0.2">
      <c r="A3198">
        <v>50</v>
      </c>
      <c r="E3198">
        <v>1776</v>
      </c>
    </row>
    <row r="3199" spans="1:5" x14ac:dyDescent="0.2">
      <c r="A3199">
        <v>321</v>
      </c>
      <c r="E3199">
        <v>20843.599999999999</v>
      </c>
    </row>
    <row r="3200" spans="1:5" x14ac:dyDescent="0.2">
      <c r="A3200">
        <v>1762</v>
      </c>
      <c r="E3200">
        <v>107421.57</v>
      </c>
    </row>
    <row r="3201" spans="1:5" x14ac:dyDescent="0.2">
      <c r="A3201">
        <v>385</v>
      </c>
      <c r="E3201">
        <v>12106</v>
      </c>
    </row>
    <row r="3202" spans="1:5" x14ac:dyDescent="0.2">
      <c r="A3202">
        <v>398</v>
      </c>
      <c r="E3202">
        <v>32616</v>
      </c>
    </row>
    <row r="3203" spans="1:5" x14ac:dyDescent="0.2">
      <c r="A3203">
        <v>304</v>
      </c>
      <c r="E3203">
        <v>17914</v>
      </c>
    </row>
    <row r="3204" spans="1:5" x14ac:dyDescent="0.2">
      <c r="A3204">
        <v>676</v>
      </c>
      <c r="E3204">
        <v>106330.39</v>
      </c>
    </row>
    <row r="3205" spans="1:5" x14ac:dyDescent="0.2">
      <c r="A3205">
        <v>577</v>
      </c>
      <c r="E3205">
        <v>32172.66</v>
      </c>
    </row>
    <row r="3206" spans="1:5" x14ac:dyDescent="0.2">
      <c r="A3206">
        <v>3663</v>
      </c>
      <c r="E3206">
        <v>306970</v>
      </c>
    </row>
    <row r="3207" spans="1:5" x14ac:dyDescent="0.2">
      <c r="A3207">
        <v>294</v>
      </c>
      <c r="E3207">
        <v>17176.13</v>
      </c>
    </row>
    <row r="3208" spans="1:5" x14ac:dyDescent="0.2">
      <c r="A3208">
        <v>28</v>
      </c>
      <c r="E3208">
        <v>7576</v>
      </c>
    </row>
    <row r="3209" spans="1:5" x14ac:dyDescent="0.2">
      <c r="A3209">
        <v>100</v>
      </c>
      <c r="E3209">
        <v>10710</v>
      </c>
    </row>
    <row r="3210" spans="1:5" x14ac:dyDescent="0.2">
      <c r="A3210">
        <v>72</v>
      </c>
      <c r="E3210">
        <v>3397</v>
      </c>
    </row>
    <row r="3211" spans="1:5" x14ac:dyDescent="0.2">
      <c r="A3211">
        <v>238</v>
      </c>
      <c r="E3211">
        <v>28633.5</v>
      </c>
    </row>
    <row r="3212" spans="1:5" x14ac:dyDescent="0.2">
      <c r="A3212">
        <v>159</v>
      </c>
      <c r="E3212">
        <v>4388</v>
      </c>
    </row>
    <row r="3213" spans="1:5" x14ac:dyDescent="0.2">
      <c r="A3213">
        <v>77</v>
      </c>
      <c r="E3213">
        <v>15808</v>
      </c>
    </row>
    <row r="3214" spans="1:5" x14ac:dyDescent="0.2">
      <c r="A3214">
        <v>53</v>
      </c>
      <c r="E3214">
        <v>1884</v>
      </c>
    </row>
    <row r="3215" spans="1:5" x14ac:dyDescent="0.2">
      <c r="A3215">
        <v>1251</v>
      </c>
      <c r="E3215">
        <v>93374</v>
      </c>
    </row>
    <row r="3216" spans="1:5" x14ac:dyDescent="0.2">
      <c r="A3216">
        <v>465</v>
      </c>
      <c r="E3216">
        <v>21882</v>
      </c>
    </row>
    <row r="3217" spans="1:5" x14ac:dyDescent="0.2">
      <c r="A3217">
        <v>74</v>
      </c>
      <c r="E3217">
        <v>1967.76</v>
      </c>
    </row>
    <row r="3218" spans="1:5" x14ac:dyDescent="0.2">
      <c r="A3218">
        <v>62</v>
      </c>
      <c r="E3218">
        <v>2280</v>
      </c>
    </row>
    <row r="3219" spans="1:5" x14ac:dyDescent="0.2">
      <c r="A3219">
        <v>3468</v>
      </c>
      <c r="E3219">
        <v>110353.65</v>
      </c>
    </row>
    <row r="3220" spans="1:5" x14ac:dyDescent="0.2">
      <c r="A3220">
        <v>52</v>
      </c>
      <c r="E3220">
        <v>1434</v>
      </c>
    </row>
    <row r="3221" spans="1:5" x14ac:dyDescent="0.2">
      <c r="A3221">
        <v>50</v>
      </c>
      <c r="E3221">
        <v>2800</v>
      </c>
    </row>
    <row r="3222" spans="1:5" x14ac:dyDescent="0.2">
      <c r="A3222">
        <v>45</v>
      </c>
      <c r="E3222">
        <v>970</v>
      </c>
    </row>
    <row r="3223" spans="1:5" x14ac:dyDescent="0.2">
      <c r="A3223">
        <v>21</v>
      </c>
      <c r="E3223">
        <v>926</v>
      </c>
    </row>
    <row r="3224" spans="1:5" x14ac:dyDescent="0.2">
      <c r="A3224">
        <v>100</v>
      </c>
      <c r="E3224">
        <v>6387</v>
      </c>
    </row>
    <row r="3225" spans="1:5" x14ac:dyDescent="0.2">
      <c r="A3225">
        <v>81</v>
      </c>
      <c r="E3225">
        <v>3158</v>
      </c>
    </row>
    <row r="3226" spans="1:5" x14ac:dyDescent="0.2">
      <c r="A3226">
        <v>286</v>
      </c>
      <c r="E3226">
        <v>22933.05</v>
      </c>
    </row>
    <row r="3227" spans="1:5" x14ac:dyDescent="0.2">
      <c r="A3227">
        <v>42</v>
      </c>
      <c r="E3227">
        <v>1466</v>
      </c>
    </row>
    <row r="3228" spans="1:5" x14ac:dyDescent="0.2">
      <c r="A3228">
        <v>199</v>
      </c>
      <c r="E3228">
        <v>17731</v>
      </c>
    </row>
    <row r="3229" spans="1:5" x14ac:dyDescent="0.2">
      <c r="A3229">
        <v>25</v>
      </c>
      <c r="E3229">
        <v>986</v>
      </c>
    </row>
    <row r="3230" spans="1:5" x14ac:dyDescent="0.2">
      <c r="A3230">
        <v>84</v>
      </c>
      <c r="E3230">
        <v>11500</v>
      </c>
    </row>
    <row r="3231" spans="1:5" x14ac:dyDescent="0.2">
      <c r="A3231">
        <v>50</v>
      </c>
      <c r="E3231">
        <v>1873</v>
      </c>
    </row>
    <row r="3232" spans="1:5" x14ac:dyDescent="0.2">
      <c r="A3232">
        <v>26</v>
      </c>
      <c r="E3232">
        <v>831</v>
      </c>
    </row>
    <row r="3233" spans="1:5" x14ac:dyDescent="0.2">
      <c r="A3233">
        <v>14</v>
      </c>
      <c r="E3233">
        <v>353</v>
      </c>
    </row>
    <row r="3234" spans="1:5" x14ac:dyDescent="0.2">
      <c r="A3234">
        <v>49</v>
      </c>
      <c r="E3234">
        <v>492</v>
      </c>
    </row>
    <row r="3235" spans="1:5" x14ac:dyDescent="0.2">
      <c r="A3235">
        <v>69</v>
      </c>
      <c r="E3235">
        <v>3170</v>
      </c>
    </row>
    <row r="3236" spans="1:5" x14ac:dyDescent="0.2">
      <c r="A3236">
        <v>60</v>
      </c>
      <c r="E3236">
        <v>5145</v>
      </c>
    </row>
    <row r="3237" spans="1:5" x14ac:dyDescent="0.2">
      <c r="A3237">
        <v>80</v>
      </c>
      <c r="E3237">
        <v>21360</v>
      </c>
    </row>
    <row r="3238" spans="1:5" x14ac:dyDescent="0.2">
      <c r="A3238">
        <v>56</v>
      </c>
      <c r="E3238">
        <v>20919.25</v>
      </c>
    </row>
    <row r="3239" spans="1:5" x14ac:dyDescent="0.2">
      <c r="A3239">
        <v>104</v>
      </c>
      <c r="E3239">
        <v>18100</v>
      </c>
    </row>
    <row r="3240" spans="1:5" x14ac:dyDescent="0.2">
      <c r="A3240">
        <v>46</v>
      </c>
      <c r="E3240">
        <v>4310</v>
      </c>
    </row>
    <row r="3241" spans="1:5" x14ac:dyDescent="0.2">
      <c r="A3241">
        <v>206</v>
      </c>
      <c r="E3241">
        <v>15929.51</v>
      </c>
    </row>
    <row r="3242" spans="1:5" x14ac:dyDescent="0.2">
      <c r="A3242">
        <v>18</v>
      </c>
      <c r="E3242">
        <v>1660</v>
      </c>
    </row>
    <row r="3243" spans="1:5" x14ac:dyDescent="0.2">
      <c r="A3243">
        <v>28</v>
      </c>
      <c r="E3243">
        <v>1707</v>
      </c>
    </row>
    <row r="3244" spans="1:5" x14ac:dyDescent="0.2">
      <c r="A3244">
        <v>11</v>
      </c>
      <c r="E3244">
        <v>1001</v>
      </c>
    </row>
    <row r="3245" spans="1:5" x14ac:dyDescent="0.2">
      <c r="A3245">
        <v>263</v>
      </c>
      <c r="E3245">
        <v>39304</v>
      </c>
    </row>
    <row r="3246" spans="1:5" x14ac:dyDescent="0.2">
      <c r="A3246">
        <v>394</v>
      </c>
      <c r="E3246">
        <v>28067.57</v>
      </c>
    </row>
    <row r="3247" spans="1:5" x14ac:dyDescent="0.2">
      <c r="A3247">
        <v>1049</v>
      </c>
      <c r="E3247">
        <v>46643.07</v>
      </c>
    </row>
    <row r="3248" spans="1:5" x14ac:dyDescent="0.2">
      <c r="A3248">
        <v>308</v>
      </c>
      <c r="E3248">
        <v>50803</v>
      </c>
    </row>
    <row r="3249" spans="1:5" x14ac:dyDescent="0.2">
      <c r="A3249">
        <v>1088</v>
      </c>
      <c r="E3249">
        <v>92340.21</v>
      </c>
    </row>
    <row r="3250" spans="1:5" x14ac:dyDescent="0.2">
      <c r="A3250">
        <v>73</v>
      </c>
      <c r="E3250">
        <v>3938</v>
      </c>
    </row>
    <row r="3251" spans="1:5" x14ac:dyDescent="0.2">
      <c r="A3251">
        <v>143</v>
      </c>
      <c r="E3251">
        <v>7226</v>
      </c>
    </row>
    <row r="3252" spans="1:5" x14ac:dyDescent="0.2">
      <c r="A3252">
        <v>1420</v>
      </c>
      <c r="E3252">
        <v>153362</v>
      </c>
    </row>
    <row r="3253" spans="1:5" x14ac:dyDescent="0.2">
      <c r="A3253">
        <v>305</v>
      </c>
      <c r="E3253">
        <v>29089</v>
      </c>
    </row>
    <row r="3254" spans="1:5" x14ac:dyDescent="0.2">
      <c r="A3254">
        <v>551</v>
      </c>
      <c r="E3254">
        <v>31754.69</v>
      </c>
    </row>
    <row r="3255" spans="1:5" x14ac:dyDescent="0.2">
      <c r="A3255">
        <v>187</v>
      </c>
      <c r="E3255">
        <v>11998.01</v>
      </c>
    </row>
    <row r="3256" spans="1:5" x14ac:dyDescent="0.2">
      <c r="A3256">
        <v>325</v>
      </c>
      <c r="E3256">
        <v>30026</v>
      </c>
    </row>
    <row r="3257" spans="1:5" x14ac:dyDescent="0.2">
      <c r="A3257">
        <v>148</v>
      </c>
      <c r="E3257">
        <v>18645</v>
      </c>
    </row>
    <row r="3258" spans="1:5" x14ac:dyDescent="0.2">
      <c r="A3258">
        <v>69</v>
      </c>
      <c r="E3258">
        <v>6530</v>
      </c>
    </row>
    <row r="3259" spans="1:5" x14ac:dyDescent="0.2">
      <c r="A3259">
        <v>173</v>
      </c>
      <c r="E3259">
        <v>29531</v>
      </c>
    </row>
    <row r="3260" spans="1:5" x14ac:dyDescent="0.2">
      <c r="A3260">
        <v>269</v>
      </c>
      <c r="E3260">
        <v>10965</v>
      </c>
    </row>
    <row r="3261" spans="1:5" x14ac:dyDescent="0.2">
      <c r="A3261">
        <v>185</v>
      </c>
      <c r="E3261">
        <v>12627</v>
      </c>
    </row>
    <row r="3262" spans="1:5" x14ac:dyDescent="0.2">
      <c r="A3262">
        <v>176</v>
      </c>
      <c r="E3262">
        <v>16806</v>
      </c>
    </row>
    <row r="3263" spans="1:5" x14ac:dyDescent="0.2">
      <c r="A3263">
        <v>1019</v>
      </c>
      <c r="E3263">
        <v>7326.88</v>
      </c>
    </row>
    <row r="3264" spans="1:5" x14ac:dyDescent="0.2">
      <c r="A3264">
        <v>113</v>
      </c>
      <c r="E3264">
        <v>57817</v>
      </c>
    </row>
    <row r="3265" spans="1:5" x14ac:dyDescent="0.2">
      <c r="A3265">
        <v>404</v>
      </c>
      <c r="E3265">
        <v>105745</v>
      </c>
    </row>
    <row r="3266" spans="1:5" x14ac:dyDescent="0.2">
      <c r="A3266">
        <v>707</v>
      </c>
      <c r="E3266">
        <v>49321</v>
      </c>
    </row>
    <row r="3267" spans="1:5" x14ac:dyDescent="0.2">
      <c r="A3267">
        <v>392</v>
      </c>
      <c r="E3267">
        <v>30274</v>
      </c>
    </row>
    <row r="3268" spans="1:5" x14ac:dyDescent="0.2">
      <c r="A3268">
        <v>23</v>
      </c>
      <c r="E3268">
        <v>7833</v>
      </c>
    </row>
    <row r="3269" spans="1:5" x14ac:dyDescent="0.2">
      <c r="A3269">
        <v>682</v>
      </c>
      <c r="E3269">
        <v>45979.01</v>
      </c>
    </row>
    <row r="3270" spans="1:5" x14ac:dyDescent="0.2">
      <c r="A3270">
        <v>37</v>
      </c>
      <c r="E3270">
        <v>31291</v>
      </c>
    </row>
    <row r="3271" spans="1:5" x14ac:dyDescent="0.2">
      <c r="A3271">
        <v>146</v>
      </c>
      <c r="E3271">
        <v>14190</v>
      </c>
    </row>
    <row r="3272" spans="1:5" x14ac:dyDescent="0.2">
      <c r="A3272">
        <v>119</v>
      </c>
      <c r="E3272">
        <v>53769</v>
      </c>
    </row>
    <row r="3273" spans="1:5" x14ac:dyDescent="0.2">
      <c r="A3273">
        <v>163</v>
      </c>
      <c r="E3273">
        <v>22603</v>
      </c>
    </row>
    <row r="3274" spans="1:5" x14ac:dyDescent="0.2">
      <c r="A3274">
        <v>339</v>
      </c>
      <c r="E3274">
        <v>7336.01</v>
      </c>
    </row>
    <row r="3275" spans="1:5" x14ac:dyDescent="0.2">
      <c r="A3275">
        <v>58</v>
      </c>
      <c r="E3275">
        <v>9832</v>
      </c>
    </row>
    <row r="3276" spans="1:5" x14ac:dyDescent="0.2">
      <c r="A3276">
        <v>456</v>
      </c>
      <c r="E3276">
        <v>73818.240000000005</v>
      </c>
    </row>
    <row r="3277" spans="1:5" x14ac:dyDescent="0.2">
      <c r="A3277">
        <v>15</v>
      </c>
      <c r="E3277">
        <v>7397</v>
      </c>
    </row>
    <row r="3278" spans="1:5" x14ac:dyDescent="0.2">
      <c r="A3278">
        <v>191</v>
      </c>
      <c r="E3278">
        <v>4225</v>
      </c>
    </row>
    <row r="3279" spans="1:5" x14ac:dyDescent="0.2">
      <c r="A3279">
        <v>17</v>
      </c>
      <c r="E3279">
        <v>310</v>
      </c>
    </row>
    <row r="3280" spans="1:5" x14ac:dyDescent="0.2">
      <c r="A3280">
        <v>28</v>
      </c>
      <c r="E3280">
        <v>1316</v>
      </c>
    </row>
    <row r="3281" spans="1:5" x14ac:dyDescent="0.2">
      <c r="A3281">
        <v>18</v>
      </c>
      <c r="E3281">
        <v>1200</v>
      </c>
    </row>
    <row r="3282" spans="1:5" x14ac:dyDescent="0.2">
      <c r="A3282">
        <v>61</v>
      </c>
      <c r="E3282">
        <v>1145</v>
      </c>
    </row>
    <row r="3283" spans="1:5" x14ac:dyDescent="0.2">
      <c r="A3283">
        <v>108</v>
      </c>
      <c r="E3283">
        <v>7140</v>
      </c>
    </row>
    <row r="3284" spans="1:5" x14ac:dyDescent="0.2">
      <c r="A3284">
        <v>142</v>
      </c>
      <c r="E3284">
        <v>5234</v>
      </c>
    </row>
    <row r="3285" spans="1:5" x14ac:dyDescent="0.2">
      <c r="A3285">
        <v>74</v>
      </c>
      <c r="E3285">
        <v>2946</v>
      </c>
    </row>
    <row r="3286" spans="1:5" x14ac:dyDescent="0.2">
      <c r="A3286">
        <v>38</v>
      </c>
      <c r="E3286">
        <v>1197</v>
      </c>
    </row>
    <row r="3287" spans="1:5" x14ac:dyDescent="0.2">
      <c r="A3287">
        <v>20</v>
      </c>
      <c r="E3287">
        <v>2050</v>
      </c>
    </row>
    <row r="3288" spans="1:5" x14ac:dyDescent="0.2">
      <c r="A3288">
        <v>24</v>
      </c>
      <c r="E3288">
        <v>3035</v>
      </c>
    </row>
    <row r="3289" spans="1:5" x14ac:dyDescent="0.2">
      <c r="A3289">
        <v>66</v>
      </c>
      <c r="E3289">
        <v>3160</v>
      </c>
    </row>
    <row r="3290" spans="1:5" x14ac:dyDescent="0.2">
      <c r="A3290">
        <v>28</v>
      </c>
      <c r="E3290">
        <v>2050</v>
      </c>
    </row>
    <row r="3291" spans="1:5" x14ac:dyDescent="0.2">
      <c r="A3291">
        <v>24</v>
      </c>
      <c r="E3291">
        <v>2152</v>
      </c>
    </row>
    <row r="3292" spans="1:5" x14ac:dyDescent="0.2">
      <c r="A3292">
        <v>73</v>
      </c>
      <c r="E3292">
        <v>11056.75</v>
      </c>
    </row>
    <row r="3293" spans="1:5" x14ac:dyDescent="0.2">
      <c r="A3293">
        <v>3</v>
      </c>
      <c r="E3293">
        <v>75</v>
      </c>
    </row>
    <row r="3294" spans="1:5" x14ac:dyDescent="0.2">
      <c r="A3294">
        <v>20</v>
      </c>
      <c r="E3294">
        <v>730</v>
      </c>
    </row>
    <row r="3295" spans="1:5" x14ac:dyDescent="0.2">
      <c r="A3295">
        <v>21</v>
      </c>
      <c r="E3295">
        <v>924</v>
      </c>
    </row>
    <row r="3296" spans="1:5" x14ac:dyDescent="0.2">
      <c r="A3296">
        <v>94</v>
      </c>
      <c r="E3296">
        <v>8211.61</v>
      </c>
    </row>
    <row r="3297" spans="1:5" x14ac:dyDescent="0.2">
      <c r="A3297">
        <v>139</v>
      </c>
      <c r="E3297">
        <v>5070</v>
      </c>
    </row>
    <row r="3298" spans="1:5" x14ac:dyDescent="0.2">
      <c r="A3298">
        <v>130</v>
      </c>
      <c r="E3298">
        <v>5831.74</v>
      </c>
    </row>
    <row r="3299" spans="1:5" x14ac:dyDescent="0.2">
      <c r="A3299">
        <v>31</v>
      </c>
      <c r="E3299">
        <v>1330</v>
      </c>
    </row>
    <row r="3300" spans="1:5" x14ac:dyDescent="0.2">
      <c r="A3300">
        <v>13</v>
      </c>
      <c r="E3300">
        <v>666</v>
      </c>
    </row>
    <row r="3301" spans="1:5" x14ac:dyDescent="0.2">
      <c r="A3301">
        <v>90</v>
      </c>
      <c r="E3301">
        <v>3055</v>
      </c>
    </row>
    <row r="3302" spans="1:5" x14ac:dyDescent="0.2">
      <c r="A3302">
        <v>141</v>
      </c>
      <c r="E3302">
        <v>12795</v>
      </c>
    </row>
    <row r="3303" spans="1:5" x14ac:dyDescent="0.2">
      <c r="A3303">
        <v>23</v>
      </c>
      <c r="E3303">
        <v>1150</v>
      </c>
    </row>
    <row r="3304" spans="1:5" x14ac:dyDescent="0.2">
      <c r="A3304">
        <v>18</v>
      </c>
      <c r="E3304">
        <v>440</v>
      </c>
    </row>
    <row r="3305" spans="1:5" x14ac:dyDescent="0.2">
      <c r="A3305">
        <v>76</v>
      </c>
      <c r="E3305">
        <v>3363</v>
      </c>
    </row>
    <row r="3306" spans="1:5" x14ac:dyDescent="0.2">
      <c r="A3306">
        <v>93</v>
      </c>
      <c r="E3306">
        <v>6300</v>
      </c>
    </row>
    <row r="3307" spans="1:5" x14ac:dyDescent="0.2">
      <c r="A3307">
        <v>69</v>
      </c>
      <c r="E3307">
        <v>4511</v>
      </c>
    </row>
    <row r="3308" spans="1:5" x14ac:dyDescent="0.2">
      <c r="A3308">
        <v>21</v>
      </c>
      <c r="E3308">
        <v>2560</v>
      </c>
    </row>
    <row r="3309" spans="1:5" x14ac:dyDescent="0.2">
      <c r="A3309">
        <v>57</v>
      </c>
      <c r="E3309">
        <v>2705</v>
      </c>
    </row>
    <row r="3310" spans="1:5" x14ac:dyDescent="0.2">
      <c r="A3310">
        <v>108</v>
      </c>
      <c r="E3310">
        <v>10027</v>
      </c>
    </row>
    <row r="3311" spans="1:5" x14ac:dyDescent="0.2">
      <c r="A3311">
        <v>83</v>
      </c>
      <c r="E3311">
        <v>5665</v>
      </c>
    </row>
    <row r="3312" spans="1:5" x14ac:dyDescent="0.2">
      <c r="A3312">
        <v>96</v>
      </c>
      <c r="E3312">
        <v>3572.12</v>
      </c>
    </row>
    <row r="3313" spans="1:5" x14ac:dyDescent="0.2">
      <c r="A3313">
        <v>64</v>
      </c>
      <c r="E3313">
        <v>1616</v>
      </c>
    </row>
    <row r="3314" spans="1:5" x14ac:dyDescent="0.2">
      <c r="A3314">
        <v>14</v>
      </c>
      <c r="E3314">
        <v>605</v>
      </c>
    </row>
    <row r="3315" spans="1:5" x14ac:dyDescent="0.2">
      <c r="A3315">
        <v>169</v>
      </c>
      <c r="E3315">
        <v>4247</v>
      </c>
    </row>
    <row r="3316" spans="1:5" x14ac:dyDescent="0.2">
      <c r="A3316">
        <v>33</v>
      </c>
      <c r="E3316">
        <v>780</v>
      </c>
    </row>
    <row r="3317" spans="1:5" x14ac:dyDescent="0.2">
      <c r="A3317">
        <v>102</v>
      </c>
      <c r="E3317">
        <v>10603</v>
      </c>
    </row>
    <row r="3318" spans="1:5" x14ac:dyDescent="0.2">
      <c r="A3318">
        <v>104</v>
      </c>
      <c r="E3318">
        <v>5240</v>
      </c>
    </row>
    <row r="3319" spans="1:5" x14ac:dyDescent="0.2">
      <c r="A3319">
        <v>20</v>
      </c>
      <c r="E3319">
        <v>272</v>
      </c>
    </row>
    <row r="3320" spans="1:5" x14ac:dyDescent="0.2">
      <c r="A3320">
        <v>35</v>
      </c>
      <c r="E3320">
        <v>1000</v>
      </c>
    </row>
    <row r="3321" spans="1:5" x14ac:dyDescent="0.2">
      <c r="A3321">
        <v>94</v>
      </c>
      <c r="E3321">
        <v>6000</v>
      </c>
    </row>
    <row r="3322" spans="1:5" x14ac:dyDescent="0.2">
      <c r="A3322">
        <v>14</v>
      </c>
      <c r="E3322">
        <v>124</v>
      </c>
    </row>
    <row r="3323" spans="1:5" x14ac:dyDescent="0.2">
      <c r="A3323">
        <v>15</v>
      </c>
      <c r="E3323">
        <v>760</v>
      </c>
    </row>
    <row r="3324" spans="1:5" x14ac:dyDescent="0.2">
      <c r="A3324">
        <v>51</v>
      </c>
      <c r="E3324">
        <v>3100</v>
      </c>
    </row>
    <row r="3325" spans="1:5" x14ac:dyDescent="0.2">
      <c r="A3325">
        <v>19</v>
      </c>
      <c r="E3325">
        <v>2155</v>
      </c>
    </row>
    <row r="3326" spans="1:5" x14ac:dyDescent="0.2">
      <c r="A3326">
        <v>23</v>
      </c>
      <c r="E3326">
        <v>2405</v>
      </c>
    </row>
    <row r="3327" spans="1:5" x14ac:dyDescent="0.2">
      <c r="A3327">
        <v>97</v>
      </c>
      <c r="E3327">
        <v>9536</v>
      </c>
    </row>
    <row r="3328" spans="1:5" x14ac:dyDescent="0.2">
      <c r="A3328">
        <v>76</v>
      </c>
      <c r="E3328">
        <v>2663</v>
      </c>
    </row>
    <row r="3329" spans="1:5" x14ac:dyDescent="0.2">
      <c r="A3329">
        <v>11</v>
      </c>
      <c r="E3329">
        <v>3000</v>
      </c>
    </row>
    <row r="3330" spans="1:5" x14ac:dyDescent="0.2">
      <c r="A3330">
        <v>52</v>
      </c>
      <c r="E3330">
        <v>3320</v>
      </c>
    </row>
    <row r="3331" spans="1:5" x14ac:dyDescent="0.2">
      <c r="A3331">
        <v>95</v>
      </c>
      <c r="E3331">
        <v>2867.99</v>
      </c>
    </row>
    <row r="3332" spans="1:5" x14ac:dyDescent="0.2">
      <c r="A3332">
        <v>35</v>
      </c>
      <c r="E3332">
        <v>2923</v>
      </c>
    </row>
    <row r="3333" spans="1:5" x14ac:dyDescent="0.2">
      <c r="A3333">
        <v>21</v>
      </c>
      <c r="E3333">
        <v>1360</v>
      </c>
    </row>
    <row r="3334" spans="1:5" x14ac:dyDescent="0.2">
      <c r="A3334">
        <v>93</v>
      </c>
      <c r="E3334">
        <v>1870.99</v>
      </c>
    </row>
    <row r="3335" spans="1:5" x14ac:dyDescent="0.2">
      <c r="A3335">
        <v>11</v>
      </c>
      <c r="E3335">
        <v>485</v>
      </c>
    </row>
    <row r="3336" spans="1:5" x14ac:dyDescent="0.2">
      <c r="A3336">
        <v>21</v>
      </c>
      <c r="E3336">
        <v>850</v>
      </c>
    </row>
    <row r="3337" spans="1:5" x14ac:dyDescent="0.2">
      <c r="A3337">
        <v>54</v>
      </c>
      <c r="E3337">
        <v>2405</v>
      </c>
    </row>
    <row r="3338" spans="1:5" x14ac:dyDescent="0.2">
      <c r="A3338">
        <v>31</v>
      </c>
      <c r="E3338">
        <v>3900</v>
      </c>
    </row>
    <row r="3339" spans="1:5" x14ac:dyDescent="0.2">
      <c r="A3339">
        <v>132</v>
      </c>
      <c r="E3339">
        <v>2600</v>
      </c>
    </row>
    <row r="3340" spans="1:5" x14ac:dyDescent="0.2">
      <c r="A3340">
        <v>3</v>
      </c>
      <c r="E3340">
        <v>129</v>
      </c>
    </row>
    <row r="3341" spans="1:5" x14ac:dyDescent="0.2">
      <c r="A3341">
        <v>6</v>
      </c>
      <c r="E3341">
        <v>500</v>
      </c>
    </row>
    <row r="3342" spans="1:5" x14ac:dyDescent="0.2">
      <c r="A3342">
        <v>10</v>
      </c>
      <c r="E3342">
        <v>300</v>
      </c>
    </row>
    <row r="3343" spans="1:5" x14ac:dyDescent="0.2">
      <c r="A3343">
        <v>147</v>
      </c>
      <c r="E3343">
        <v>25800</v>
      </c>
    </row>
    <row r="3344" spans="1:5" x14ac:dyDescent="0.2">
      <c r="A3344">
        <v>199</v>
      </c>
      <c r="E3344">
        <v>46100.69</v>
      </c>
    </row>
    <row r="3345" spans="1:5" x14ac:dyDescent="0.2">
      <c r="A3345">
        <v>50</v>
      </c>
      <c r="E3345">
        <v>3750</v>
      </c>
    </row>
    <row r="3346" spans="1:5" x14ac:dyDescent="0.2">
      <c r="A3346">
        <v>21</v>
      </c>
      <c r="E3346">
        <v>2355</v>
      </c>
    </row>
    <row r="3347" spans="1:5" x14ac:dyDescent="0.2">
      <c r="A3347">
        <v>24</v>
      </c>
      <c r="E3347">
        <v>1000</v>
      </c>
    </row>
    <row r="3348" spans="1:5" x14ac:dyDescent="0.2">
      <c r="A3348">
        <v>32</v>
      </c>
      <c r="E3348">
        <v>8165.55</v>
      </c>
    </row>
    <row r="3349" spans="1:5" x14ac:dyDescent="0.2">
      <c r="A3349">
        <v>62</v>
      </c>
      <c r="E3349">
        <v>10092</v>
      </c>
    </row>
    <row r="3350" spans="1:5" x14ac:dyDescent="0.2">
      <c r="A3350">
        <v>9</v>
      </c>
      <c r="E3350">
        <v>795</v>
      </c>
    </row>
    <row r="3351" spans="1:5" x14ac:dyDescent="0.2">
      <c r="A3351">
        <v>38</v>
      </c>
      <c r="E3351">
        <v>3258</v>
      </c>
    </row>
    <row r="3352" spans="1:5" x14ac:dyDescent="0.2">
      <c r="A3352">
        <v>54</v>
      </c>
      <c r="E3352">
        <v>2569</v>
      </c>
    </row>
    <row r="3353" spans="1:5" x14ac:dyDescent="0.2">
      <c r="A3353">
        <v>37</v>
      </c>
      <c r="E3353">
        <v>2700</v>
      </c>
    </row>
    <row r="3354" spans="1:5" x14ac:dyDescent="0.2">
      <c r="A3354">
        <v>39</v>
      </c>
      <c r="E3354">
        <v>3531</v>
      </c>
    </row>
    <row r="3355" spans="1:5" x14ac:dyDescent="0.2">
      <c r="A3355">
        <v>34</v>
      </c>
      <c r="E3355">
        <v>1280</v>
      </c>
    </row>
    <row r="3356" spans="1:5" x14ac:dyDescent="0.2">
      <c r="A3356">
        <v>55</v>
      </c>
      <c r="E3356">
        <v>2000</v>
      </c>
    </row>
    <row r="3357" spans="1:5" x14ac:dyDescent="0.2">
      <c r="A3357">
        <v>32</v>
      </c>
      <c r="E3357">
        <v>4055</v>
      </c>
    </row>
    <row r="3358" spans="1:5" x14ac:dyDescent="0.2">
      <c r="A3358">
        <v>25</v>
      </c>
      <c r="E3358">
        <v>8230</v>
      </c>
    </row>
    <row r="3359" spans="1:5" x14ac:dyDescent="0.2">
      <c r="A3359">
        <v>33</v>
      </c>
      <c r="E3359">
        <v>2681</v>
      </c>
    </row>
    <row r="3360" spans="1:5" x14ac:dyDescent="0.2">
      <c r="A3360">
        <v>108</v>
      </c>
      <c r="E3360">
        <v>5481</v>
      </c>
    </row>
    <row r="3361" spans="1:5" x14ac:dyDescent="0.2">
      <c r="A3361">
        <v>20</v>
      </c>
      <c r="E3361">
        <v>1218</v>
      </c>
    </row>
    <row r="3362" spans="1:5" x14ac:dyDescent="0.2">
      <c r="A3362">
        <v>98</v>
      </c>
      <c r="E3362">
        <v>10685</v>
      </c>
    </row>
    <row r="3363" spans="1:5" x14ac:dyDescent="0.2">
      <c r="A3363">
        <v>196</v>
      </c>
      <c r="E3363">
        <v>5035.6899999999996</v>
      </c>
    </row>
    <row r="3364" spans="1:5" x14ac:dyDescent="0.2">
      <c r="A3364">
        <v>39</v>
      </c>
      <c r="E3364">
        <v>1635</v>
      </c>
    </row>
    <row r="3365" spans="1:5" x14ac:dyDescent="0.2">
      <c r="A3365">
        <v>128</v>
      </c>
      <c r="E3365">
        <v>11363</v>
      </c>
    </row>
    <row r="3366" spans="1:5" x14ac:dyDescent="0.2">
      <c r="A3366">
        <v>71</v>
      </c>
      <c r="E3366">
        <v>5696</v>
      </c>
    </row>
    <row r="3367" spans="1:5" x14ac:dyDescent="0.2">
      <c r="A3367">
        <v>47</v>
      </c>
      <c r="E3367">
        <v>3710</v>
      </c>
    </row>
    <row r="3368" spans="1:5" x14ac:dyDescent="0.2">
      <c r="A3368">
        <v>17</v>
      </c>
      <c r="E3368">
        <v>1625</v>
      </c>
    </row>
    <row r="3369" spans="1:5" x14ac:dyDescent="0.2">
      <c r="A3369">
        <v>91</v>
      </c>
      <c r="E3369">
        <v>6360</v>
      </c>
    </row>
    <row r="3370" spans="1:5" x14ac:dyDescent="0.2">
      <c r="A3370">
        <v>43</v>
      </c>
      <c r="E3370">
        <v>3205</v>
      </c>
    </row>
    <row r="3371" spans="1:5" x14ac:dyDescent="0.2">
      <c r="A3371">
        <v>17</v>
      </c>
      <c r="E3371">
        <v>2107</v>
      </c>
    </row>
    <row r="3372" spans="1:5" x14ac:dyDescent="0.2">
      <c r="A3372">
        <v>33</v>
      </c>
      <c r="E3372">
        <v>8740</v>
      </c>
    </row>
    <row r="3373" spans="1:5" x14ac:dyDescent="0.2">
      <c r="A3373">
        <v>87</v>
      </c>
      <c r="E3373">
        <v>5100</v>
      </c>
    </row>
    <row r="3374" spans="1:5" x14ac:dyDescent="0.2">
      <c r="A3374">
        <v>113</v>
      </c>
      <c r="E3374">
        <v>8010</v>
      </c>
    </row>
    <row r="3375" spans="1:5" x14ac:dyDescent="0.2">
      <c r="A3375">
        <v>14</v>
      </c>
      <c r="E3375">
        <v>120</v>
      </c>
    </row>
    <row r="3376" spans="1:5" x14ac:dyDescent="0.2">
      <c r="A3376">
        <v>30</v>
      </c>
      <c r="E3376">
        <v>3407</v>
      </c>
    </row>
    <row r="3377" spans="1:5" x14ac:dyDescent="0.2">
      <c r="A3377">
        <v>16</v>
      </c>
      <c r="E3377">
        <v>971</v>
      </c>
    </row>
    <row r="3378" spans="1:5" x14ac:dyDescent="0.2">
      <c r="A3378">
        <v>46</v>
      </c>
      <c r="E3378">
        <v>5070</v>
      </c>
    </row>
    <row r="3379" spans="1:5" x14ac:dyDescent="0.2">
      <c r="A3379">
        <v>24</v>
      </c>
      <c r="E3379">
        <v>3275</v>
      </c>
    </row>
    <row r="3380" spans="1:5" x14ac:dyDescent="0.2">
      <c r="A3380">
        <v>97</v>
      </c>
      <c r="E3380">
        <v>5157</v>
      </c>
    </row>
    <row r="3381" spans="1:5" x14ac:dyDescent="0.2">
      <c r="A3381">
        <v>59</v>
      </c>
      <c r="E3381">
        <v>5103</v>
      </c>
    </row>
    <row r="3382" spans="1:5" x14ac:dyDescent="0.2">
      <c r="A3382">
        <v>1095</v>
      </c>
      <c r="E3382">
        <v>169985.91</v>
      </c>
    </row>
    <row r="3383" spans="1:5" x14ac:dyDescent="0.2">
      <c r="A3383">
        <v>218</v>
      </c>
      <c r="E3383">
        <v>25088</v>
      </c>
    </row>
    <row r="3384" spans="1:5" x14ac:dyDescent="0.2">
      <c r="A3384">
        <v>111</v>
      </c>
      <c r="E3384">
        <v>12165</v>
      </c>
    </row>
    <row r="3385" spans="1:5" x14ac:dyDescent="0.2">
      <c r="A3385">
        <v>56</v>
      </c>
      <c r="E3385">
        <v>2532</v>
      </c>
    </row>
    <row r="3386" spans="1:5" x14ac:dyDescent="0.2">
      <c r="A3386">
        <v>265</v>
      </c>
      <c r="E3386">
        <v>27600.2</v>
      </c>
    </row>
    <row r="3387" spans="1:5" x14ac:dyDescent="0.2">
      <c r="A3387">
        <v>28</v>
      </c>
      <c r="E3387">
        <v>1000</v>
      </c>
    </row>
    <row r="3388" spans="1:5" x14ac:dyDescent="0.2">
      <c r="A3388">
        <v>364</v>
      </c>
      <c r="E3388">
        <v>35307</v>
      </c>
    </row>
    <row r="3389" spans="1:5" x14ac:dyDescent="0.2">
      <c r="A3389">
        <v>27</v>
      </c>
      <c r="E3389">
        <v>10000</v>
      </c>
    </row>
    <row r="3390" spans="1:5" x14ac:dyDescent="0.2">
      <c r="A3390">
        <v>93</v>
      </c>
      <c r="E3390">
        <v>8780</v>
      </c>
    </row>
    <row r="3391" spans="1:5" x14ac:dyDescent="0.2">
      <c r="A3391">
        <v>64</v>
      </c>
      <c r="E3391">
        <v>3135</v>
      </c>
    </row>
    <row r="3392" spans="1:5" x14ac:dyDescent="0.2">
      <c r="A3392">
        <v>22</v>
      </c>
      <c r="E3392">
        <v>1003</v>
      </c>
    </row>
    <row r="3393" spans="1:5" x14ac:dyDescent="0.2">
      <c r="A3393">
        <v>59</v>
      </c>
      <c r="E3393">
        <v>1373.24</v>
      </c>
    </row>
    <row r="3394" spans="1:5" x14ac:dyDescent="0.2">
      <c r="A3394">
        <v>249</v>
      </c>
      <c r="E3394">
        <v>15744</v>
      </c>
    </row>
    <row r="3395" spans="1:5" x14ac:dyDescent="0.2">
      <c r="A3395">
        <v>392</v>
      </c>
      <c r="E3395">
        <v>60180</v>
      </c>
    </row>
    <row r="3396" spans="1:5" x14ac:dyDescent="0.2">
      <c r="A3396">
        <v>115</v>
      </c>
      <c r="E3396">
        <v>10373</v>
      </c>
    </row>
    <row r="3397" spans="1:5" x14ac:dyDescent="0.2">
      <c r="A3397">
        <v>433</v>
      </c>
      <c r="E3397">
        <v>51514.5</v>
      </c>
    </row>
    <row r="3398" spans="1:5" x14ac:dyDescent="0.2">
      <c r="A3398">
        <v>20</v>
      </c>
      <c r="E3398">
        <v>1605</v>
      </c>
    </row>
    <row r="3399" spans="1:5" x14ac:dyDescent="0.2">
      <c r="A3399">
        <v>8</v>
      </c>
      <c r="E3399">
        <v>500</v>
      </c>
    </row>
    <row r="3400" spans="1:5" x14ac:dyDescent="0.2">
      <c r="A3400">
        <v>175</v>
      </c>
      <c r="E3400">
        <v>22991.01</v>
      </c>
    </row>
    <row r="3401" spans="1:5" x14ac:dyDescent="0.2">
      <c r="A3401">
        <v>104</v>
      </c>
      <c r="E3401">
        <v>7595.43</v>
      </c>
    </row>
    <row r="3402" spans="1:5" x14ac:dyDescent="0.2">
      <c r="A3402">
        <v>17</v>
      </c>
      <c r="E3402">
        <v>3035</v>
      </c>
    </row>
    <row r="3403" spans="1:5" x14ac:dyDescent="0.2">
      <c r="A3403">
        <v>277</v>
      </c>
      <c r="E3403">
        <v>45126</v>
      </c>
    </row>
    <row r="3404" spans="1:5" x14ac:dyDescent="0.2">
      <c r="A3404">
        <v>118</v>
      </c>
      <c r="E3404">
        <v>12772.6</v>
      </c>
    </row>
    <row r="3405" spans="1:5" x14ac:dyDescent="0.2">
      <c r="A3405">
        <v>97</v>
      </c>
      <c r="E3405">
        <v>8620</v>
      </c>
    </row>
    <row r="3406" spans="1:5" x14ac:dyDescent="0.2">
      <c r="A3406">
        <v>20</v>
      </c>
      <c r="E3406">
        <v>1080</v>
      </c>
    </row>
    <row r="3407" spans="1:5" x14ac:dyDescent="0.2">
      <c r="A3407">
        <v>26</v>
      </c>
      <c r="E3407">
        <v>3035</v>
      </c>
    </row>
    <row r="3408" spans="1:5" x14ac:dyDescent="0.2">
      <c r="A3408">
        <v>128</v>
      </c>
      <c r="E3408">
        <v>29939</v>
      </c>
    </row>
    <row r="3409" spans="1:5" x14ac:dyDescent="0.2">
      <c r="A3409">
        <v>15</v>
      </c>
      <c r="E3409">
        <v>2370</v>
      </c>
    </row>
    <row r="3410" spans="1:5" x14ac:dyDescent="0.2">
      <c r="A3410">
        <v>25</v>
      </c>
      <c r="E3410">
        <v>371</v>
      </c>
    </row>
    <row r="3411" spans="1:5" x14ac:dyDescent="0.2">
      <c r="A3411">
        <v>55</v>
      </c>
      <c r="E3411">
        <v>4685</v>
      </c>
    </row>
    <row r="3412" spans="1:5" x14ac:dyDescent="0.2">
      <c r="A3412">
        <v>107</v>
      </c>
      <c r="E3412">
        <v>15696</v>
      </c>
    </row>
    <row r="3413" spans="1:5" x14ac:dyDescent="0.2">
      <c r="A3413">
        <v>557</v>
      </c>
      <c r="E3413">
        <v>28276</v>
      </c>
    </row>
    <row r="3414" spans="1:5" x14ac:dyDescent="0.2">
      <c r="A3414">
        <v>40</v>
      </c>
      <c r="E3414">
        <v>3508</v>
      </c>
    </row>
    <row r="3415" spans="1:5" x14ac:dyDescent="0.2">
      <c r="A3415">
        <v>36</v>
      </c>
      <c r="E3415">
        <v>8722</v>
      </c>
    </row>
    <row r="3416" spans="1:5" x14ac:dyDescent="0.2">
      <c r="A3416">
        <v>159</v>
      </c>
      <c r="E3416">
        <v>23285</v>
      </c>
    </row>
    <row r="3417" spans="1:5" x14ac:dyDescent="0.2">
      <c r="A3417">
        <v>41</v>
      </c>
      <c r="E3417">
        <v>4230</v>
      </c>
    </row>
    <row r="3418" spans="1:5" x14ac:dyDescent="0.2">
      <c r="A3418">
        <v>226</v>
      </c>
      <c r="E3418">
        <v>18185</v>
      </c>
    </row>
    <row r="3419" spans="1:5" x14ac:dyDescent="0.2">
      <c r="A3419">
        <v>30</v>
      </c>
      <c r="E3419">
        <v>7040</v>
      </c>
    </row>
    <row r="3420" spans="1:5" x14ac:dyDescent="0.2">
      <c r="A3420">
        <v>103</v>
      </c>
      <c r="E3420">
        <v>5221</v>
      </c>
    </row>
    <row r="3421" spans="1:5" x14ac:dyDescent="0.2">
      <c r="A3421">
        <v>62</v>
      </c>
      <c r="E3421">
        <v>10088</v>
      </c>
    </row>
    <row r="3422" spans="1:5" x14ac:dyDescent="0.2">
      <c r="A3422">
        <v>6</v>
      </c>
      <c r="E3422">
        <v>721</v>
      </c>
    </row>
    <row r="3423" spans="1:5" x14ac:dyDescent="0.2">
      <c r="A3423">
        <v>182</v>
      </c>
      <c r="E3423">
        <v>12321</v>
      </c>
    </row>
    <row r="3424" spans="1:5" x14ac:dyDescent="0.2">
      <c r="A3424">
        <v>145</v>
      </c>
      <c r="E3424">
        <v>7555</v>
      </c>
    </row>
    <row r="3425" spans="1:5" x14ac:dyDescent="0.2">
      <c r="A3425">
        <v>25</v>
      </c>
      <c r="E3425">
        <v>1290</v>
      </c>
    </row>
    <row r="3426" spans="1:5" x14ac:dyDescent="0.2">
      <c r="A3426">
        <v>320</v>
      </c>
      <c r="E3426">
        <v>52576</v>
      </c>
    </row>
    <row r="3427" spans="1:5" x14ac:dyDescent="0.2">
      <c r="A3427">
        <v>99</v>
      </c>
      <c r="E3427">
        <v>8401</v>
      </c>
    </row>
    <row r="3428" spans="1:5" x14ac:dyDescent="0.2">
      <c r="A3428">
        <v>348</v>
      </c>
      <c r="E3428">
        <v>32903</v>
      </c>
    </row>
    <row r="3429" spans="1:5" x14ac:dyDescent="0.2">
      <c r="A3429">
        <v>41</v>
      </c>
      <c r="E3429">
        <v>1867</v>
      </c>
    </row>
    <row r="3430" spans="1:5" x14ac:dyDescent="0.2">
      <c r="A3430">
        <v>29</v>
      </c>
      <c r="E3430">
        <v>1500</v>
      </c>
    </row>
    <row r="3431" spans="1:5" x14ac:dyDescent="0.2">
      <c r="A3431">
        <v>25</v>
      </c>
      <c r="E3431">
        <v>1272</v>
      </c>
    </row>
    <row r="3432" spans="1:5" x14ac:dyDescent="0.2">
      <c r="A3432">
        <v>23</v>
      </c>
      <c r="E3432">
        <v>4396</v>
      </c>
    </row>
    <row r="3433" spans="1:5" x14ac:dyDescent="0.2">
      <c r="A3433">
        <v>1260</v>
      </c>
      <c r="E3433">
        <v>112536</v>
      </c>
    </row>
    <row r="3434" spans="1:5" x14ac:dyDescent="0.2">
      <c r="A3434">
        <v>307</v>
      </c>
      <c r="E3434">
        <v>27196.71</v>
      </c>
    </row>
    <row r="3435" spans="1:5" x14ac:dyDescent="0.2">
      <c r="A3435">
        <v>329</v>
      </c>
      <c r="E3435">
        <v>31683</v>
      </c>
    </row>
    <row r="3436" spans="1:5" x14ac:dyDescent="0.2">
      <c r="A3436">
        <v>32</v>
      </c>
      <c r="E3436">
        <v>1066</v>
      </c>
    </row>
    <row r="3437" spans="1:5" x14ac:dyDescent="0.2">
      <c r="A3437">
        <v>27</v>
      </c>
      <c r="E3437">
        <v>1005</v>
      </c>
    </row>
    <row r="3438" spans="1:5" x14ac:dyDescent="0.2">
      <c r="A3438">
        <v>236</v>
      </c>
      <c r="E3438">
        <v>21742.78</v>
      </c>
    </row>
    <row r="3439" spans="1:5" x14ac:dyDescent="0.2">
      <c r="A3439">
        <v>42</v>
      </c>
      <c r="E3439">
        <v>3225</v>
      </c>
    </row>
    <row r="3440" spans="1:5" x14ac:dyDescent="0.2">
      <c r="A3440">
        <v>95</v>
      </c>
      <c r="E3440">
        <v>9170</v>
      </c>
    </row>
    <row r="3441" spans="1:5" x14ac:dyDescent="0.2">
      <c r="A3441">
        <v>37</v>
      </c>
      <c r="E3441">
        <v>1920</v>
      </c>
    </row>
    <row r="3442" spans="1:5" x14ac:dyDescent="0.2">
      <c r="A3442">
        <v>128</v>
      </c>
      <c r="E3442">
        <v>16501</v>
      </c>
    </row>
    <row r="3443" spans="1:5" x14ac:dyDescent="0.2">
      <c r="A3443">
        <v>156</v>
      </c>
      <c r="E3443">
        <v>13121</v>
      </c>
    </row>
    <row r="3444" spans="1:5" x14ac:dyDescent="0.2">
      <c r="A3444">
        <v>64</v>
      </c>
      <c r="E3444">
        <v>5308.26</v>
      </c>
    </row>
    <row r="3445" spans="1:5" x14ac:dyDescent="0.2">
      <c r="A3445">
        <v>58</v>
      </c>
      <c r="E3445">
        <v>15077</v>
      </c>
    </row>
    <row r="3446" spans="1:5" x14ac:dyDescent="0.2">
      <c r="A3446">
        <v>20</v>
      </c>
      <c r="E3446">
        <v>745</v>
      </c>
    </row>
    <row r="3447" spans="1:5" x14ac:dyDescent="0.2">
      <c r="A3447">
        <v>47</v>
      </c>
      <c r="E3447">
        <v>8320</v>
      </c>
    </row>
    <row r="3448" spans="1:5" x14ac:dyDescent="0.2">
      <c r="A3448">
        <v>54</v>
      </c>
      <c r="E3448">
        <v>4000</v>
      </c>
    </row>
    <row r="3449" spans="1:5" x14ac:dyDescent="0.2">
      <c r="A3449">
        <v>9</v>
      </c>
      <c r="E3449">
        <v>636</v>
      </c>
    </row>
    <row r="3450" spans="1:5" x14ac:dyDescent="0.2">
      <c r="A3450">
        <v>213</v>
      </c>
      <c r="E3450">
        <v>23505</v>
      </c>
    </row>
    <row r="3451" spans="1:5" x14ac:dyDescent="0.2">
      <c r="A3451">
        <v>57</v>
      </c>
      <c r="E3451">
        <v>2361</v>
      </c>
    </row>
    <row r="3452" spans="1:5" x14ac:dyDescent="0.2">
      <c r="A3452">
        <v>25</v>
      </c>
      <c r="E3452">
        <v>1300</v>
      </c>
    </row>
    <row r="3453" spans="1:5" x14ac:dyDescent="0.2">
      <c r="A3453">
        <v>104</v>
      </c>
      <c r="E3453">
        <v>3535</v>
      </c>
    </row>
    <row r="3454" spans="1:5" x14ac:dyDescent="0.2">
      <c r="A3454">
        <v>34</v>
      </c>
      <c r="E3454">
        <v>3514</v>
      </c>
    </row>
    <row r="3455" spans="1:5" x14ac:dyDescent="0.2">
      <c r="A3455">
        <v>67</v>
      </c>
      <c r="E3455">
        <v>2331</v>
      </c>
    </row>
    <row r="3456" spans="1:5" x14ac:dyDescent="0.2">
      <c r="A3456">
        <v>241</v>
      </c>
      <c r="E3456">
        <v>10067.5</v>
      </c>
    </row>
    <row r="3457" spans="1:5" x14ac:dyDescent="0.2">
      <c r="A3457">
        <v>123</v>
      </c>
      <c r="E3457">
        <v>7905</v>
      </c>
    </row>
    <row r="3458" spans="1:5" x14ac:dyDescent="0.2">
      <c r="A3458">
        <v>302</v>
      </c>
      <c r="E3458">
        <v>9425.23</v>
      </c>
    </row>
    <row r="3459" spans="1:5" x14ac:dyDescent="0.2">
      <c r="A3459">
        <v>89</v>
      </c>
      <c r="E3459">
        <v>5600</v>
      </c>
    </row>
    <row r="3460" spans="1:5" x14ac:dyDescent="0.2">
      <c r="A3460">
        <v>41</v>
      </c>
      <c r="E3460">
        <v>4040</v>
      </c>
    </row>
    <row r="3461" spans="1:5" x14ac:dyDescent="0.2">
      <c r="A3461">
        <v>69</v>
      </c>
      <c r="E3461">
        <v>5700</v>
      </c>
    </row>
    <row r="3462" spans="1:5" x14ac:dyDescent="0.2">
      <c r="A3462">
        <v>52</v>
      </c>
      <c r="E3462">
        <v>2002.22</v>
      </c>
    </row>
    <row r="3463" spans="1:5" x14ac:dyDescent="0.2">
      <c r="A3463">
        <v>57</v>
      </c>
      <c r="E3463">
        <v>4569</v>
      </c>
    </row>
    <row r="3464" spans="1:5" x14ac:dyDescent="0.2">
      <c r="A3464">
        <v>74</v>
      </c>
      <c r="E3464">
        <v>2102</v>
      </c>
    </row>
    <row r="3465" spans="1:5" x14ac:dyDescent="0.2">
      <c r="A3465">
        <v>63</v>
      </c>
      <c r="E3465">
        <v>5086</v>
      </c>
    </row>
    <row r="3466" spans="1:5" x14ac:dyDescent="0.2">
      <c r="A3466">
        <v>72</v>
      </c>
      <c r="E3466">
        <v>14450</v>
      </c>
    </row>
    <row r="3467" spans="1:5" x14ac:dyDescent="0.2">
      <c r="A3467">
        <v>71</v>
      </c>
      <c r="E3467">
        <v>2669</v>
      </c>
    </row>
    <row r="3468" spans="1:5" x14ac:dyDescent="0.2">
      <c r="A3468">
        <v>21</v>
      </c>
      <c r="E3468">
        <v>1220</v>
      </c>
    </row>
    <row r="3469" spans="1:5" x14ac:dyDescent="0.2">
      <c r="A3469">
        <v>930</v>
      </c>
      <c r="E3469">
        <v>56079.83</v>
      </c>
    </row>
    <row r="3470" spans="1:5" x14ac:dyDescent="0.2">
      <c r="A3470">
        <v>55</v>
      </c>
      <c r="E3470">
        <v>3485</v>
      </c>
    </row>
    <row r="3471" spans="1:5" x14ac:dyDescent="0.2">
      <c r="A3471">
        <v>61</v>
      </c>
      <c r="E3471">
        <v>3105</v>
      </c>
    </row>
    <row r="3472" spans="1:5" x14ac:dyDescent="0.2">
      <c r="A3472">
        <v>82</v>
      </c>
      <c r="E3472">
        <v>8241</v>
      </c>
    </row>
    <row r="3473" spans="1:5" x14ac:dyDescent="0.2">
      <c r="A3473">
        <v>71</v>
      </c>
      <c r="E3473">
        <v>2245</v>
      </c>
    </row>
    <row r="3474" spans="1:5" x14ac:dyDescent="0.2">
      <c r="A3474">
        <v>117</v>
      </c>
      <c r="E3474">
        <v>7617</v>
      </c>
    </row>
    <row r="3475" spans="1:5" x14ac:dyDescent="0.2">
      <c r="A3475">
        <v>29</v>
      </c>
      <c r="E3475">
        <v>2300</v>
      </c>
    </row>
    <row r="3476" spans="1:5" x14ac:dyDescent="0.2">
      <c r="A3476">
        <v>74</v>
      </c>
      <c r="E3476">
        <v>10300</v>
      </c>
    </row>
    <row r="3477" spans="1:5" x14ac:dyDescent="0.2">
      <c r="A3477">
        <v>23</v>
      </c>
      <c r="E3477">
        <v>3034</v>
      </c>
    </row>
    <row r="3478" spans="1:5" x14ac:dyDescent="0.2">
      <c r="A3478">
        <v>60</v>
      </c>
      <c r="E3478">
        <v>5478</v>
      </c>
    </row>
    <row r="3479" spans="1:5" x14ac:dyDescent="0.2">
      <c r="A3479">
        <v>55</v>
      </c>
      <c r="E3479">
        <v>2182</v>
      </c>
    </row>
    <row r="3480" spans="1:5" x14ac:dyDescent="0.2">
      <c r="A3480">
        <v>51</v>
      </c>
      <c r="E3480">
        <v>2935</v>
      </c>
    </row>
    <row r="3481" spans="1:5" x14ac:dyDescent="0.2">
      <c r="A3481">
        <v>78</v>
      </c>
      <c r="E3481">
        <v>2576</v>
      </c>
    </row>
    <row r="3482" spans="1:5" x14ac:dyDescent="0.2">
      <c r="A3482">
        <v>62</v>
      </c>
      <c r="E3482">
        <v>4794.82</v>
      </c>
    </row>
    <row r="3483" spans="1:5" x14ac:dyDescent="0.2">
      <c r="A3483">
        <v>45</v>
      </c>
      <c r="E3483">
        <v>1437</v>
      </c>
    </row>
    <row r="3484" spans="1:5" x14ac:dyDescent="0.2">
      <c r="A3484">
        <v>15</v>
      </c>
      <c r="E3484">
        <v>545</v>
      </c>
    </row>
    <row r="3485" spans="1:5" x14ac:dyDescent="0.2">
      <c r="A3485">
        <v>151</v>
      </c>
      <c r="E3485">
        <v>7062</v>
      </c>
    </row>
    <row r="3486" spans="1:5" x14ac:dyDescent="0.2">
      <c r="A3486">
        <v>68</v>
      </c>
      <c r="E3486">
        <v>2725</v>
      </c>
    </row>
    <row r="3487" spans="1:5" x14ac:dyDescent="0.2">
      <c r="A3487">
        <v>46</v>
      </c>
      <c r="E3487">
        <v>4610</v>
      </c>
    </row>
    <row r="3488" spans="1:5" x14ac:dyDescent="0.2">
      <c r="A3488">
        <v>24</v>
      </c>
      <c r="E3488">
        <v>1000</v>
      </c>
    </row>
    <row r="3489" spans="1:5" x14ac:dyDescent="0.2">
      <c r="A3489">
        <v>70</v>
      </c>
      <c r="E3489">
        <v>3270</v>
      </c>
    </row>
    <row r="3490" spans="1:5" x14ac:dyDescent="0.2">
      <c r="A3490">
        <v>244</v>
      </c>
      <c r="E3490">
        <v>17444</v>
      </c>
    </row>
    <row r="3491" spans="1:5" x14ac:dyDescent="0.2">
      <c r="A3491">
        <v>82</v>
      </c>
      <c r="E3491">
        <v>5175</v>
      </c>
    </row>
    <row r="3492" spans="1:5" x14ac:dyDescent="0.2">
      <c r="A3492">
        <v>226</v>
      </c>
      <c r="E3492">
        <v>11335.7</v>
      </c>
    </row>
    <row r="3493" spans="1:5" x14ac:dyDescent="0.2">
      <c r="A3493">
        <v>60</v>
      </c>
      <c r="E3493">
        <v>3773</v>
      </c>
    </row>
    <row r="3494" spans="1:5" x14ac:dyDescent="0.2">
      <c r="A3494">
        <v>322</v>
      </c>
      <c r="E3494">
        <v>27541</v>
      </c>
    </row>
    <row r="3495" spans="1:5" x14ac:dyDescent="0.2">
      <c r="A3495">
        <v>94</v>
      </c>
      <c r="E3495">
        <v>5050</v>
      </c>
    </row>
    <row r="3496" spans="1:5" x14ac:dyDescent="0.2">
      <c r="A3496">
        <v>47</v>
      </c>
      <c r="E3496">
        <v>6007</v>
      </c>
    </row>
    <row r="3497" spans="1:5" x14ac:dyDescent="0.2">
      <c r="A3497">
        <v>115</v>
      </c>
      <c r="E3497">
        <v>12256</v>
      </c>
    </row>
    <row r="3498" spans="1:5" x14ac:dyDescent="0.2">
      <c r="A3498">
        <v>134</v>
      </c>
      <c r="E3498">
        <v>35123</v>
      </c>
    </row>
    <row r="3499" spans="1:5" x14ac:dyDescent="0.2">
      <c r="A3499">
        <v>35</v>
      </c>
      <c r="E3499">
        <v>2001</v>
      </c>
    </row>
    <row r="3500" spans="1:5" x14ac:dyDescent="0.2">
      <c r="A3500">
        <v>104</v>
      </c>
      <c r="E3500">
        <v>5221</v>
      </c>
    </row>
    <row r="3501" spans="1:5" x14ac:dyDescent="0.2">
      <c r="A3501">
        <v>184</v>
      </c>
      <c r="E3501">
        <v>12252</v>
      </c>
    </row>
    <row r="3502" spans="1:5" x14ac:dyDescent="0.2">
      <c r="A3502">
        <v>119</v>
      </c>
      <c r="E3502">
        <v>20022</v>
      </c>
    </row>
    <row r="3503" spans="1:5" x14ac:dyDescent="0.2">
      <c r="A3503">
        <v>59</v>
      </c>
      <c r="E3503">
        <v>15126</v>
      </c>
    </row>
    <row r="3504" spans="1:5" x14ac:dyDescent="0.2">
      <c r="A3504">
        <v>113</v>
      </c>
      <c r="E3504">
        <v>4137</v>
      </c>
    </row>
    <row r="3505" spans="1:5" x14ac:dyDescent="0.2">
      <c r="A3505">
        <v>84</v>
      </c>
      <c r="E3505">
        <v>3120</v>
      </c>
    </row>
    <row r="3506" spans="1:5" x14ac:dyDescent="0.2">
      <c r="A3506">
        <v>74</v>
      </c>
      <c r="E3506">
        <v>3395</v>
      </c>
    </row>
    <row r="3507" spans="1:5" x14ac:dyDescent="0.2">
      <c r="A3507">
        <v>216</v>
      </c>
      <c r="E3507">
        <v>30610</v>
      </c>
    </row>
    <row r="3508" spans="1:5" x14ac:dyDescent="0.2">
      <c r="A3508">
        <v>39</v>
      </c>
      <c r="E3508">
        <v>2047</v>
      </c>
    </row>
    <row r="3509" spans="1:5" x14ac:dyDescent="0.2">
      <c r="A3509">
        <v>21</v>
      </c>
      <c r="E3509">
        <v>1250</v>
      </c>
    </row>
    <row r="3510" spans="1:5" x14ac:dyDescent="0.2">
      <c r="A3510">
        <v>30</v>
      </c>
      <c r="E3510">
        <v>1500</v>
      </c>
    </row>
    <row r="3511" spans="1:5" x14ac:dyDescent="0.2">
      <c r="A3511">
        <v>37</v>
      </c>
      <c r="E3511">
        <v>7164</v>
      </c>
    </row>
    <row r="3512" spans="1:5" x14ac:dyDescent="0.2">
      <c r="A3512">
        <v>202</v>
      </c>
      <c r="E3512">
        <v>21573</v>
      </c>
    </row>
    <row r="3513" spans="1:5" x14ac:dyDescent="0.2">
      <c r="A3513">
        <v>37</v>
      </c>
      <c r="E3513">
        <v>2857</v>
      </c>
    </row>
    <row r="3514" spans="1:5" x14ac:dyDescent="0.2">
      <c r="A3514">
        <v>28</v>
      </c>
      <c r="E3514">
        <v>1610</v>
      </c>
    </row>
    <row r="3515" spans="1:5" x14ac:dyDescent="0.2">
      <c r="A3515">
        <v>26</v>
      </c>
      <c r="E3515">
        <v>1312</v>
      </c>
    </row>
    <row r="3516" spans="1:5" x14ac:dyDescent="0.2">
      <c r="A3516">
        <v>61</v>
      </c>
      <c r="E3516">
        <v>5940</v>
      </c>
    </row>
    <row r="3517" spans="1:5" x14ac:dyDescent="0.2">
      <c r="A3517">
        <v>115</v>
      </c>
      <c r="E3517">
        <v>4015.71</v>
      </c>
    </row>
    <row r="3518" spans="1:5" x14ac:dyDescent="0.2">
      <c r="A3518">
        <v>181</v>
      </c>
      <c r="E3518">
        <v>15481</v>
      </c>
    </row>
    <row r="3519" spans="1:5" x14ac:dyDescent="0.2">
      <c r="A3519">
        <v>110</v>
      </c>
      <c r="E3519">
        <v>20120</v>
      </c>
    </row>
    <row r="3520" spans="1:5" x14ac:dyDescent="0.2">
      <c r="A3520">
        <v>269</v>
      </c>
      <c r="E3520">
        <v>35275.64</v>
      </c>
    </row>
    <row r="3521" spans="1:5" x14ac:dyDescent="0.2">
      <c r="A3521">
        <v>79</v>
      </c>
      <c r="E3521">
        <v>3145</v>
      </c>
    </row>
    <row r="3522" spans="1:5" x14ac:dyDescent="0.2">
      <c r="A3522">
        <v>104</v>
      </c>
      <c r="E3522">
        <v>6208.98</v>
      </c>
    </row>
    <row r="3523" spans="1:5" x14ac:dyDescent="0.2">
      <c r="A3523">
        <v>34</v>
      </c>
      <c r="E3523">
        <v>3017</v>
      </c>
    </row>
    <row r="3524" spans="1:5" x14ac:dyDescent="0.2">
      <c r="A3524">
        <v>167</v>
      </c>
      <c r="E3524">
        <v>9801</v>
      </c>
    </row>
    <row r="3525" spans="1:5" x14ac:dyDescent="0.2">
      <c r="A3525">
        <v>183</v>
      </c>
      <c r="E3525">
        <v>12730.42</v>
      </c>
    </row>
    <row r="3526" spans="1:5" x14ac:dyDescent="0.2">
      <c r="A3526">
        <v>71</v>
      </c>
      <c r="E3526">
        <v>8227</v>
      </c>
    </row>
    <row r="3527" spans="1:5" x14ac:dyDescent="0.2">
      <c r="A3527">
        <v>69</v>
      </c>
      <c r="E3527">
        <v>1647</v>
      </c>
    </row>
    <row r="3528" spans="1:5" x14ac:dyDescent="0.2">
      <c r="A3528">
        <v>270</v>
      </c>
      <c r="E3528">
        <v>21904</v>
      </c>
    </row>
    <row r="3529" spans="1:5" x14ac:dyDescent="0.2">
      <c r="A3529">
        <v>193</v>
      </c>
      <c r="E3529">
        <v>11122</v>
      </c>
    </row>
    <row r="3530" spans="1:5" x14ac:dyDescent="0.2">
      <c r="A3530">
        <v>57</v>
      </c>
      <c r="E3530">
        <v>2646.5</v>
      </c>
    </row>
    <row r="3531" spans="1:5" x14ac:dyDescent="0.2">
      <c r="A3531">
        <v>200</v>
      </c>
      <c r="E3531">
        <v>12095</v>
      </c>
    </row>
    <row r="3532" spans="1:5" x14ac:dyDescent="0.2">
      <c r="A3532">
        <v>88</v>
      </c>
      <c r="E3532">
        <v>5771</v>
      </c>
    </row>
    <row r="3533" spans="1:5" x14ac:dyDescent="0.2">
      <c r="A3533">
        <v>213</v>
      </c>
      <c r="E3533">
        <v>25388</v>
      </c>
    </row>
    <row r="3534" spans="1:5" x14ac:dyDescent="0.2">
      <c r="A3534">
        <v>20</v>
      </c>
      <c r="E3534">
        <v>1661</v>
      </c>
    </row>
    <row r="3535" spans="1:5" x14ac:dyDescent="0.2">
      <c r="A3535">
        <v>50</v>
      </c>
      <c r="E3535">
        <v>2876</v>
      </c>
    </row>
    <row r="3536" spans="1:5" x14ac:dyDescent="0.2">
      <c r="A3536">
        <v>115</v>
      </c>
      <c r="E3536">
        <v>20365</v>
      </c>
    </row>
    <row r="3537" spans="1:5" x14ac:dyDescent="0.2">
      <c r="A3537">
        <v>186</v>
      </c>
      <c r="E3537">
        <v>13163.5</v>
      </c>
    </row>
    <row r="3538" spans="1:5" x14ac:dyDescent="0.2">
      <c r="A3538">
        <v>18</v>
      </c>
      <c r="E3538">
        <v>525</v>
      </c>
    </row>
    <row r="3539" spans="1:5" x14ac:dyDescent="0.2">
      <c r="A3539">
        <v>176</v>
      </c>
      <c r="E3539">
        <v>12806</v>
      </c>
    </row>
    <row r="3540" spans="1:5" x14ac:dyDescent="0.2">
      <c r="A3540">
        <v>41</v>
      </c>
      <c r="E3540">
        <v>2125.9899999999998</v>
      </c>
    </row>
    <row r="3541" spans="1:5" x14ac:dyDescent="0.2">
      <c r="A3541">
        <v>75</v>
      </c>
      <c r="E3541">
        <v>7365</v>
      </c>
    </row>
    <row r="3542" spans="1:5" x14ac:dyDescent="0.2">
      <c r="A3542">
        <v>97</v>
      </c>
      <c r="E3542">
        <v>24418.6</v>
      </c>
    </row>
    <row r="3543" spans="1:5" x14ac:dyDescent="0.2">
      <c r="A3543">
        <v>73</v>
      </c>
      <c r="E3543">
        <v>5462</v>
      </c>
    </row>
    <row r="3544" spans="1:5" x14ac:dyDescent="0.2">
      <c r="A3544">
        <v>49</v>
      </c>
      <c r="E3544">
        <v>3315</v>
      </c>
    </row>
    <row r="3545" spans="1:5" x14ac:dyDescent="0.2">
      <c r="A3545">
        <v>134</v>
      </c>
      <c r="E3545">
        <v>12571</v>
      </c>
    </row>
    <row r="3546" spans="1:5" x14ac:dyDescent="0.2">
      <c r="A3546">
        <v>68</v>
      </c>
      <c r="E3546">
        <v>2804.16</v>
      </c>
    </row>
    <row r="3547" spans="1:5" x14ac:dyDescent="0.2">
      <c r="A3547">
        <v>49</v>
      </c>
      <c r="E3547">
        <v>2575</v>
      </c>
    </row>
    <row r="3548" spans="1:5" x14ac:dyDescent="0.2">
      <c r="A3548">
        <v>63</v>
      </c>
      <c r="E3548">
        <v>4428</v>
      </c>
    </row>
    <row r="3549" spans="1:5" x14ac:dyDescent="0.2">
      <c r="A3549">
        <v>163</v>
      </c>
      <c r="E3549">
        <v>7877</v>
      </c>
    </row>
    <row r="3550" spans="1:5" x14ac:dyDescent="0.2">
      <c r="A3550">
        <v>288</v>
      </c>
      <c r="E3550">
        <v>15315</v>
      </c>
    </row>
    <row r="3551" spans="1:5" x14ac:dyDescent="0.2">
      <c r="A3551">
        <v>42</v>
      </c>
      <c r="E3551">
        <v>2560</v>
      </c>
    </row>
    <row r="3552" spans="1:5" x14ac:dyDescent="0.2">
      <c r="A3552">
        <v>70</v>
      </c>
      <c r="E3552">
        <v>8120</v>
      </c>
    </row>
    <row r="3553" spans="1:5" x14ac:dyDescent="0.2">
      <c r="A3553">
        <v>30</v>
      </c>
      <c r="E3553">
        <v>1830</v>
      </c>
    </row>
    <row r="3554" spans="1:5" x14ac:dyDescent="0.2">
      <c r="A3554">
        <v>51</v>
      </c>
      <c r="E3554">
        <v>1950</v>
      </c>
    </row>
    <row r="3555" spans="1:5" x14ac:dyDescent="0.2">
      <c r="A3555">
        <v>145</v>
      </c>
      <c r="E3555">
        <v>15443</v>
      </c>
    </row>
    <row r="3556" spans="1:5" x14ac:dyDescent="0.2">
      <c r="A3556">
        <v>21</v>
      </c>
      <c r="E3556">
        <v>4296</v>
      </c>
    </row>
    <row r="3557" spans="1:5" x14ac:dyDescent="0.2">
      <c r="A3557">
        <v>286</v>
      </c>
      <c r="E3557">
        <v>15705</v>
      </c>
    </row>
    <row r="3558" spans="1:5" x14ac:dyDescent="0.2">
      <c r="A3558">
        <v>12</v>
      </c>
      <c r="E3558">
        <v>1805</v>
      </c>
    </row>
    <row r="3559" spans="1:5" x14ac:dyDescent="0.2">
      <c r="A3559">
        <v>100</v>
      </c>
      <c r="E3559">
        <v>5258</v>
      </c>
    </row>
    <row r="3560" spans="1:5" x14ac:dyDescent="0.2">
      <c r="A3560">
        <v>100</v>
      </c>
      <c r="E3560">
        <v>5430</v>
      </c>
    </row>
    <row r="3561" spans="1:5" x14ac:dyDescent="0.2">
      <c r="A3561">
        <v>34</v>
      </c>
      <c r="E3561">
        <v>2585</v>
      </c>
    </row>
    <row r="3562" spans="1:5" x14ac:dyDescent="0.2">
      <c r="A3562">
        <v>63</v>
      </c>
      <c r="E3562">
        <v>6628</v>
      </c>
    </row>
    <row r="3563" spans="1:5" x14ac:dyDescent="0.2">
      <c r="A3563">
        <v>30</v>
      </c>
      <c r="E3563">
        <v>2060</v>
      </c>
    </row>
    <row r="3564" spans="1:5" x14ac:dyDescent="0.2">
      <c r="A3564">
        <v>47</v>
      </c>
      <c r="E3564">
        <v>6080</v>
      </c>
    </row>
    <row r="3565" spans="1:5" x14ac:dyDescent="0.2">
      <c r="A3565">
        <v>237</v>
      </c>
      <c r="E3565">
        <v>31820.5</v>
      </c>
    </row>
    <row r="3566" spans="1:5" x14ac:dyDescent="0.2">
      <c r="A3566">
        <v>47</v>
      </c>
      <c r="E3566">
        <v>838</v>
      </c>
    </row>
    <row r="3567" spans="1:5" x14ac:dyDescent="0.2">
      <c r="A3567">
        <v>15</v>
      </c>
      <c r="E3567">
        <v>3048</v>
      </c>
    </row>
    <row r="3568" spans="1:5" x14ac:dyDescent="0.2">
      <c r="A3568">
        <v>81</v>
      </c>
      <c r="E3568">
        <v>5604</v>
      </c>
    </row>
    <row r="3569" spans="1:5" x14ac:dyDescent="0.2">
      <c r="A3569">
        <v>122</v>
      </c>
      <c r="E3569">
        <v>15265</v>
      </c>
    </row>
    <row r="3570" spans="1:5" x14ac:dyDescent="0.2">
      <c r="A3570">
        <v>34</v>
      </c>
      <c r="E3570">
        <v>2500</v>
      </c>
    </row>
    <row r="3571" spans="1:5" x14ac:dyDescent="0.2">
      <c r="A3571">
        <v>207</v>
      </c>
      <c r="E3571">
        <v>10026.49</v>
      </c>
    </row>
    <row r="3572" spans="1:5" x14ac:dyDescent="0.2">
      <c r="A3572">
        <v>25</v>
      </c>
      <c r="E3572">
        <v>665.21</v>
      </c>
    </row>
    <row r="3573" spans="1:5" x14ac:dyDescent="0.2">
      <c r="A3573">
        <v>72</v>
      </c>
      <c r="E3573">
        <v>2424</v>
      </c>
    </row>
    <row r="3574" spans="1:5" x14ac:dyDescent="0.2">
      <c r="A3574">
        <v>14</v>
      </c>
      <c r="E3574">
        <v>570</v>
      </c>
    </row>
    <row r="3575" spans="1:5" x14ac:dyDescent="0.2">
      <c r="A3575">
        <v>15</v>
      </c>
      <c r="E3575">
        <v>289</v>
      </c>
    </row>
    <row r="3576" spans="1:5" x14ac:dyDescent="0.2">
      <c r="A3576">
        <v>91</v>
      </c>
      <c r="E3576">
        <v>7670</v>
      </c>
    </row>
    <row r="3577" spans="1:5" x14ac:dyDescent="0.2">
      <c r="A3577">
        <v>24</v>
      </c>
      <c r="E3577">
        <v>710</v>
      </c>
    </row>
    <row r="3578" spans="1:5" x14ac:dyDescent="0.2">
      <c r="A3578">
        <v>27</v>
      </c>
      <c r="E3578">
        <v>720.01</v>
      </c>
    </row>
    <row r="3579" spans="1:5" x14ac:dyDescent="0.2">
      <c r="A3579">
        <v>47</v>
      </c>
      <c r="E3579">
        <v>2161</v>
      </c>
    </row>
    <row r="3580" spans="1:5" x14ac:dyDescent="0.2">
      <c r="A3580">
        <v>44</v>
      </c>
      <c r="E3580">
        <v>5504</v>
      </c>
    </row>
    <row r="3581" spans="1:5" x14ac:dyDescent="0.2">
      <c r="A3581">
        <v>72</v>
      </c>
      <c r="E3581">
        <v>10173</v>
      </c>
    </row>
    <row r="3582" spans="1:5" x14ac:dyDescent="0.2">
      <c r="A3582">
        <v>63</v>
      </c>
      <c r="E3582">
        <v>3486</v>
      </c>
    </row>
    <row r="3583" spans="1:5" x14ac:dyDescent="0.2">
      <c r="A3583">
        <v>88</v>
      </c>
      <c r="E3583">
        <v>4085</v>
      </c>
    </row>
    <row r="3584" spans="1:5" x14ac:dyDescent="0.2">
      <c r="A3584">
        <v>70</v>
      </c>
      <c r="E3584">
        <v>4004</v>
      </c>
    </row>
    <row r="3585" spans="1:5" x14ac:dyDescent="0.2">
      <c r="A3585">
        <v>50</v>
      </c>
      <c r="E3585">
        <v>8685</v>
      </c>
    </row>
    <row r="3586" spans="1:5" x14ac:dyDescent="0.2">
      <c r="A3586">
        <v>35</v>
      </c>
      <c r="E3586">
        <v>2086</v>
      </c>
    </row>
    <row r="3587" spans="1:5" x14ac:dyDescent="0.2">
      <c r="A3587">
        <v>175</v>
      </c>
      <c r="E3587">
        <v>15677.5</v>
      </c>
    </row>
    <row r="3588" spans="1:5" x14ac:dyDescent="0.2">
      <c r="A3588">
        <v>20</v>
      </c>
      <c r="E3588">
        <v>4081</v>
      </c>
    </row>
    <row r="3589" spans="1:5" x14ac:dyDescent="0.2">
      <c r="A3589">
        <v>54</v>
      </c>
      <c r="E3589">
        <v>2630</v>
      </c>
    </row>
    <row r="3590" spans="1:5" x14ac:dyDescent="0.2">
      <c r="A3590">
        <v>20</v>
      </c>
      <c r="E3590">
        <v>1066.8</v>
      </c>
    </row>
    <row r="3591" spans="1:5" x14ac:dyDescent="0.2">
      <c r="A3591">
        <v>57</v>
      </c>
      <c r="E3591">
        <v>4280</v>
      </c>
    </row>
    <row r="3592" spans="1:5" x14ac:dyDescent="0.2">
      <c r="A3592">
        <v>31</v>
      </c>
      <c r="E3592">
        <v>558</v>
      </c>
    </row>
    <row r="3593" spans="1:5" x14ac:dyDescent="0.2">
      <c r="A3593">
        <v>31</v>
      </c>
      <c r="E3593">
        <v>6505</v>
      </c>
    </row>
    <row r="3594" spans="1:5" x14ac:dyDescent="0.2">
      <c r="A3594">
        <v>45</v>
      </c>
      <c r="E3594">
        <v>2746</v>
      </c>
    </row>
    <row r="3595" spans="1:5" x14ac:dyDescent="0.2">
      <c r="A3595">
        <v>41</v>
      </c>
      <c r="E3595">
        <v>2501</v>
      </c>
    </row>
    <row r="3596" spans="1:5" x14ac:dyDescent="0.2">
      <c r="A3596">
        <v>29</v>
      </c>
      <c r="E3596">
        <v>2321</v>
      </c>
    </row>
    <row r="3597" spans="1:5" x14ac:dyDescent="0.2">
      <c r="A3597">
        <v>58</v>
      </c>
      <c r="E3597">
        <v>1686</v>
      </c>
    </row>
    <row r="3598" spans="1:5" x14ac:dyDescent="0.2">
      <c r="A3598">
        <v>89</v>
      </c>
      <c r="E3598">
        <v>4400</v>
      </c>
    </row>
    <row r="3599" spans="1:5" x14ac:dyDescent="0.2">
      <c r="A3599">
        <v>125</v>
      </c>
      <c r="E3599">
        <v>11747.18</v>
      </c>
    </row>
    <row r="3600" spans="1:5" x14ac:dyDescent="0.2">
      <c r="A3600">
        <v>18</v>
      </c>
      <c r="E3600">
        <v>1115</v>
      </c>
    </row>
    <row r="3601" spans="1:5" x14ac:dyDescent="0.2">
      <c r="A3601">
        <v>32</v>
      </c>
      <c r="E3601">
        <v>2512</v>
      </c>
    </row>
    <row r="3602" spans="1:5" x14ac:dyDescent="0.2">
      <c r="A3602">
        <v>16</v>
      </c>
      <c r="E3602">
        <v>540</v>
      </c>
    </row>
    <row r="3603" spans="1:5" x14ac:dyDescent="0.2">
      <c r="A3603">
        <v>38</v>
      </c>
      <c r="E3603">
        <v>2525</v>
      </c>
    </row>
    <row r="3604" spans="1:5" x14ac:dyDescent="0.2">
      <c r="A3604">
        <v>15</v>
      </c>
      <c r="E3604">
        <v>537</v>
      </c>
    </row>
    <row r="3605" spans="1:5" x14ac:dyDescent="0.2">
      <c r="A3605">
        <v>23</v>
      </c>
      <c r="E3605">
        <v>3350</v>
      </c>
    </row>
    <row r="3606" spans="1:5" x14ac:dyDescent="0.2">
      <c r="A3606">
        <v>49</v>
      </c>
      <c r="E3606">
        <v>1259</v>
      </c>
    </row>
    <row r="3607" spans="1:5" x14ac:dyDescent="0.2">
      <c r="A3607">
        <v>10</v>
      </c>
      <c r="E3607">
        <v>1525</v>
      </c>
    </row>
    <row r="3608" spans="1:5" x14ac:dyDescent="0.2">
      <c r="A3608">
        <v>15</v>
      </c>
      <c r="E3608">
        <v>450</v>
      </c>
    </row>
    <row r="3609" spans="1:5" x14ac:dyDescent="0.2">
      <c r="A3609">
        <v>57</v>
      </c>
      <c r="E3609">
        <v>8110</v>
      </c>
    </row>
    <row r="3610" spans="1:5" x14ac:dyDescent="0.2">
      <c r="A3610">
        <v>33</v>
      </c>
      <c r="E3610">
        <v>810</v>
      </c>
    </row>
    <row r="3611" spans="1:5" x14ac:dyDescent="0.2">
      <c r="A3611">
        <v>9</v>
      </c>
      <c r="E3611">
        <v>2635</v>
      </c>
    </row>
    <row r="3612" spans="1:5" x14ac:dyDescent="0.2">
      <c r="A3612">
        <v>26</v>
      </c>
      <c r="E3612">
        <v>1168</v>
      </c>
    </row>
    <row r="3613" spans="1:5" x14ac:dyDescent="0.2">
      <c r="A3613">
        <v>69</v>
      </c>
      <c r="E3613">
        <v>1594</v>
      </c>
    </row>
    <row r="3614" spans="1:5" x14ac:dyDescent="0.2">
      <c r="A3614">
        <v>65</v>
      </c>
      <c r="E3614">
        <v>5226</v>
      </c>
    </row>
    <row r="3615" spans="1:5" x14ac:dyDescent="0.2">
      <c r="A3615">
        <v>83</v>
      </c>
      <c r="E3615">
        <v>6000</v>
      </c>
    </row>
    <row r="3616" spans="1:5" x14ac:dyDescent="0.2">
      <c r="A3616">
        <v>111</v>
      </c>
      <c r="E3616">
        <v>3660</v>
      </c>
    </row>
    <row r="3617" spans="1:5" x14ac:dyDescent="0.2">
      <c r="A3617">
        <v>46</v>
      </c>
      <c r="E3617">
        <v>5366</v>
      </c>
    </row>
    <row r="3618" spans="1:5" x14ac:dyDescent="0.2">
      <c r="A3618">
        <v>63</v>
      </c>
      <c r="E3618">
        <v>5016</v>
      </c>
    </row>
    <row r="3619" spans="1:5" x14ac:dyDescent="0.2">
      <c r="A3619">
        <v>9</v>
      </c>
      <c r="E3619">
        <v>250</v>
      </c>
    </row>
    <row r="3620" spans="1:5" x14ac:dyDescent="0.2">
      <c r="A3620">
        <v>34</v>
      </c>
      <c r="E3620">
        <v>2755</v>
      </c>
    </row>
    <row r="3621" spans="1:5" x14ac:dyDescent="0.2">
      <c r="A3621">
        <v>112</v>
      </c>
      <c r="E3621">
        <v>15327</v>
      </c>
    </row>
    <row r="3622" spans="1:5" x14ac:dyDescent="0.2">
      <c r="A3622">
        <v>47</v>
      </c>
      <c r="E3622">
        <v>8348</v>
      </c>
    </row>
    <row r="3623" spans="1:5" x14ac:dyDescent="0.2">
      <c r="A3623">
        <v>38</v>
      </c>
      <c r="E3623">
        <v>4145</v>
      </c>
    </row>
    <row r="3624" spans="1:5" x14ac:dyDescent="0.2">
      <c r="A3624">
        <v>28</v>
      </c>
      <c r="E3624">
        <v>3350</v>
      </c>
    </row>
    <row r="3625" spans="1:5" x14ac:dyDescent="0.2">
      <c r="A3625">
        <v>78</v>
      </c>
      <c r="E3625">
        <v>6100</v>
      </c>
    </row>
    <row r="3626" spans="1:5" x14ac:dyDescent="0.2">
      <c r="A3626">
        <v>23</v>
      </c>
      <c r="E3626">
        <v>1200</v>
      </c>
    </row>
    <row r="3627" spans="1:5" x14ac:dyDescent="0.2">
      <c r="A3627">
        <v>40</v>
      </c>
      <c r="E3627">
        <v>4565</v>
      </c>
    </row>
    <row r="3628" spans="1:5" x14ac:dyDescent="0.2">
      <c r="A3628">
        <v>13</v>
      </c>
      <c r="E3628">
        <v>650</v>
      </c>
    </row>
    <row r="3629" spans="1:5" x14ac:dyDescent="0.2">
      <c r="A3629">
        <v>18</v>
      </c>
      <c r="E3629">
        <v>1650</v>
      </c>
    </row>
    <row r="3630" spans="1:5" x14ac:dyDescent="0.2">
      <c r="A3630">
        <v>22</v>
      </c>
      <c r="E3630">
        <v>2389</v>
      </c>
    </row>
    <row r="3631" spans="1:5" x14ac:dyDescent="0.2">
      <c r="A3631">
        <v>79</v>
      </c>
      <c r="E3631">
        <v>5516</v>
      </c>
    </row>
    <row r="3632" spans="1:5" x14ac:dyDescent="0.2">
      <c r="A3632">
        <v>14</v>
      </c>
      <c r="E3632">
        <v>1534</v>
      </c>
    </row>
    <row r="3633" spans="1:5" x14ac:dyDescent="0.2">
      <c r="A3633">
        <v>51</v>
      </c>
      <c r="E3633">
        <v>3655</v>
      </c>
    </row>
    <row r="3634" spans="1:5" x14ac:dyDescent="0.2">
      <c r="A3634">
        <v>54</v>
      </c>
      <c r="E3634">
        <v>5055</v>
      </c>
    </row>
    <row r="3635" spans="1:5" x14ac:dyDescent="0.2">
      <c r="A3635">
        <v>70</v>
      </c>
      <c r="E3635">
        <v>5376</v>
      </c>
    </row>
    <row r="3636" spans="1:5" x14ac:dyDescent="0.2">
      <c r="A3636">
        <v>44</v>
      </c>
      <c r="E3636">
        <v>1575</v>
      </c>
    </row>
    <row r="3637" spans="1:5" x14ac:dyDescent="0.2">
      <c r="A3637">
        <v>55</v>
      </c>
      <c r="E3637">
        <v>3058</v>
      </c>
    </row>
    <row r="3638" spans="1:5" x14ac:dyDescent="0.2">
      <c r="A3638">
        <v>15</v>
      </c>
      <c r="E3638">
        <v>2210</v>
      </c>
    </row>
    <row r="3639" spans="1:5" x14ac:dyDescent="0.2">
      <c r="A3639">
        <v>27</v>
      </c>
      <c r="E3639">
        <v>1521</v>
      </c>
    </row>
    <row r="3640" spans="1:5" x14ac:dyDescent="0.2">
      <c r="A3640">
        <v>21</v>
      </c>
      <c r="E3640">
        <v>2020</v>
      </c>
    </row>
    <row r="3641" spans="1:5" x14ac:dyDescent="0.2">
      <c r="A3641">
        <v>162</v>
      </c>
      <c r="E3641">
        <v>10299</v>
      </c>
    </row>
    <row r="3642" spans="1:5" x14ac:dyDescent="0.2">
      <c r="A3642">
        <v>23</v>
      </c>
      <c r="E3642">
        <v>4250</v>
      </c>
    </row>
    <row r="3643" spans="1:5" x14ac:dyDescent="0.2">
      <c r="A3643">
        <v>72</v>
      </c>
      <c r="E3643">
        <v>9124</v>
      </c>
    </row>
    <row r="3644" spans="1:5" x14ac:dyDescent="0.2">
      <c r="A3644">
        <v>68</v>
      </c>
      <c r="E3644">
        <v>5673</v>
      </c>
    </row>
    <row r="3645" spans="1:5" x14ac:dyDescent="0.2">
      <c r="A3645">
        <v>20</v>
      </c>
      <c r="E3645">
        <v>1090</v>
      </c>
    </row>
    <row r="3646" spans="1:5" x14ac:dyDescent="0.2">
      <c r="A3646">
        <v>26</v>
      </c>
      <c r="E3646">
        <v>7860</v>
      </c>
    </row>
    <row r="3647" spans="1:5" x14ac:dyDescent="0.2">
      <c r="A3647">
        <v>72</v>
      </c>
      <c r="E3647">
        <v>3178</v>
      </c>
    </row>
    <row r="3648" spans="1:5" x14ac:dyDescent="0.2">
      <c r="A3648">
        <v>3</v>
      </c>
      <c r="E3648">
        <v>2600</v>
      </c>
    </row>
    <row r="3649" spans="1:5" x14ac:dyDescent="0.2">
      <c r="A3649">
        <v>18</v>
      </c>
      <c r="E3649">
        <v>1105</v>
      </c>
    </row>
    <row r="3650" spans="1:5" x14ac:dyDescent="0.2">
      <c r="A3650">
        <v>30</v>
      </c>
      <c r="E3650">
        <v>890</v>
      </c>
    </row>
    <row r="3651" spans="1:5" x14ac:dyDescent="0.2">
      <c r="A3651">
        <v>23</v>
      </c>
      <c r="E3651">
        <v>1046</v>
      </c>
    </row>
    <row r="3652" spans="1:5" x14ac:dyDescent="0.2">
      <c r="A3652">
        <v>54</v>
      </c>
      <c r="E3652">
        <v>5195</v>
      </c>
    </row>
    <row r="3653" spans="1:5" x14ac:dyDescent="0.2">
      <c r="A3653">
        <v>26</v>
      </c>
      <c r="E3653">
        <v>1766</v>
      </c>
    </row>
    <row r="3654" spans="1:5" x14ac:dyDescent="0.2">
      <c r="A3654">
        <v>9</v>
      </c>
      <c r="E3654">
        <v>277</v>
      </c>
    </row>
    <row r="3655" spans="1:5" x14ac:dyDescent="0.2">
      <c r="A3655">
        <v>27</v>
      </c>
      <c r="E3655">
        <v>1035</v>
      </c>
    </row>
    <row r="3656" spans="1:5" x14ac:dyDescent="0.2">
      <c r="A3656">
        <v>30</v>
      </c>
      <c r="E3656">
        <v>2005</v>
      </c>
    </row>
    <row r="3657" spans="1:5" x14ac:dyDescent="0.2">
      <c r="A3657">
        <v>52</v>
      </c>
      <c r="E3657">
        <v>3730</v>
      </c>
    </row>
    <row r="3658" spans="1:5" x14ac:dyDescent="0.2">
      <c r="A3658">
        <v>17</v>
      </c>
      <c r="E3658">
        <v>3000</v>
      </c>
    </row>
    <row r="3659" spans="1:5" x14ac:dyDescent="0.2">
      <c r="A3659">
        <v>19</v>
      </c>
      <c r="E3659">
        <v>8001</v>
      </c>
    </row>
    <row r="3660" spans="1:5" x14ac:dyDescent="0.2">
      <c r="A3660">
        <v>77</v>
      </c>
      <c r="E3660">
        <v>8084</v>
      </c>
    </row>
    <row r="3661" spans="1:5" x14ac:dyDescent="0.2">
      <c r="A3661">
        <v>21</v>
      </c>
      <c r="E3661">
        <v>592</v>
      </c>
    </row>
    <row r="3662" spans="1:5" x14ac:dyDescent="0.2">
      <c r="A3662">
        <v>38</v>
      </c>
      <c r="E3662">
        <v>2073</v>
      </c>
    </row>
    <row r="3663" spans="1:5" x14ac:dyDescent="0.2">
      <c r="A3663">
        <v>28</v>
      </c>
      <c r="E3663">
        <v>3133</v>
      </c>
    </row>
    <row r="3664" spans="1:5" x14ac:dyDescent="0.2">
      <c r="A3664">
        <v>48</v>
      </c>
      <c r="E3664">
        <v>4090</v>
      </c>
    </row>
    <row r="3665" spans="1:5" x14ac:dyDescent="0.2">
      <c r="A3665">
        <v>46</v>
      </c>
      <c r="E3665">
        <v>3526</v>
      </c>
    </row>
    <row r="3666" spans="1:5" x14ac:dyDescent="0.2">
      <c r="A3666">
        <v>30</v>
      </c>
      <c r="E3666">
        <v>1955</v>
      </c>
    </row>
    <row r="3667" spans="1:5" x14ac:dyDescent="0.2">
      <c r="A3667">
        <v>64</v>
      </c>
      <c r="E3667">
        <v>6000.66</v>
      </c>
    </row>
    <row r="3668" spans="1:5" x14ac:dyDescent="0.2">
      <c r="A3668">
        <v>15</v>
      </c>
      <c r="E3668">
        <v>2000</v>
      </c>
    </row>
    <row r="3669" spans="1:5" x14ac:dyDescent="0.2">
      <c r="A3669">
        <v>41</v>
      </c>
      <c r="E3669">
        <v>2100</v>
      </c>
    </row>
    <row r="3670" spans="1:5" x14ac:dyDescent="0.2">
      <c r="A3670">
        <v>35</v>
      </c>
      <c r="E3670">
        <v>3506</v>
      </c>
    </row>
    <row r="3671" spans="1:5" x14ac:dyDescent="0.2">
      <c r="A3671">
        <v>45</v>
      </c>
      <c r="E3671">
        <v>1557</v>
      </c>
    </row>
    <row r="3672" spans="1:5" x14ac:dyDescent="0.2">
      <c r="A3672">
        <v>62</v>
      </c>
      <c r="E3672">
        <v>11450</v>
      </c>
    </row>
    <row r="3673" spans="1:5" x14ac:dyDescent="0.2">
      <c r="A3673">
        <v>22</v>
      </c>
      <c r="E3673">
        <v>1536</v>
      </c>
    </row>
    <row r="3674" spans="1:5" x14ac:dyDescent="0.2">
      <c r="A3674">
        <v>18</v>
      </c>
      <c r="E3674">
        <v>1115</v>
      </c>
    </row>
    <row r="3675" spans="1:5" x14ac:dyDescent="0.2">
      <c r="A3675">
        <v>12</v>
      </c>
      <c r="E3675">
        <v>500</v>
      </c>
    </row>
    <row r="3676" spans="1:5" x14ac:dyDescent="0.2">
      <c r="A3676">
        <v>44</v>
      </c>
      <c r="E3676">
        <v>1587</v>
      </c>
    </row>
    <row r="3677" spans="1:5" x14ac:dyDescent="0.2">
      <c r="A3677">
        <v>27</v>
      </c>
      <c r="E3677">
        <v>783</v>
      </c>
    </row>
    <row r="3678" spans="1:5" x14ac:dyDescent="0.2">
      <c r="A3678">
        <v>38</v>
      </c>
      <c r="E3678">
        <v>920</v>
      </c>
    </row>
    <row r="3679" spans="1:5" x14ac:dyDescent="0.2">
      <c r="A3679">
        <v>28</v>
      </c>
      <c r="E3679">
        <v>1565</v>
      </c>
    </row>
    <row r="3680" spans="1:5" x14ac:dyDescent="0.2">
      <c r="A3680">
        <v>24</v>
      </c>
      <c r="E3680">
        <v>280</v>
      </c>
    </row>
    <row r="3681" spans="1:5" x14ac:dyDescent="0.2">
      <c r="A3681">
        <v>65</v>
      </c>
      <c r="E3681">
        <v>4443</v>
      </c>
    </row>
    <row r="3682" spans="1:5" x14ac:dyDescent="0.2">
      <c r="A3682">
        <v>46</v>
      </c>
      <c r="E3682">
        <v>1245</v>
      </c>
    </row>
    <row r="3683" spans="1:5" x14ac:dyDescent="0.2">
      <c r="A3683">
        <v>85</v>
      </c>
      <c r="E3683">
        <v>10041</v>
      </c>
    </row>
    <row r="3684" spans="1:5" x14ac:dyDescent="0.2">
      <c r="A3684">
        <v>66</v>
      </c>
      <c r="E3684">
        <v>2954</v>
      </c>
    </row>
    <row r="3685" spans="1:5" x14ac:dyDescent="0.2">
      <c r="A3685">
        <v>165</v>
      </c>
      <c r="E3685">
        <v>16465</v>
      </c>
    </row>
    <row r="3686" spans="1:5" x14ac:dyDescent="0.2">
      <c r="A3686">
        <v>17</v>
      </c>
      <c r="E3686">
        <v>2000</v>
      </c>
    </row>
    <row r="3687" spans="1:5" x14ac:dyDescent="0.2">
      <c r="A3687">
        <v>3</v>
      </c>
      <c r="E3687">
        <v>610</v>
      </c>
    </row>
    <row r="3688" spans="1:5" x14ac:dyDescent="0.2">
      <c r="A3688">
        <v>17</v>
      </c>
      <c r="E3688">
        <v>481.5</v>
      </c>
    </row>
    <row r="3689" spans="1:5" x14ac:dyDescent="0.2">
      <c r="A3689">
        <v>91</v>
      </c>
      <c r="E3689">
        <v>10031</v>
      </c>
    </row>
    <row r="3690" spans="1:5" x14ac:dyDescent="0.2">
      <c r="A3690">
        <v>67</v>
      </c>
      <c r="E3690">
        <v>2142</v>
      </c>
    </row>
    <row r="3691" spans="1:5" x14ac:dyDescent="0.2">
      <c r="A3691">
        <v>18</v>
      </c>
      <c r="E3691">
        <v>1055</v>
      </c>
    </row>
    <row r="3692" spans="1:5" x14ac:dyDescent="0.2">
      <c r="A3692">
        <v>21</v>
      </c>
      <c r="E3692">
        <v>618</v>
      </c>
    </row>
    <row r="3693" spans="1:5" x14ac:dyDescent="0.2">
      <c r="A3693">
        <v>40</v>
      </c>
      <c r="E3693">
        <v>3255</v>
      </c>
    </row>
    <row r="3694" spans="1:5" x14ac:dyDescent="0.2">
      <c r="A3694">
        <v>78</v>
      </c>
      <c r="E3694">
        <v>15535</v>
      </c>
    </row>
    <row r="3695" spans="1:5" x14ac:dyDescent="0.2">
      <c r="A3695">
        <v>26</v>
      </c>
      <c r="E3695">
        <v>3000</v>
      </c>
    </row>
    <row r="3696" spans="1:5" x14ac:dyDescent="0.2">
      <c r="A3696">
        <v>14</v>
      </c>
      <c r="E3696">
        <v>650</v>
      </c>
    </row>
    <row r="3697" spans="1:5" x14ac:dyDescent="0.2">
      <c r="A3697">
        <v>44</v>
      </c>
      <c r="E3697">
        <v>3105</v>
      </c>
    </row>
    <row r="3698" spans="1:5" x14ac:dyDescent="0.2">
      <c r="A3698">
        <v>9</v>
      </c>
      <c r="E3698">
        <v>200</v>
      </c>
    </row>
    <row r="3699" spans="1:5" x14ac:dyDescent="0.2">
      <c r="A3699">
        <v>30</v>
      </c>
      <c r="E3699">
        <v>4784</v>
      </c>
    </row>
    <row r="3700" spans="1:5" x14ac:dyDescent="0.2">
      <c r="A3700">
        <v>45</v>
      </c>
      <c r="E3700">
        <v>1700.01</v>
      </c>
    </row>
    <row r="3701" spans="1:5" x14ac:dyDescent="0.2">
      <c r="A3701">
        <v>56</v>
      </c>
      <c r="E3701">
        <v>4035</v>
      </c>
    </row>
    <row r="3702" spans="1:5" x14ac:dyDescent="0.2">
      <c r="A3702">
        <v>46</v>
      </c>
      <c r="E3702">
        <v>2930</v>
      </c>
    </row>
    <row r="3703" spans="1:5" x14ac:dyDescent="0.2">
      <c r="A3703">
        <v>34</v>
      </c>
      <c r="E3703">
        <v>966</v>
      </c>
    </row>
    <row r="3704" spans="1:5" x14ac:dyDescent="0.2">
      <c r="A3704">
        <v>98</v>
      </c>
      <c r="E3704">
        <v>10115</v>
      </c>
    </row>
    <row r="3705" spans="1:5" x14ac:dyDescent="0.2">
      <c r="A3705">
        <v>46</v>
      </c>
      <c r="E3705">
        <v>3273</v>
      </c>
    </row>
    <row r="3706" spans="1:5" x14ac:dyDescent="0.2">
      <c r="A3706">
        <v>10</v>
      </c>
      <c r="E3706">
        <v>350</v>
      </c>
    </row>
    <row r="3707" spans="1:5" x14ac:dyDescent="0.2">
      <c r="A3707">
        <v>76</v>
      </c>
      <c r="E3707">
        <v>6215</v>
      </c>
    </row>
    <row r="3708" spans="1:5" x14ac:dyDescent="0.2">
      <c r="A3708">
        <v>104</v>
      </c>
      <c r="E3708">
        <v>30891.1</v>
      </c>
    </row>
    <row r="3709" spans="1:5" x14ac:dyDescent="0.2">
      <c r="A3709">
        <v>87</v>
      </c>
      <c r="E3709">
        <v>4055</v>
      </c>
    </row>
    <row r="3710" spans="1:5" x14ac:dyDescent="0.2">
      <c r="A3710">
        <v>29</v>
      </c>
      <c r="E3710">
        <v>1500</v>
      </c>
    </row>
    <row r="3711" spans="1:5" x14ac:dyDescent="0.2">
      <c r="A3711">
        <v>51</v>
      </c>
      <c r="E3711">
        <v>2055</v>
      </c>
    </row>
    <row r="3712" spans="1:5" x14ac:dyDescent="0.2">
      <c r="A3712">
        <v>12</v>
      </c>
      <c r="E3712">
        <v>195</v>
      </c>
    </row>
    <row r="3713" spans="1:5" x14ac:dyDescent="0.2">
      <c r="A3713">
        <v>72</v>
      </c>
      <c r="E3713">
        <v>2170.9899999999998</v>
      </c>
    </row>
    <row r="3714" spans="1:5" x14ac:dyDescent="0.2">
      <c r="A3714">
        <v>21</v>
      </c>
      <c r="E3714">
        <v>2000</v>
      </c>
    </row>
    <row r="3715" spans="1:5" x14ac:dyDescent="0.2">
      <c r="A3715">
        <v>42</v>
      </c>
      <c r="E3715">
        <v>2193</v>
      </c>
    </row>
    <row r="3716" spans="1:5" x14ac:dyDescent="0.2">
      <c r="A3716">
        <v>71</v>
      </c>
      <c r="E3716">
        <v>9525</v>
      </c>
    </row>
    <row r="3717" spans="1:5" x14ac:dyDescent="0.2">
      <c r="A3717">
        <v>168</v>
      </c>
      <c r="E3717">
        <v>10555</v>
      </c>
    </row>
    <row r="3718" spans="1:5" x14ac:dyDescent="0.2">
      <c r="A3718">
        <v>19</v>
      </c>
      <c r="E3718">
        <v>1120</v>
      </c>
    </row>
    <row r="3719" spans="1:5" x14ac:dyDescent="0.2">
      <c r="A3719">
        <v>37</v>
      </c>
      <c r="E3719">
        <v>5295</v>
      </c>
    </row>
    <row r="3720" spans="1:5" x14ac:dyDescent="0.2">
      <c r="A3720">
        <v>36</v>
      </c>
      <c r="E3720">
        <v>3030</v>
      </c>
    </row>
    <row r="3721" spans="1:5" x14ac:dyDescent="0.2">
      <c r="A3721">
        <v>14</v>
      </c>
      <c r="E3721">
        <v>2605</v>
      </c>
    </row>
    <row r="3722" spans="1:5" x14ac:dyDescent="0.2">
      <c r="A3722">
        <v>18</v>
      </c>
      <c r="E3722">
        <v>1616.14</v>
      </c>
    </row>
    <row r="3723" spans="1:5" x14ac:dyDescent="0.2">
      <c r="A3723">
        <v>82</v>
      </c>
      <c r="E3723">
        <v>5260.92</v>
      </c>
    </row>
    <row r="3724" spans="1:5" x14ac:dyDescent="0.2">
      <c r="A3724">
        <v>43</v>
      </c>
      <c r="E3724">
        <v>2565</v>
      </c>
    </row>
    <row r="3725" spans="1:5" x14ac:dyDescent="0.2">
      <c r="A3725">
        <v>8</v>
      </c>
      <c r="E3725">
        <v>250</v>
      </c>
    </row>
    <row r="3726" spans="1:5" x14ac:dyDescent="0.2">
      <c r="A3726">
        <v>45</v>
      </c>
      <c r="E3726">
        <v>1855</v>
      </c>
    </row>
    <row r="3727" spans="1:5" x14ac:dyDescent="0.2">
      <c r="A3727">
        <v>20</v>
      </c>
      <c r="E3727">
        <v>867</v>
      </c>
    </row>
    <row r="3728" spans="1:5" x14ac:dyDescent="0.2">
      <c r="A3728">
        <v>31</v>
      </c>
      <c r="E3728">
        <v>2000</v>
      </c>
    </row>
    <row r="3729" spans="1:5" x14ac:dyDescent="0.2">
      <c r="A3729">
        <v>25</v>
      </c>
      <c r="E3729">
        <v>1082</v>
      </c>
    </row>
    <row r="3730" spans="1:5" x14ac:dyDescent="0.2">
      <c r="A3730">
        <v>14</v>
      </c>
      <c r="E3730">
        <v>1078</v>
      </c>
    </row>
    <row r="3731" spans="1:5" x14ac:dyDescent="0.2">
      <c r="A3731">
        <v>45</v>
      </c>
      <c r="E3731">
        <v>2305</v>
      </c>
    </row>
    <row r="3732" spans="1:5" x14ac:dyDescent="0.2">
      <c r="A3732">
        <v>20</v>
      </c>
      <c r="E3732">
        <v>1365</v>
      </c>
    </row>
    <row r="3733" spans="1:5" x14ac:dyDescent="0.2">
      <c r="A3733">
        <v>39</v>
      </c>
      <c r="E3733">
        <v>760</v>
      </c>
    </row>
    <row r="3734" spans="1:5" x14ac:dyDescent="0.2">
      <c r="A3734">
        <v>16</v>
      </c>
      <c r="E3734">
        <v>658</v>
      </c>
    </row>
    <row r="3735" spans="1:5" x14ac:dyDescent="0.2">
      <c r="A3735">
        <v>37</v>
      </c>
      <c r="E3735">
        <v>1532</v>
      </c>
    </row>
    <row r="3736" spans="1:5" x14ac:dyDescent="0.2">
      <c r="A3736">
        <v>14</v>
      </c>
      <c r="E3736">
        <v>385</v>
      </c>
    </row>
    <row r="3737" spans="1:5" x14ac:dyDescent="0.2">
      <c r="A3737">
        <v>21</v>
      </c>
      <c r="E3737">
        <v>705</v>
      </c>
    </row>
    <row r="3738" spans="1:5" x14ac:dyDescent="0.2">
      <c r="A3738">
        <v>69</v>
      </c>
      <c r="E3738">
        <v>10065</v>
      </c>
    </row>
    <row r="3739" spans="1:5" x14ac:dyDescent="0.2">
      <c r="A3739">
        <v>16</v>
      </c>
      <c r="E3739">
        <v>5739</v>
      </c>
    </row>
    <row r="3740" spans="1:5" x14ac:dyDescent="0.2">
      <c r="A3740">
        <v>55</v>
      </c>
      <c r="E3740">
        <v>2804</v>
      </c>
    </row>
    <row r="3741" spans="1:5" x14ac:dyDescent="0.2">
      <c r="A3741">
        <v>27</v>
      </c>
      <c r="E3741">
        <v>1216</v>
      </c>
    </row>
    <row r="3742" spans="1:5" x14ac:dyDescent="0.2">
      <c r="A3742">
        <v>36</v>
      </c>
      <c r="E3742">
        <v>631</v>
      </c>
    </row>
    <row r="3743" spans="1:5" x14ac:dyDescent="0.2">
      <c r="A3743">
        <v>19</v>
      </c>
      <c r="E3743">
        <v>950</v>
      </c>
    </row>
    <row r="3744" spans="1:5" x14ac:dyDescent="0.2">
      <c r="A3744">
        <v>12</v>
      </c>
      <c r="E3744">
        <v>695</v>
      </c>
    </row>
    <row r="3745" spans="1:5" x14ac:dyDescent="0.2">
      <c r="A3745">
        <v>17</v>
      </c>
      <c r="E3745">
        <v>505</v>
      </c>
    </row>
    <row r="3746" spans="1:5" x14ac:dyDescent="0.2">
      <c r="A3746">
        <v>114</v>
      </c>
      <c r="E3746">
        <v>10338</v>
      </c>
    </row>
    <row r="3747" spans="1:5" x14ac:dyDescent="0.2">
      <c r="A3747">
        <v>93</v>
      </c>
      <c r="E3747">
        <v>5116.18</v>
      </c>
    </row>
    <row r="3748" spans="1:5" x14ac:dyDescent="0.2">
      <c r="A3748">
        <v>36</v>
      </c>
      <c r="E3748">
        <v>2060</v>
      </c>
    </row>
    <row r="3749" spans="1:5" x14ac:dyDescent="0.2">
      <c r="A3749">
        <v>61</v>
      </c>
      <c r="E3749">
        <v>4450</v>
      </c>
    </row>
    <row r="3750" spans="1:5" x14ac:dyDescent="0.2">
      <c r="A3750">
        <v>47</v>
      </c>
      <c r="E3750">
        <v>3030</v>
      </c>
    </row>
    <row r="3751" spans="1:5" x14ac:dyDescent="0.2">
      <c r="A3751">
        <v>17</v>
      </c>
      <c r="E3751">
        <v>12178</v>
      </c>
    </row>
    <row r="3752" spans="1:5" x14ac:dyDescent="0.2">
      <c r="A3752">
        <v>63</v>
      </c>
      <c r="E3752">
        <v>3175</v>
      </c>
    </row>
    <row r="3753" spans="1:5" x14ac:dyDescent="0.2">
      <c r="A3753">
        <v>9</v>
      </c>
      <c r="E3753">
        <v>375</v>
      </c>
    </row>
    <row r="3754" spans="1:5" x14ac:dyDescent="0.2">
      <c r="A3754">
        <v>30</v>
      </c>
      <c r="E3754">
        <v>1073</v>
      </c>
    </row>
    <row r="3755" spans="1:5" x14ac:dyDescent="0.2">
      <c r="A3755">
        <v>23</v>
      </c>
      <c r="E3755">
        <v>2041</v>
      </c>
    </row>
    <row r="3756" spans="1:5" x14ac:dyDescent="0.2">
      <c r="A3756">
        <v>33</v>
      </c>
      <c r="E3756">
        <v>4900</v>
      </c>
    </row>
    <row r="3757" spans="1:5" x14ac:dyDescent="0.2">
      <c r="A3757">
        <v>39</v>
      </c>
      <c r="E3757">
        <v>2020</v>
      </c>
    </row>
    <row r="3758" spans="1:5" x14ac:dyDescent="0.2">
      <c r="A3758">
        <v>17</v>
      </c>
      <c r="E3758">
        <v>340</v>
      </c>
    </row>
    <row r="3759" spans="1:5" x14ac:dyDescent="0.2">
      <c r="A3759">
        <v>6</v>
      </c>
      <c r="E3759">
        <v>312</v>
      </c>
    </row>
    <row r="3760" spans="1:5" x14ac:dyDescent="0.2">
      <c r="A3760">
        <v>39</v>
      </c>
      <c r="E3760">
        <v>2076</v>
      </c>
    </row>
    <row r="3761" spans="1:5" x14ac:dyDescent="0.2">
      <c r="A3761">
        <v>57</v>
      </c>
      <c r="E3761">
        <v>2257</v>
      </c>
    </row>
    <row r="3762" spans="1:5" x14ac:dyDescent="0.2">
      <c r="A3762">
        <v>56</v>
      </c>
      <c r="E3762">
        <v>1918</v>
      </c>
    </row>
    <row r="3763" spans="1:5" x14ac:dyDescent="0.2">
      <c r="A3763">
        <v>13</v>
      </c>
      <c r="E3763">
        <v>2140</v>
      </c>
    </row>
    <row r="3764" spans="1:5" x14ac:dyDescent="0.2">
      <c r="A3764">
        <v>95</v>
      </c>
      <c r="E3764">
        <v>11880</v>
      </c>
    </row>
    <row r="3765" spans="1:5" x14ac:dyDescent="0.2">
      <c r="A3765">
        <v>80</v>
      </c>
      <c r="E3765">
        <v>4150</v>
      </c>
    </row>
    <row r="3766" spans="1:5" x14ac:dyDescent="0.2">
      <c r="A3766">
        <v>133</v>
      </c>
      <c r="E3766">
        <v>5358</v>
      </c>
    </row>
    <row r="3767" spans="1:5" x14ac:dyDescent="0.2">
      <c r="A3767">
        <v>44</v>
      </c>
      <c r="E3767">
        <v>2856</v>
      </c>
    </row>
    <row r="3768" spans="1:5" x14ac:dyDescent="0.2">
      <c r="A3768">
        <v>30</v>
      </c>
      <c r="E3768">
        <v>1660</v>
      </c>
    </row>
    <row r="3769" spans="1:5" x14ac:dyDescent="0.2">
      <c r="A3769">
        <v>56</v>
      </c>
      <c r="E3769">
        <v>4656</v>
      </c>
    </row>
    <row r="3770" spans="1:5" x14ac:dyDescent="0.2">
      <c r="A3770">
        <v>66</v>
      </c>
      <c r="E3770">
        <v>2555</v>
      </c>
    </row>
    <row r="3771" spans="1:5" x14ac:dyDescent="0.2">
      <c r="A3771">
        <v>29</v>
      </c>
      <c r="E3771">
        <v>3636</v>
      </c>
    </row>
    <row r="3772" spans="1:5" x14ac:dyDescent="0.2">
      <c r="A3772">
        <v>72</v>
      </c>
      <c r="E3772">
        <v>5635</v>
      </c>
    </row>
    <row r="3773" spans="1:5" x14ac:dyDescent="0.2">
      <c r="A3773">
        <v>27</v>
      </c>
      <c r="E3773">
        <v>1275</v>
      </c>
    </row>
    <row r="3774" spans="1:5" x14ac:dyDescent="0.2">
      <c r="A3774">
        <v>10</v>
      </c>
      <c r="E3774">
        <v>791</v>
      </c>
    </row>
    <row r="3775" spans="1:5" x14ac:dyDescent="0.2">
      <c r="A3775">
        <v>35</v>
      </c>
      <c r="E3775">
        <v>4000.22</v>
      </c>
    </row>
    <row r="3776" spans="1:5" x14ac:dyDescent="0.2">
      <c r="A3776">
        <v>29</v>
      </c>
      <c r="E3776">
        <v>1500</v>
      </c>
    </row>
    <row r="3777" spans="1:5" x14ac:dyDescent="0.2">
      <c r="A3777">
        <v>13</v>
      </c>
      <c r="E3777">
        <v>400</v>
      </c>
    </row>
    <row r="3778" spans="1:5" x14ac:dyDescent="0.2">
      <c r="A3778">
        <v>72</v>
      </c>
      <c r="E3778">
        <v>5343</v>
      </c>
    </row>
    <row r="3779" spans="1:5" x14ac:dyDescent="0.2">
      <c r="A3779">
        <v>78</v>
      </c>
      <c r="E3779">
        <v>3732</v>
      </c>
    </row>
    <row r="3780" spans="1:5" x14ac:dyDescent="0.2">
      <c r="A3780">
        <v>49</v>
      </c>
      <c r="E3780">
        <v>1686</v>
      </c>
    </row>
    <row r="3781" spans="1:5" x14ac:dyDescent="0.2">
      <c r="A3781">
        <v>42</v>
      </c>
      <c r="E3781">
        <v>1690</v>
      </c>
    </row>
    <row r="3782" spans="1:5" x14ac:dyDescent="0.2">
      <c r="A3782">
        <v>35</v>
      </c>
      <c r="E3782">
        <v>2110</v>
      </c>
    </row>
    <row r="3783" spans="1:5" x14ac:dyDescent="0.2">
      <c r="A3783">
        <v>42</v>
      </c>
      <c r="E3783">
        <v>1063</v>
      </c>
    </row>
    <row r="3784" spans="1:5" x14ac:dyDescent="0.2">
      <c r="A3784">
        <v>42</v>
      </c>
      <c r="E3784">
        <v>1510</v>
      </c>
    </row>
    <row r="3785" spans="1:5" x14ac:dyDescent="0.2">
      <c r="A3785">
        <v>31</v>
      </c>
      <c r="E3785">
        <v>4216</v>
      </c>
    </row>
    <row r="3786" spans="1:5" x14ac:dyDescent="0.2">
      <c r="A3786">
        <v>38</v>
      </c>
      <c r="E3786">
        <v>2689</v>
      </c>
    </row>
    <row r="3787" spans="1:5" x14ac:dyDescent="0.2">
      <c r="A3787">
        <v>8</v>
      </c>
      <c r="E3787">
        <v>1000</v>
      </c>
    </row>
    <row r="3788" spans="1:5" x14ac:dyDescent="0.2">
      <c r="A3788">
        <v>39</v>
      </c>
      <c r="E3788">
        <v>2594</v>
      </c>
    </row>
    <row r="3789" spans="1:5" x14ac:dyDescent="0.2">
      <c r="A3789">
        <v>29</v>
      </c>
      <c r="E3789">
        <v>3045</v>
      </c>
    </row>
    <row r="3790" spans="1:5" x14ac:dyDescent="0.2">
      <c r="A3790">
        <v>72</v>
      </c>
      <c r="E3790">
        <v>10440</v>
      </c>
    </row>
    <row r="3791" spans="1:5" x14ac:dyDescent="0.2">
      <c r="A3791">
        <v>15</v>
      </c>
      <c r="E3791">
        <v>180</v>
      </c>
    </row>
    <row r="3792" spans="1:5" x14ac:dyDescent="0.2">
      <c r="A3792">
        <v>33</v>
      </c>
      <c r="E3792">
        <v>3190</v>
      </c>
    </row>
    <row r="3793" spans="1:5" x14ac:dyDescent="0.2">
      <c r="A3793">
        <v>15</v>
      </c>
      <c r="E3793">
        <v>905</v>
      </c>
    </row>
    <row r="3794" spans="1:5" x14ac:dyDescent="0.2">
      <c r="A3794">
        <v>19</v>
      </c>
      <c r="E3794">
        <v>1518</v>
      </c>
    </row>
    <row r="3795" spans="1:5" x14ac:dyDescent="0.2">
      <c r="A3795">
        <v>17</v>
      </c>
      <c r="E3795">
        <v>1000</v>
      </c>
    </row>
    <row r="3796" spans="1:5" x14ac:dyDescent="0.2">
      <c r="A3796">
        <v>44</v>
      </c>
      <c r="E3796">
        <v>3315</v>
      </c>
    </row>
    <row r="3797" spans="1:5" x14ac:dyDescent="0.2">
      <c r="A3797">
        <v>10</v>
      </c>
      <c r="E3797">
        <v>550</v>
      </c>
    </row>
    <row r="3798" spans="1:5" x14ac:dyDescent="0.2">
      <c r="A3798">
        <v>46</v>
      </c>
      <c r="E3798">
        <v>3080</v>
      </c>
    </row>
    <row r="3799" spans="1:5" x14ac:dyDescent="0.2">
      <c r="A3799">
        <v>11</v>
      </c>
      <c r="E3799">
        <v>2500</v>
      </c>
    </row>
    <row r="3800" spans="1:5" x14ac:dyDescent="0.2">
      <c r="A3800">
        <v>13</v>
      </c>
      <c r="E3800">
        <v>4000</v>
      </c>
    </row>
    <row r="3801" spans="1:5" x14ac:dyDescent="0.2">
      <c r="A3801">
        <v>33</v>
      </c>
      <c r="E3801">
        <v>1650.69</v>
      </c>
    </row>
    <row r="3802" spans="1:5" x14ac:dyDescent="0.2">
      <c r="A3802">
        <v>28</v>
      </c>
      <c r="E3802">
        <v>2027</v>
      </c>
    </row>
    <row r="3803" spans="1:5" x14ac:dyDescent="0.2">
      <c r="A3803">
        <v>21</v>
      </c>
      <c r="E3803">
        <v>2015</v>
      </c>
    </row>
    <row r="3804" spans="1:5" x14ac:dyDescent="0.2">
      <c r="A3804">
        <v>13</v>
      </c>
      <c r="E3804">
        <v>593</v>
      </c>
    </row>
    <row r="3805" spans="1:5" x14ac:dyDescent="0.2">
      <c r="A3805">
        <v>34</v>
      </c>
      <c r="E3805">
        <v>1395</v>
      </c>
    </row>
    <row r="3806" spans="1:5" x14ac:dyDescent="0.2">
      <c r="A3806">
        <v>80</v>
      </c>
      <c r="E3806">
        <v>4546</v>
      </c>
    </row>
    <row r="3807" spans="1:5" x14ac:dyDescent="0.2">
      <c r="A3807">
        <v>74</v>
      </c>
      <c r="E3807">
        <v>10156</v>
      </c>
    </row>
    <row r="3808" spans="1:5" x14ac:dyDescent="0.2">
      <c r="A3808">
        <v>7</v>
      </c>
      <c r="E3808">
        <v>530</v>
      </c>
    </row>
    <row r="3809" spans="1:5" x14ac:dyDescent="0.2">
      <c r="A3809">
        <v>34</v>
      </c>
      <c r="E3809">
        <v>3366</v>
      </c>
    </row>
    <row r="3810" spans="1:5" x14ac:dyDescent="0.2">
      <c r="A3810">
        <v>86</v>
      </c>
      <c r="E3810">
        <v>7015</v>
      </c>
    </row>
    <row r="3811" spans="1:5" x14ac:dyDescent="0.2">
      <c r="A3811">
        <v>37</v>
      </c>
      <c r="E3811">
        <v>1669</v>
      </c>
    </row>
    <row r="3812" spans="1:5" x14ac:dyDescent="0.2">
      <c r="A3812">
        <v>18</v>
      </c>
      <c r="E3812">
        <v>660</v>
      </c>
    </row>
    <row r="3813" spans="1:5" x14ac:dyDescent="0.2">
      <c r="A3813">
        <v>22</v>
      </c>
      <c r="E3813">
        <v>2750</v>
      </c>
    </row>
    <row r="3814" spans="1:5" x14ac:dyDescent="0.2">
      <c r="A3814">
        <v>26</v>
      </c>
      <c r="E3814">
        <v>1280</v>
      </c>
    </row>
    <row r="3815" spans="1:5" x14ac:dyDescent="0.2">
      <c r="A3815">
        <v>27</v>
      </c>
      <c r="E3815">
        <v>1142</v>
      </c>
    </row>
    <row r="3816" spans="1:5" x14ac:dyDescent="0.2">
      <c r="A3816">
        <v>8</v>
      </c>
      <c r="E3816">
        <v>631</v>
      </c>
    </row>
    <row r="3817" spans="1:5" x14ac:dyDescent="0.2">
      <c r="A3817">
        <v>204</v>
      </c>
      <c r="E3817">
        <v>7810</v>
      </c>
    </row>
    <row r="3818" spans="1:5" x14ac:dyDescent="0.2">
      <c r="A3818">
        <v>46</v>
      </c>
      <c r="E3818">
        <v>2063</v>
      </c>
    </row>
    <row r="3819" spans="1:5" x14ac:dyDescent="0.2">
      <c r="A3819">
        <v>17</v>
      </c>
      <c r="E3819">
        <v>230</v>
      </c>
    </row>
    <row r="3820" spans="1:5" x14ac:dyDescent="0.2">
      <c r="A3820">
        <v>28</v>
      </c>
      <c r="E3820">
        <v>1218</v>
      </c>
    </row>
    <row r="3821" spans="1:5" x14ac:dyDescent="0.2">
      <c r="A3821">
        <v>83</v>
      </c>
      <c r="E3821">
        <v>2569</v>
      </c>
    </row>
    <row r="3822" spans="1:5" x14ac:dyDescent="0.2">
      <c r="A3822">
        <v>13</v>
      </c>
      <c r="E3822">
        <v>718</v>
      </c>
    </row>
    <row r="3823" spans="1:5" x14ac:dyDescent="0.2">
      <c r="A3823">
        <v>8</v>
      </c>
      <c r="E3823">
        <v>369</v>
      </c>
    </row>
    <row r="3824" spans="1:5" x14ac:dyDescent="0.2">
      <c r="A3824">
        <v>32</v>
      </c>
      <c r="E3824">
        <v>1260</v>
      </c>
    </row>
    <row r="3825" spans="1:5" x14ac:dyDescent="0.2">
      <c r="A3825">
        <v>85</v>
      </c>
      <c r="E3825">
        <v>5623</v>
      </c>
    </row>
    <row r="3826" spans="1:5" x14ac:dyDescent="0.2">
      <c r="A3826">
        <v>29</v>
      </c>
      <c r="E3826">
        <v>1570</v>
      </c>
    </row>
    <row r="3827" spans="1:5" x14ac:dyDescent="0.2">
      <c r="A3827">
        <v>24</v>
      </c>
      <c r="E3827">
        <v>2500</v>
      </c>
    </row>
    <row r="3828" spans="1:5" x14ac:dyDescent="0.2">
      <c r="A3828">
        <v>8</v>
      </c>
      <c r="E3828">
        <v>251</v>
      </c>
    </row>
    <row r="3829" spans="1:5" x14ac:dyDescent="0.2">
      <c r="A3829">
        <v>19</v>
      </c>
      <c r="E3829">
        <v>1125</v>
      </c>
    </row>
    <row r="3830" spans="1:5" x14ac:dyDescent="0.2">
      <c r="A3830">
        <v>336</v>
      </c>
      <c r="E3830">
        <v>40043.25</v>
      </c>
    </row>
    <row r="3831" spans="1:5" x14ac:dyDescent="0.2">
      <c r="A3831">
        <v>13</v>
      </c>
      <c r="E3831">
        <v>2140</v>
      </c>
    </row>
    <row r="3832" spans="1:5" x14ac:dyDescent="0.2">
      <c r="A3832">
        <v>42</v>
      </c>
      <c r="E3832">
        <v>1020</v>
      </c>
    </row>
    <row r="3833" spans="1:5" x14ac:dyDescent="0.2">
      <c r="A3833">
        <v>64</v>
      </c>
      <c r="E3833">
        <v>2620</v>
      </c>
    </row>
    <row r="3834" spans="1:5" x14ac:dyDescent="0.2">
      <c r="A3834">
        <v>25</v>
      </c>
      <c r="E3834">
        <v>1527.5</v>
      </c>
    </row>
    <row r="3835" spans="1:5" x14ac:dyDescent="0.2">
      <c r="A3835">
        <v>20</v>
      </c>
      <c r="E3835">
        <v>773</v>
      </c>
    </row>
    <row r="3836" spans="1:5" x14ac:dyDescent="0.2">
      <c r="A3836">
        <v>104</v>
      </c>
      <c r="E3836">
        <v>5845</v>
      </c>
    </row>
    <row r="3837" spans="1:5" x14ac:dyDescent="0.2">
      <c r="A3837">
        <v>53</v>
      </c>
      <c r="E3837">
        <v>5671.11</v>
      </c>
    </row>
    <row r="3838" spans="1:5" x14ac:dyDescent="0.2">
      <c r="A3838">
        <v>14</v>
      </c>
      <c r="E3838">
        <v>2400</v>
      </c>
    </row>
    <row r="3839" spans="1:5" x14ac:dyDescent="0.2">
      <c r="A3839">
        <v>20</v>
      </c>
      <c r="E3839">
        <v>2210</v>
      </c>
    </row>
    <row r="3840" spans="1:5" x14ac:dyDescent="0.2">
      <c r="A3840">
        <v>558</v>
      </c>
      <c r="E3840">
        <v>100036</v>
      </c>
    </row>
    <row r="3841" spans="1:5" x14ac:dyDescent="0.2">
      <c r="A3841">
        <v>22</v>
      </c>
      <c r="E3841">
        <v>504</v>
      </c>
    </row>
    <row r="3842" spans="1:5" x14ac:dyDescent="0.2">
      <c r="A3842">
        <v>24</v>
      </c>
      <c r="E3842">
        <v>1035</v>
      </c>
    </row>
    <row r="3843" spans="1:5" x14ac:dyDescent="0.2">
      <c r="A3843">
        <v>74</v>
      </c>
      <c r="E3843">
        <v>3470</v>
      </c>
    </row>
    <row r="3844" spans="1:5" x14ac:dyDescent="0.2">
      <c r="A3844">
        <v>54</v>
      </c>
      <c r="E3844">
        <v>2560</v>
      </c>
    </row>
    <row r="3845" spans="1:5" x14ac:dyDescent="0.2">
      <c r="A3845">
        <v>31</v>
      </c>
      <c r="E3845">
        <v>469</v>
      </c>
    </row>
    <row r="3846" spans="1:5" x14ac:dyDescent="0.2">
      <c r="A3846">
        <v>25</v>
      </c>
      <c r="E3846">
        <v>527.45000000000005</v>
      </c>
    </row>
    <row r="3847" spans="1:5" x14ac:dyDescent="0.2">
      <c r="A3847">
        <v>17</v>
      </c>
      <c r="E3847">
        <v>1005</v>
      </c>
    </row>
    <row r="3848" spans="1:5" x14ac:dyDescent="0.2">
      <c r="A3848">
        <v>12</v>
      </c>
      <c r="E3848">
        <v>1175</v>
      </c>
    </row>
    <row r="3849" spans="1:5" x14ac:dyDescent="0.2">
      <c r="A3849">
        <v>38</v>
      </c>
      <c r="E3849">
        <v>2095</v>
      </c>
    </row>
    <row r="3850" spans="1:5" x14ac:dyDescent="0.2">
      <c r="A3850">
        <v>41</v>
      </c>
      <c r="E3850">
        <v>1088</v>
      </c>
    </row>
    <row r="3851" spans="1:5" x14ac:dyDescent="0.2">
      <c r="A3851">
        <v>19</v>
      </c>
      <c r="E3851">
        <v>1110</v>
      </c>
    </row>
    <row r="3852" spans="1:5" x14ac:dyDescent="0.2">
      <c r="A3852">
        <v>41</v>
      </c>
      <c r="E3852">
        <v>5024</v>
      </c>
    </row>
    <row r="3853" spans="1:5" x14ac:dyDescent="0.2">
      <c r="A3853">
        <v>26</v>
      </c>
      <c r="E3853">
        <v>2287</v>
      </c>
    </row>
    <row r="3854" spans="1:5" x14ac:dyDescent="0.2">
      <c r="A3854">
        <v>25</v>
      </c>
      <c r="E3854">
        <v>1831</v>
      </c>
    </row>
    <row r="3855" spans="1:5" x14ac:dyDescent="0.2">
      <c r="A3855">
        <v>9</v>
      </c>
      <c r="E3855">
        <v>500</v>
      </c>
    </row>
    <row r="3856" spans="1:5" x14ac:dyDescent="0.2">
      <c r="A3856">
        <v>78</v>
      </c>
      <c r="E3856">
        <v>3084</v>
      </c>
    </row>
    <row r="3857" spans="1:5" x14ac:dyDescent="0.2">
      <c r="A3857">
        <v>45</v>
      </c>
      <c r="E3857">
        <v>6155</v>
      </c>
    </row>
    <row r="3858" spans="1:5" x14ac:dyDescent="0.2">
      <c r="A3858">
        <v>102</v>
      </c>
      <c r="E3858">
        <v>10133</v>
      </c>
    </row>
    <row r="3859" spans="1:5" x14ac:dyDescent="0.2">
      <c r="A3859">
        <v>5</v>
      </c>
      <c r="E3859">
        <v>100</v>
      </c>
    </row>
    <row r="3860" spans="1:5" x14ac:dyDescent="0.2">
      <c r="A3860">
        <v>27</v>
      </c>
      <c r="E3860">
        <v>780</v>
      </c>
    </row>
    <row r="3861" spans="1:5" x14ac:dyDescent="0.2">
      <c r="A3861">
        <v>37</v>
      </c>
      <c r="E3861">
        <v>1500.2</v>
      </c>
    </row>
    <row r="3862" spans="1:5" x14ac:dyDescent="0.2">
      <c r="A3862">
        <v>14</v>
      </c>
      <c r="E3862">
        <v>500</v>
      </c>
    </row>
    <row r="3863" spans="1:5" x14ac:dyDescent="0.2">
      <c r="A3863">
        <v>27</v>
      </c>
      <c r="E3863">
        <v>1025</v>
      </c>
    </row>
    <row r="3864" spans="1:5" x14ac:dyDescent="0.2">
      <c r="A3864">
        <v>45</v>
      </c>
      <c r="E3864">
        <v>1500</v>
      </c>
    </row>
    <row r="3865" spans="1:5" x14ac:dyDescent="0.2">
      <c r="A3865">
        <v>49</v>
      </c>
      <c r="E3865">
        <v>2870</v>
      </c>
    </row>
    <row r="3866" spans="1:5" x14ac:dyDescent="0.2">
      <c r="A3866">
        <v>24</v>
      </c>
      <c r="E3866">
        <v>3255</v>
      </c>
    </row>
    <row r="3867" spans="1:5" x14ac:dyDescent="0.2">
      <c r="A3867">
        <v>112</v>
      </c>
      <c r="E3867">
        <v>3465</v>
      </c>
    </row>
    <row r="3868" spans="1:5" x14ac:dyDescent="0.2">
      <c r="A3868">
        <v>23</v>
      </c>
      <c r="E3868">
        <v>4050</v>
      </c>
    </row>
    <row r="3869" spans="1:5" x14ac:dyDescent="0.2">
      <c r="A3869">
        <v>54</v>
      </c>
      <c r="E3869">
        <v>8207</v>
      </c>
    </row>
    <row r="3870" spans="1:5" x14ac:dyDescent="0.2">
      <c r="A3870">
        <v>28</v>
      </c>
      <c r="E3870">
        <v>633</v>
      </c>
    </row>
    <row r="3871" spans="1:5" x14ac:dyDescent="0.2">
      <c r="A3871">
        <v>11</v>
      </c>
      <c r="E3871">
        <v>201</v>
      </c>
    </row>
    <row r="3872" spans="1:5" x14ac:dyDescent="0.2">
      <c r="A3872">
        <v>62</v>
      </c>
      <c r="E3872">
        <v>5100</v>
      </c>
    </row>
    <row r="3873" spans="1:5" x14ac:dyDescent="0.2">
      <c r="A3873">
        <v>73</v>
      </c>
      <c r="E3873">
        <v>5003</v>
      </c>
    </row>
    <row r="3874" spans="1:5" x14ac:dyDescent="0.2">
      <c r="A3874">
        <v>18</v>
      </c>
      <c r="E3874">
        <v>1225</v>
      </c>
    </row>
    <row r="3875" spans="1:5" x14ac:dyDescent="0.2">
      <c r="A3875">
        <v>35</v>
      </c>
      <c r="E3875">
        <v>2545</v>
      </c>
    </row>
    <row r="3876" spans="1:5" x14ac:dyDescent="0.2">
      <c r="A3876">
        <v>43</v>
      </c>
      <c r="E3876">
        <v>3319</v>
      </c>
    </row>
    <row r="3877" spans="1:5" x14ac:dyDescent="0.2">
      <c r="A3877">
        <v>36</v>
      </c>
      <c r="E3877">
        <v>2015</v>
      </c>
    </row>
    <row r="3878" spans="1:5" x14ac:dyDescent="0.2">
      <c r="A3878">
        <v>62</v>
      </c>
      <c r="E3878">
        <v>3081</v>
      </c>
    </row>
    <row r="3879" spans="1:5" x14ac:dyDescent="0.2">
      <c r="A3879">
        <v>15</v>
      </c>
      <c r="E3879">
        <v>1185</v>
      </c>
    </row>
    <row r="3880" spans="1:5" x14ac:dyDescent="0.2">
      <c r="A3880">
        <v>33</v>
      </c>
      <c r="E3880">
        <v>2565</v>
      </c>
    </row>
    <row r="3881" spans="1:5" x14ac:dyDescent="0.2">
      <c r="A3881">
        <v>27</v>
      </c>
      <c r="E3881">
        <v>1101</v>
      </c>
    </row>
    <row r="3882" spans="1:5" x14ac:dyDescent="0.2">
      <c r="A3882">
        <v>17</v>
      </c>
      <c r="E3882">
        <v>1010</v>
      </c>
    </row>
    <row r="3883" spans="1:5" x14ac:dyDescent="0.2">
      <c r="A3883">
        <v>4</v>
      </c>
      <c r="E3883">
        <v>13</v>
      </c>
    </row>
    <row r="3884" spans="1:5" x14ac:dyDescent="0.2">
      <c r="A3884">
        <v>53</v>
      </c>
      <c r="E3884">
        <v>2087</v>
      </c>
    </row>
    <row r="3885" spans="1:5" x14ac:dyDescent="0.2">
      <c r="A3885">
        <v>49</v>
      </c>
      <c r="E3885">
        <v>4002</v>
      </c>
    </row>
    <row r="3886" spans="1:5" x14ac:dyDescent="0.2">
      <c r="A3886">
        <v>57</v>
      </c>
      <c r="E3886">
        <v>2560</v>
      </c>
    </row>
    <row r="3887" spans="1:5" x14ac:dyDescent="0.2">
      <c r="A3887">
        <v>69</v>
      </c>
      <c r="E3887">
        <v>3385</v>
      </c>
    </row>
    <row r="3888" spans="1:5" x14ac:dyDescent="0.2">
      <c r="A3888">
        <v>15</v>
      </c>
      <c r="E3888">
        <v>460</v>
      </c>
    </row>
    <row r="3889" spans="1:5" x14ac:dyDescent="0.2">
      <c r="A3889">
        <v>64</v>
      </c>
      <c r="E3889">
        <v>3908</v>
      </c>
    </row>
    <row r="3890" spans="1:5" x14ac:dyDescent="0.2">
      <c r="A3890">
        <v>20</v>
      </c>
      <c r="E3890">
        <v>580</v>
      </c>
    </row>
    <row r="3891" spans="1:5" x14ac:dyDescent="0.2">
      <c r="A3891">
        <v>27</v>
      </c>
      <c r="E3891">
        <v>800</v>
      </c>
    </row>
    <row r="3892" spans="1:5" x14ac:dyDescent="0.2">
      <c r="A3892">
        <v>21</v>
      </c>
      <c r="E3892">
        <v>3005</v>
      </c>
    </row>
    <row r="3893" spans="1:5" x14ac:dyDescent="0.2">
      <c r="A3893">
        <v>31</v>
      </c>
      <c r="E3893">
        <v>1623</v>
      </c>
    </row>
    <row r="3894" spans="1:5" x14ac:dyDescent="0.2">
      <c r="A3894">
        <v>51</v>
      </c>
      <c r="E3894">
        <v>3400</v>
      </c>
    </row>
    <row r="3895" spans="1:5" x14ac:dyDescent="0.2">
      <c r="A3895">
        <v>57</v>
      </c>
      <c r="E3895">
        <v>7220</v>
      </c>
    </row>
    <row r="3896" spans="1:5" x14ac:dyDescent="0.2">
      <c r="A3896">
        <v>20</v>
      </c>
      <c r="E3896">
        <v>1250</v>
      </c>
    </row>
    <row r="3897" spans="1:5" x14ac:dyDescent="0.2">
      <c r="A3897">
        <v>71</v>
      </c>
      <c r="E3897">
        <v>2520</v>
      </c>
    </row>
    <row r="3898" spans="1:5" x14ac:dyDescent="0.2">
      <c r="A3898">
        <v>72</v>
      </c>
      <c r="E3898">
        <v>2670</v>
      </c>
    </row>
    <row r="3899" spans="1:5" x14ac:dyDescent="0.2">
      <c r="A3899">
        <v>45</v>
      </c>
      <c r="E3899">
        <v>3120</v>
      </c>
    </row>
    <row r="3900" spans="1:5" x14ac:dyDescent="0.2">
      <c r="A3900">
        <v>51</v>
      </c>
      <c r="E3900">
        <v>880</v>
      </c>
    </row>
    <row r="3901" spans="1:5" x14ac:dyDescent="0.2">
      <c r="A3901">
        <v>56</v>
      </c>
      <c r="E3901">
        <v>2020</v>
      </c>
    </row>
    <row r="3902" spans="1:5" x14ac:dyDescent="0.2">
      <c r="A3902">
        <v>17</v>
      </c>
      <c r="E3902">
        <v>1130</v>
      </c>
    </row>
    <row r="3903" spans="1:5" x14ac:dyDescent="0.2">
      <c r="A3903">
        <v>197</v>
      </c>
      <c r="E3903">
        <v>11045</v>
      </c>
    </row>
    <row r="3904" spans="1:5" x14ac:dyDescent="0.2">
      <c r="A3904">
        <v>70</v>
      </c>
      <c r="E3904">
        <v>3292</v>
      </c>
    </row>
    <row r="3905" spans="1:5" x14ac:dyDescent="0.2">
      <c r="A3905">
        <v>21</v>
      </c>
      <c r="E3905">
        <v>1000.99</v>
      </c>
    </row>
    <row r="3906" spans="1:5" x14ac:dyDescent="0.2">
      <c r="A3906">
        <v>34</v>
      </c>
      <c r="E3906">
        <v>3000</v>
      </c>
    </row>
    <row r="3907" spans="1:5" x14ac:dyDescent="0.2">
      <c r="A3907">
        <v>39</v>
      </c>
      <c r="E3907">
        <v>3148</v>
      </c>
    </row>
    <row r="3908" spans="1:5" x14ac:dyDescent="0.2">
      <c r="A3908">
        <v>78</v>
      </c>
      <c r="E3908">
        <v>3080</v>
      </c>
    </row>
    <row r="3909" spans="1:5" x14ac:dyDescent="0.2">
      <c r="A3909">
        <v>48</v>
      </c>
      <c r="E3909">
        <v>4073</v>
      </c>
    </row>
    <row r="3910" spans="1:5" x14ac:dyDescent="0.2">
      <c r="A3910">
        <v>29</v>
      </c>
      <c r="E3910">
        <v>2000</v>
      </c>
    </row>
    <row r="3911" spans="1:5" x14ac:dyDescent="0.2">
      <c r="A3911">
        <v>73</v>
      </c>
      <c r="E3911">
        <v>40153</v>
      </c>
    </row>
    <row r="3912" spans="1:5" x14ac:dyDescent="0.2">
      <c r="A3912">
        <v>8</v>
      </c>
      <c r="E3912">
        <v>780</v>
      </c>
    </row>
    <row r="3913" spans="1:5" x14ac:dyDescent="0.2">
      <c r="A3913">
        <v>17</v>
      </c>
      <c r="E3913">
        <v>500</v>
      </c>
    </row>
    <row r="3914" spans="1:5" x14ac:dyDescent="0.2">
      <c r="A3914">
        <v>9</v>
      </c>
      <c r="E3914">
        <v>520</v>
      </c>
    </row>
    <row r="3915" spans="1:5" x14ac:dyDescent="0.2">
      <c r="A3915">
        <v>17</v>
      </c>
      <c r="E3915">
        <v>752</v>
      </c>
    </row>
    <row r="3916" spans="1:5" x14ac:dyDescent="0.2">
      <c r="A3916">
        <v>33</v>
      </c>
      <c r="E3916">
        <v>2010</v>
      </c>
    </row>
    <row r="3917" spans="1:5" x14ac:dyDescent="0.2">
      <c r="A3917">
        <v>38</v>
      </c>
      <c r="E3917">
        <v>2616</v>
      </c>
    </row>
    <row r="3918" spans="1:5" x14ac:dyDescent="0.2">
      <c r="A3918">
        <v>79</v>
      </c>
      <c r="E3918">
        <v>5813</v>
      </c>
    </row>
    <row r="3919" spans="1:5" x14ac:dyDescent="0.2">
      <c r="A3919">
        <v>46</v>
      </c>
      <c r="E3919">
        <v>5291</v>
      </c>
    </row>
    <row r="3920" spans="1:5" x14ac:dyDescent="0.2">
      <c r="A3920">
        <v>20</v>
      </c>
      <c r="E3920">
        <v>2215</v>
      </c>
    </row>
    <row r="3921" spans="1:5" x14ac:dyDescent="0.2">
      <c r="A3921">
        <v>20</v>
      </c>
      <c r="E3921">
        <v>1510</v>
      </c>
    </row>
    <row r="3922" spans="1:5" x14ac:dyDescent="0.2">
      <c r="A3922">
        <v>13</v>
      </c>
      <c r="E3922">
        <v>3061</v>
      </c>
    </row>
    <row r="3923" spans="1:5" x14ac:dyDescent="0.2">
      <c r="A3923">
        <v>22</v>
      </c>
      <c r="E3923">
        <v>250</v>
      </c>
    </row>
    <row r="3924" spans="1:5" x14ac:dyDescent="0.2">
      <c r="A3924">
        <v>36</v>
      </c>
      <c r="E3924">
        <v>3330</v>
      </c>
    </row>
    <row r="3925" spans="1:5" x14ac:dyDescent="0.2">
      <c r="A3925">
        <v>40</v>
      </c>
      <c r="E3925">
        <v>8114</v>
      </c>
    </row>
    <row r="3926" spans="1:5" x14ac:dyDescent="0.2">
      <c r="A3926">
        <v>9</v>
      </c>
      <c r="E3926">
        <v>234</v>
      </c>
    </row>
    <row r="3927" spans="1:5" x14ac:dyDescent="0.2">
      <c r="A3927">
        <v>19</v>
      </c>
      <c r="E3927">
        <v>875</v>
      </c>
    </row>
    <row r="3928" spans="1:5" x14ac:dyDescent="0.2">
      <c r="A3928">
        <v>14</v>
      </c>
      <c r="E3928">
        <v>714</v>
      </c>
    </row>
    <row r="3929" spans="1:5" x14ac:dyDescent="0.2">
      <c r="A3929">
        <v>38</v>
      </c>
      <c r="E3929">
        <v>1200</v>
      </c>
    </row>
    <row r="3930" spans="1:5" x14ac:dyDescent="0.2">
      <c r="A3930">
        <v>58</v>
      </c>
      <c r="E3930">
        <v>3095.11</v>
      </c>
    </row>
    <row r="3931" spans="1:5" x14ac:dyDescent="0.2">
      <c r="A3931">
        <v>28</v>
      </c>
      <c r="E3931">
        <v>1035</v>
      </c>
    </row>
    <row r="3932" spans="1:5" x14ac:dyDescent="0.2">
      <c r="A3932">
        <v>17</v>
      </c>
      <c r="E3932">
        <v>1382</v>
      </c>
    </row>
    <row r="3933" spans="1:5" x14ac:dyDescent="0.2">
      <c r="A3933">
        <v>12</v>
      </c>
      <c r="E3933">
        <v>241</v>
      </c>
    </row>
    <row r="3934" spans="1:5" x14ac:dyDescent="0.2">
      <c r="A3934">
        <v>40</v>
      </c>
      <c r="E3934">
        <v>3530</v>
      </c>
    </row>
    <row r="3935" spans="1:5" x14ac:dyDescent="0.2">
      <c r="A3935">
        <v>57</v>
      </c>
      <c r="E3935">
        <v>3046</v>
      </c>
    </row>
    <row r="3936" spans="1:5" x14ac:dyDescent="0.2">
      <c r="A3936">
        <v>114</v>
      </c>
      <c r="E3936">
        <v>4545</v>
      </c>
    </row>
    <row r="3937" spans="1:5" x14ac:dyDescent="0.2">
      <c r="A3937">
        <v>31</v>
      </c>
      <c r="E3937">
        <v>4500</v>
      </c>
    </row>
    <row r="3938" spans="1:5" x14ac:dyDescent="0.2">
      <c r="A3938">
        <v>3</v>
      </c>
      <c r="E3938">
        <v>70</v>
      </c>
    </row>
    <row r="3939" spans="1:5" x14ac:dyDescent="0.2">
      <c r="A3939">
        <v>16</v>
      </c>
      <c r="E3939">
        <v>1030</v>
      </c>
    </row>
    <row r="3940" spans="1:5" x14ac:dyDescent="0.2">
      <c r="A3940">
        <v>199</v>
      </c>
      <c r="E3940">
        <v>12348.5</v>
      </c>
    </row>
    <row r="3941" spans="1:5" x14ac:dyDescent="0.2">
      <c r="A3941">
        <v>31</v>
      </c>
      <c r="E3941">
        <v>2050</v>
      </c>
    </row>
    <row r="3942" spans="1:5" x14ac:dyDescent="0.2">
      <c r="A3942">
        <v>30</v>
      </c>
      <c r="E3942">
        <v>2202</v>
      </c>
    </row>
    <row r="3943" spans="1:5" x14ac:dyDescent="0.2">
      <c r="A3943">
        <v>34</v>
      </c>
      <c r="E3943">
        <v>3383</v>
      </c>
    </row>
    <row r="3944" spans="1:5" x14ac:dyDescent="0.2">
      <c r="A3944">
        <v>18</v>
      </c>
      <c r="E3944">
        <v>1119</v>
      </c>
    </row>
    <row r="3945" spans="1:5" x14ac:dyDescent="0.2">
      <c r="A3945">
        <v>67</v>
      </c>
      <c r="E3945">
        <v>4176</v>
      </c>
    </row>
    <row r="3946" spans="1:5" x14ac:dyDescent="0.2">
      <c r="A3946">
        <v>66</v>
      </c>
      <c r="E3946">
        <v>3880</v>
      </c>
    </row>
    <row r="3947" spans="1:5" x14ac:dyDescent="0.2">
      <c r="A3947">
        <v>23</v>
      </c>
      <c r="E3947">
        <v>1043</v>
      </c>
    </row>
    <row r="3948" spans="1:5" x14ac:dyDescent="0.2">
      <c r="A3948">
        <v>126</v>
      </c>
      <c r="E3948">
        <v>5285</v>
      </c>
    </row>
    <row r="3949" spans="1:5" x14ac:dyDescent="0.2">
      <c r="A3949">
        <v>6</v>
      </c>
      <c r="E3949">
        <v>355</v>
      </c>
    </row>
    <row r="3950" spans="1:5" x14ac:dyDescent="0.2">
      <c r="A3950">
        <v>25</v>
      </c>
      <c r="E3950">
        <v>5012.25</v>
      </c>
    </row>
    <row r="3951" spans="1:5" x14ac:dyDescent="0.2">
      <c r="A3951">
        <v>39</v>
      </c>
      <c r="E3951">
        <v>3275</v>
      </c>
    </row>
    <row r="3952" spans="1:5" x14ac:dyDescent="0.2">
      <c r="A3952">
        <v>62</v>
      </c>
      <c r="E3952">
        <v>3550</v>
      </c>
    </row>
    <row r="3953" spans="1:5" x14ac:dyDescent="0.2">
      <c r="A3953">
        <v>31</v>
      </c>
      <c r="E3953">
        <v>1800</v>
      </c>
    </row>
    <row r="3954" spans="1:5" x14ac:dyDescent="0.2">
      <c r="A3954">
        <v>274</v>
      </c>
      <c r="E3954">
        <v>51184</v>
      </c>
    </row>
    <row r="3955" spans="1:5" x14ac:dyDescent="0.2">
      <c r="A3955">
        <v>17</v>
      </c>
      <c r="E3955">
        <v>1260</v>
      </c>
    </row>
    <row r="3956" spans="1:5" x14ac:dyDescent="0.2">
      <c r="A3956">
        <v>14</v>
      </c>
      <c r="E3956">
        <v>430</v>
      </c>
    </row>
    <row r="3957" spans="1:5" x14ac:dyDescent="0.2">
      <c r="A3957">
        <v>60</v>
      </c>
      <c r="E3957">
        <v>3760</v>
      </c>
    </row>
    <row r="3958" spans="1:5" x14ac:dyDescent="0.2">
      <c r="A3958">
        <v>33</v>
      </c>
      <c r="E3958">
        <v>4005</v>
      </c>
    </row>
    <row r="3959" spans="1:5" x14ac:dyDescent="0.2">
      <c r="A3959">
        <v>78</v>
      </c>
      <c r="E3959">
        <v>3100</v>
      </c>
    </row>
    <row r="3960" spans="1:5" x14ac:dyDescent="0.2">
      <c r="A3960">
        <v>30</v>
      </c>
      <c r="E3960">
        <v>2160</v>
      </c>
    </row>
    <row r="3961" spans="1:5" x14ac:dyDescent="0.2">
      <c r="A3961">
        <v>136</v>
      </c>
      <c r="E3961">
        <v>5526</v>
      </c>
    </row>
    <row r="3962" spans="1:5" x14ac:dyDescent="0.2">
      <c r="A3962">
        <v>40</v>
      </c>
      <c r="E3962">
        <v>2520</v>
      </c>
    </row>
    <row r="3963" spans="1:5" x14ac:dyDescent="0.2">
      <c r="A3963">
        <v>18</v>
      </c>
      <c r="E3963">
        <v>606</v>
      </c>
    </row>
    <row r="3964" spans="1:5" x14ac:dyDescent="0.2">
      <c r="A3964">
        <v>39</v>
      </c>
      <c r="E3964">
        <v>1505</v>
      </c>
    </row>
    <row r="3965" spans="1:5" x14ac:dyDescent="0.2">
      <c r="A3965">
        <v>21</v>
      </c>
      <c r="E3965">
        <v>3275</v>
      </c>
    </row>
    <row r="3966" spans="1:5" x14ac:dyDescent="0.2">
      <c r="A3966">
        <v>30</v>
      </c>
      <c r="E3966">
        <v>1296</v>
      </c>
    </row>
    <row r="3967" spans="1:5" x14ac:dyDescent="0.2">
      <c r="A3967">
        <v>27</v>
      </c>
      <c r="E3967">
        <v>409.01</v>
      </c>
    </row>
    <row r="3968" spans="1:5" x14ac:dyDescent="0.2">
      <c r="A3968">
        <v>35</v>
      </c>
      <c r="E3968">
        <v>2925</v>
      </c>
    </row>
    <row r="3969" spans="1:5" x14ac:dyDescent="0.2">
      <c r="A3969">
        <v>13</v>
      </c>
      <c r="E3969">
        <v>1820</v>
      </c>
    </row>
    <row r="3970" spans="1:5" x14ac:dyDescent="0.2">
      <c r="A3970">
        <v>23</v>
      </c>
      <c r="E3970">
        <v>1860</v>
      </c>
    </row>
    <row r="3971" spans="1:5" x14ac:dyDescent="0.2">
      <c r="A3971">
        <v>39</v>
      </c>
      <c r="E3971">
        <v>2100</v>
      </c>
    </row>
    <row r="3972" spans="1:5" x14ac:dyDescent="0.2">
      <c r="A3972">
        <v>35</v>
      </c>
      <c r="E3972">
        <v>1082.5</v>
      </c>
    </row>
    <row r="3973" spans="1:5" x14ac:dyDescent="0.2">
      <c r="A3973">
        <v>27</v>
      </c>
      <c r="E3973">
        <v>1835</v>
      </c>
    </row>
    <row r="3974" spans="1:5" x14ac:dyDescent="0.2">
      <c r="A3974">
        <v>21</v>
      </c>
      <c r="E3974">
        <v>570</v>
      </c>
    </row>
    <row r="3975" spans="1:5" x14ac:dyDescent="0.2">
      <c r="A3975">
        <v>104</v>
      </c>
      <c r="E3975">
        <v>11530</v>
      </c>
    </row>
    <row r="3976" spans="1:5" x14ac:dyDescent="0.2">
      <c r="A3976">
        <v>19</v>
      </c>
      <c r="E3976">
        <v>2030</v>
      </c>
    </row>
    <row r="3977" spans="1:5" x14ac:dyDescent="0.2">
      <c r="A3977">
        <v>97</v>
      </c>
      <c r="E3977">
        <v>10235</v>
      </c>
    </row>
    <row r="3978" spans="1:5" x14ac:dyDescent="0.2">
      <c r="A3978">
        <v>27</v>
      </c>
      <c r="E3978">
        <v>3590</v>
      </c>
    </row>
    <row r="3979" spans="1:5" x14ac:dyDescent="0.2">
      <c r="A3979">
        <v>24</v>
      </c>
      <c r="E3979">
        <v>1246</v>
      </c>
    </row>
    <row r="3980" spans="1:5" x14ac:dyDescent="0.2">
      <c r="A3980">
        <v>13</v>
      </c>
      <c r="E3980">
        <v>4030</v>
      </c>
    </row>
    <row r="3981" spans="1:5" x14ac:dyDescent="0.2">
      <c r="A3981">
        <v>46</v>
      </c>
      <c r="E3981">
        <v>1197</v>
      </c>
    </row>
    <row r="3982" spans="1:5" x14ac:dyDescent="0.2">
      <c r="A3982">
        <v>4</v>
      </c>
      <c r="E3982">
        <v>420</v>
      </c>
    </row>
    <row r="3983" spans="1:5" x14ac:dyDescent="0.2">
      <c r="A3983">
        <v>40</v>
      </c>
      <c r="E3983">
        <v>3449</v>
      </c>
    </row>
    <row r="3984" spans="1:5" x14ac:dyDescent="0.2">
      <c r="A3984">
        <v>44</v>
      </c>
      <c r="E3984">
        <v>5040</v>
      </c>
    </row>
    <row r="3985" spans="1:5" x14ac:dyDescent="0.2">
      <c r="A3985">
        <v>35</v>
      </c>
      <c r="E3985">
        <v>1668</v>
      </c>
    </row>
    <row r="3986" spans="1:5" x14ac:dyDescent="0.2">
      <c r="A3986">
        <v>63</v>
      </c>
      <c r="E3986">
        <v>4592</v>
      </c>
    </row>
    <row r="3987" spans="1:5" x14ac:dyDescent="0.2">
      <c r="A3987">
        <v>89</v>
      </c>
      <c r="E3987">
        <v>4409.55</v>
      </c>
    </row>
    <row r="3988" spans="1:5" x14ac:dyDescent="0.2">
      <c r="A3988">
        <v>15</v>
      </c>
      <c r="E3988">
        <v>381</v>
      </c>
    </row>
    <row r="3989" spans="1:5" x14ac:dyDescent="0.2">
      <c r="A3989">
        <v>46</v>
      </c>
      <c r="E3989">
        <v>2879</v>
      </c>
    </row>
    <row r="3990" spans="1:5" x14ac:dyDescent="0.2">
      <c r="A3990">
        <v>33</v>
      </c>
      <c r="E3990">
        <v>2015</v>
      </c>
    </row>
    <row r="3991" spans="1:5" x14ac:dyDescent="0.2">
      <c r="A3991">
        <v>52</v>
      </c>
      <c r="E3991">
        <v>5176</v>
      </c>
    </row>
    <row r="3992" spans="1:5" x14ac:dyDescent="0.2">
      <c r="A3992">
        <v>7</v>
      </c>
      <c r="E3992">
        <v>525</v>
      </c>
    </row>
    <row r="3993" spans="1:5" x14ac:dyDescent="0.2">
      <c r="A3993">
        <v>28</v>
      </c>
      <c r="E3993">
        <v>6027</v>
      </c>
    </row>
    <row r="3994" spans="1:5" x14ac:dyDescent="0.2">
      <c r="A3994">
        <v>11</v>
      </c>
      <c r="E3994">
        <v>1326</v>
      </c>
    </row>
    <row r="3995" spans="1:5" x14ac:dyDescent="0.2">
      <c r="A3995">
        <v>15</v>
      </c>
      <c r="E3995">
        <v>565</v>
      </c>
    </row>
    <row r="3996" spans="1:5" x14ac:dyDescent="0.2">
      <c r="A3996">
        <v>30</v>
      </c>
      <c r="E3996">
        <v>5167</v>
      </c>
    </row>
    <row r="3997" spans="1:5" x14ac:dyDescent="0.2">
      <c r="A3997">
        <v>27</v>
      </c>
      <c r="E3997">
        <v>3000</v>
      </c>
    </row>
    <row r="3998" spans="1:5" x14ac:dyDescent="0.2">
      <c r="A3998">
        <v>28</v>
      </c>
      <c r="E3998">
        <v>713</v>
      </c>
    </row>
    <row r="3999" spans="1:5" x14ac:dyDescent="0.2">
      <c r="A3999">
        <v>17</v>
      </c>
      <c r="E3999">
        <v>4550</v>
      </c>
    </row>
    <row r="4000" spans="1:5" x14ac:dyDescent="0.2">
      <c r="A4000">
        <v>50</v>
      </c>
      <c r="E4000">
        <v>3798</v>
      </c>
    </row>
    <row r="4001" spans="1:5" x14ac:dyDescent="0.2">
      <c r="A4001">
        <v>26</v>
      </c>
      <c r="E4001">
        <v>1535</v>
      </c>
    </row>
    <row r="4002" spans="1:5" x14ac:dyDescent="0.2">
      <c r="A4002">
        <v>88</v>
      </c>
      <c r="E4002">
        <v>4409.7700000000004</v>
      </c>
    </row>
    <row r="4003" spans="1:5" x14ac:dyDescent="0.2">
      <c r="A4003">
        <v>91</v>
      </c>
      <c r="E4003">
        <v>5050.7700000000004</v>
      </c>
    </row>
    <row r="4004" spans="1:5" x14ac:dyDescent="0.2">
      <c r="A4004">
        <v>3</v>
      </c>
      <c r="E4004">
        <v>500</v>
      </c>
    </row>
    <row r="4005" spans="1:5" x14ac:dyDescent="0.2">
      <c r="A4005">
        <v>28</v>
      </c>
      <c r="E4005">
        <v>1328</v>
      </c>
    </row>
    <row r="4006" spans="1:5" x14ac:dyDescent="0.2">
      <c r="A4006">
        <v>77</v>
      </c>
      <c r="E4006">
        <v>5000</v>
      </c>
    </row>
    <row r="4007" spans="1:5" x14ac:dyDescent="0.2">
      <c r="A4007">
        <v>27</v>
      </c>
      <c r="E4007">
        <v>1500</v>
      </c>
    </row>
    <row r="4008" spans="1:5" x14ac:dyDescent="0.2">
      <c r="A4008">
        <v>107</v>
      </c>
      <c r="E4008">
        <v>7942</v>
      </c>
    </row>
    <row r="4009" spans="1:5" x14ac:dyDescent="0.2">
      <c r="A4009">
        <v>96</v>
      </c>
      <c r="E4009">
        <v>10265.01</v>
      </c>
    </row>
    <row r="4010" spans="1:5" x14ac:dyDescent="0.2">
      <c r="A4010">
        <v>56</v>
      </c>
      <c r="E4010">
        <v>2335</v>
      </c>
    </row>
    <row r="4011" spans="1:5" x14ac:dyDescent="0.2">
      <c r="A4011">
        <v>58</v>
      </c>
      <c r="E4011">
        <v>4306.1099999999997</v>
      </c>
    </row>
    <row r="4012" spans="1:5" x14ac:dyDescent="0.2">
      <c r="A4012">
        <v>15</v>
      </c>
      <c r="E4012">
        <v>1100</v>
      </c>
    </row>
    <row r="4013" spans="1:5" x14ac:dyDescent="0.2">
      <c r="A4013">
        <v>20</v>
      </c>
      <c r="E4013">
        <v>2000</v>
      </c>
    </row>
    <row r="4014" spans="1:5" x14ac:dyDescent="0.2">
      <c r="A4014">
        <v>38</v>
      </c>
      <c r="E4014">
        <v>1460</v>
      </c>
    </row>
    <row r="4015" spans="1:5" x14ac:dyDescent="0.2">
      <c r="A4015">
        <v>33</v>
      </c>
      <c r="E4015">
        <v>5510</v>
      </c>
    </row>
    <row r="4016" spans="1:5" x14ac:dyDescent="0.2">
      <c r="A4016">
        <v>57</v>
      </c>
      <c r="E4016">
        <v>5410</v>
      </c>
    </row>
    <row r="4017" spans="1:5" x14ac:dyDescent="0.2">
      <c r="A4017">
        <v>25</v>
      </c>
      <c r="E4017">
        <v>2500</v>
      </c>
    </row>
    <row r="4018" spans="1:5" x14ac:dyDescent="0.2">
      <c r="A4018">
        <v>14</v>
      </c>
      <c r="E4018">
        <v>2005</v>
      </c>
    </row>
    <row r="4019" spans="1:5" x14ac:dyDescent="0.2">
      <c r="A4019">
        <v>94</v>
      </c>
      <c r="E4019">
        <v>8537</v>
      </c>
    </row>
    <row r="4020" spans="1:5" x14ac:dyDescent="0.2">
      <c r="A4020">
        <v>59</v>
      </c>
      <c r="E4020">
        <v>2864</v>
      </c>
    </row>
    <row r="4021" spans="1:5" x14ac:dyDescent="0.2">
      <c r="A4021">
        <v>36</v>
      </c>
      <c r="E4021">
        <v>2521</v>
      </c>
    </row>
    <row r="4022" spans="1:5" x14ac:dyDescent="0.2">
      <c r="A4022">
        <v>115</v>
      </c>
      <c r="E4022">
        <v>15597</v>
      </c>
    </row>
    <row r="4023" spans="1:5" x14ac:dyDescent="0.2">
      <c r="A4023">
        <v>30</v>
      </c>
      <c r="E4023">
        <v>3000</v>
      </c>
    </row>
    <row r="4024" spans="1:5" x14ac:dyDescent="0.2">
      <c r="A4024">
        <v>52</v>
      </c>
      <c r="E4024">
        <v>4935</v>
      </c>
    </row>
    <row r="4025" spans="1:5" x14ac:dyDescent="0.2">
      <c r="A4025">
        <v>27</v>
      </c>
      <c r="E4025">
        <v>2035</v>
      </c>
    </row>
    <row r="4026" spans="1:5" x14ac:dyDescent="0.2">
      <c r="A4026">
        <v>24</v>
      </c>
      <c r="E4026">
        <v>1547</v>
      </c>
    </row>
    <row r="4027" spans="1:5" x14ac:dyDescent="0.2">
      <c r="A4027">
        <v>10</v>
      </c>
      <c r="E4027">
        <v>1150</v>
      </c>
    </row>
    <row r="4028" spans="1:5" x14ac:dyDescent="0.2">
      <c r="A4028">
        <v>30</v>
      </c>
      <c r="E4028">
        <v>3015</v>
      </c>
    </row>
    <row r="4029" spans="1:5" x14ac:dyDescent="0.2">
      <c r="A4029">
        <v>71</v>
      </c>
      <c r="E4029">
        <v>6658</v>
      </c>
    </row>
    <row r="4030" spans="1:5" x14ac:dyDescent="0.2">
      <c r="A4030">
        <v>10</v>
      </c>
      <c r="E4030">
        <v>351</v>
      </c>
    </row>
    <row r="4031" spans="1:5" x14ac:dyDescent="0.2">
      <c r="A4031">
        <v>24</v>
      </c>
      <c r="E4031">
        <v>1000</v>
      </c>
    </row>
    <row r="4032" spans="1:5" x14ac:dyDescent="0.2">
      <c r="A4032">
        <v>38</v>
      </c>
      <c r="E4032">
        <v>2025</v>
      </c>
    </row>
    <row r="4033" spans="1:5" x14ac:dyDescent="0.2">
      <c r="A4033">
        <v>26</v>
      </c>
      <c r="E4033">
        <v>1826</v>
      </c>
    </row>
    <row r="4034" spans="1:5" x14ac:dyDescent="0.2">
      <c r="A4034">
        <v>19</v>
      </c>
      <c r="E4034">
        <v>825</v>
      </c>
    </row>
    <row r="4035" spans="1:5" x14ac:dyDescent="0.2">
      <c r="A4035">
        <v>11</v>
      </c>
      <c r="E4035">
        <v>2191</v>
      </c>
    </row>
    <row r="4036" spans="1:5" x14ac:dyDescent="0.2">
      <c r="A4036">
        <v>27</v>
      </c>
      <c r="E4036">
        <v>2119.9899999999998</v>
      </c>
    </row>
    <row r="4037" spans="1:5" x14ac:dyDescent="0.2">
      <c r="A4037">
        <v>34</v>
      </c>
      <c r="E4037">
        <v>2102</v>
      </c>
    </row>
    <row r="4038" spans="1:5" x14ac:dyDescent="0.2">
      <c r="A4038">
        <v>20</v>
      </c>
      <c r="E4038">
        <v>1000.01</v>
      </c>
    </row>
    <row r="4039" spans="1:5" x14ac:dyDescent="0.2">
      <c r="A4039">
        <v>37</v>
      </c>
      <c r="E4039">
        <v>1788.57</v>
      </c>
    </row>
    <row r="4040" spans="1:5" x14ac:dyDescent="0.2">
      <c r="A4040">
        <v>20</v>
      </c>
      <c r="E4040">
        <v>2145</v>
      </c>
    </row>
    <row r="4041" spans="1:5" x14ac:dyDescent="0.2">
      <c r="A4041">
        <v>10</v>
      </c>
      <c r="E4041">
        <v>570</v>
      </c>
    </row>
    <row r="4042" spans="1:5" x14ac:dyDescent="0.2">
      <c r="A4042">
        <v>26</v>
      </c>
      <c r="E4042">
        <v>1064</v>
      </c>
    </row>
    <row r="4043" spans="1:5" x14ac:dyDescent="0.2">
      <c r="A4043">
        <v>20</v>
      </c>
      <c r="E4043">
        <v>430</v>
      </c>
    </row>
    <row r="4044" spans="1:5" x14ac:dyDescent="0.2">
      <c r="A4044">
        <v>46</v>
      </c>
      <c r="E4044">
        <v>3659</v>
      </c>
    </row>
    <row r="4045" spans="1:5" x14ac:dyDescent="0.2">
      <c r="A4045">
        <v>76</v>
      </c>
      <c r="E4045">
        <v>5501</v>
      </c>
    </row>
    <row r="4046" spans="1:5" x14ac:dyDescent="0.2">
      <c r="A4046">
        <v>41</v>
      </c>
      <c r="E4046">
        <v>2650</v>
      </c>
    </row>
    <row r="4047" spans="1:5" x14ac:dyDescent="0.2">
      <c r="A4047">
        <v>7</v>
      </c>
      <c r="E4047">
        <v>270</v>
      </c>
    </row>
    <row r="4048" spans="1:5" x14ac:dyDescent="0.2">
      <c r="A4048">
        <v>49</v>
      </c>
      <c r="E4048">
        <v>5271</v>
      </c>
    </row>
    <row r="4049" spans="1:5" x14ac:dyDescent="0.2">
      <c r="A4049">
        <v>26</v>
      </c>
      <c r="E4049">
        <v>715</v>
      </c>
    </row>
    <row r="4050" spans="1:5" x14ac:dyDescent="0.2">
      <c r="A4050">
        <v>65</v>
      </c>
      <c r="E4050">
        <v>4580</v>
      </c>
    </row>
    <row r="4051" spans="1:5" x14ac:dyDescent="0.2">
      <c r="A4051">
        <v>28</v>
      </c>
      <c r="E4051">
        <v>5000</v>
      </c>
    </row>
    <row r="4052" spans="1:5" x14ac:dyDescent="0.2">
      <c r="A4052">
        <v>8</v>
      </c>
      <c r="E4052">
        <v>501</v>
      </c>
    </row>
    <row r="4053" spans="1:5" x14ac:dyDescent="0.2">
      <c r="A4053">
        <v>3</v>
      </c>
      <c r="E4053">
        <v>225</v>
      </c>
    </row>
    <row r="4054" spans="1:5" x14ac:dyDescent="0.2">
      <c r="A4054">
        <v>9</v>
      </c>
      <c r="E4054">
        <v>530.11</v>
      </c>
    </row>
    <row r="4055" spans="1:5" x14ac:dyDescent="0.2">
      <c r="A4055">
        <v>9</v>
      </c>
      <c r="E4055">
        <v>1256</v>
      </c>
    </row>
    <row r="4056" spans="1:5" x14ac:dyDescent="0.2">
      <c r="A4056">
        <v>20</v>
      </c>
      <c r="E4056">
        <v>1400</v>
      </c>
    </row>
    <row r="4057" spans="1:5" x14ac:dyDescent="0.2">
      <c r="A4057">
        <v>57</v>
      </c>
      <c r="E4057">
        <v>3271</v>
      </c>
    </row>
    <row r="4058" spans="1:5" x14ac:dyDescent="0.2">
      <c r="A4058">
        <v>8</v>
      </c>
      <c r="E4058">
        <v>320</v>
      </c>
    </row>
    <row r="4059" spans="1:5" x14ac:dyDescent="0.2">
      <c r="A4059">
        <v>14</v>
      </c>
      <c r="E4059">
        <v>900</v>
      </c>
    </row>
    <row r="4060" spans="1:5" x14ac:dyDescent="0.2">
      <c r="A4060">
        <v>17</v>
      </c>
      <c r="E4060">
        <v>2042</v>
      </c>
    </row>
    <row r="4061" spans="1:5" x14ac:dyDescent="0.2">
      <c r="A4061">
        <v>100</v>
      </c>
      <c r="E4061">
        <v>100824</v>
      </c>
    </row>
    <row r="4062" spans="1:5" x14ac:dyDescent="0.2">
      <c r="A4062">
        <v>32</v>
      </c>
      <c r="E4062">
        <v>2025</v>
      </c>
    </row>
    <row r="4063" spans="1:5" x14ac:dyDescent="0.2">
      <c r="A4063">
        <v>3</v>
      </c>
      <c r="E4063">
        <v>65</v>
      </c>
    </row>
    <row r="4064" spans="1:5" x14ac:dyDescent="0.2">
      <c r="A4064">
        <v>884</v>
      </c>
      <c r="D4064">
        <v>65924.38</v>
      </c>
    </row>
    <row r="4065" spans="1:4" x14ac:dyDescent="0.2">
      <c r="A4065">
        <v>0</v>
      </c>
      <c r="D4065">
        <v>0</v>
      </c>
    </row>
    <row r="4066" spans="1:4" x14ac:dyDescent="0.2">
      <c r="A4066">
        <v>10</v>
      </c>
      <c r="D4066">
        <v>760</v>
      </c>
    </row>
    <row r="4067" spans="1:4" x14ac:dyDescent="0.2">
      <c r="A4067">
        <v>101</v>
      </c>
      <c r="D4067">
        <v>8730</v>
      </c>
    </row>
    <row r="4068" spans="1:4" x14ac:dyDescent="0.2">
      <c r="A4068">
        <v>15</v>
      </c>
      <c r="D4068">
        <v>360</v>
      </c>
    </row>
    <row r="4069" spans="1:4" x14ac:dyDescent="0.2">
      <c r="A4069">
        <v>1</v>
      </c>
      <c r="D4069">
        <v>18</v>
      </c>
    </row>
    <row r="4070" spans="1:4" x14ac:dyDescent="0.2">
      <c r="A4070">
        <v>39</v>
      </c>
      <c r="D4070">
        <v>3125</v>
      </c>
    </row>
    <row r="4071" spans="1:4" x14ac:dyDescent="0.2">
      <c r="A4071">
        <v>7</v>
      </c>
      <c r="D4071">
        <v>1772</v>
      </c>
    </row>
    <row r="4072" spans="1:4" x14ac:dyDescent="0.2">
      <c r="A4072">
        <v>14</v>
      </c>
      <c r="D4072">
        <v>2400</v>
      </c>
    </row>
    <row r="4073" spans="1:4" x14ac:dyDescent="0.2">
      <c r="A4073">
        <v>11</v>
      </c>
      <c r="D4073">
        <v>635</v>
      </c>
    </row>
    <row r="4074" spans="1:4" x14ac:dyDescent="0.2">
      <c r="A4074">
        <v>38</v>
      </c>
      <c r="D4074">
        <v>10042</v>
      </c>
    </row>
    <row r="4075" spans="1:4" x14ac:dyDescent="0.2">
      <c r="A4075">
        <v>15</v>
      </c>
      <c r="D4075">
        <v>2390</v>
      </c>
    </row>
    <row r="4076" spans="1:4" x14ac:dyDescent="0.2">
      <c r="A4076">
        <v>8</v>
      </c>
      <c r="D4076">
        <v>280</v>
      </c>
    </row>
    <row r="4077" spans="1:4" x14ac:dyDescent="0.2">
      <c r="A4077">
        <v>1</v>
      </c>
      <c r="D4077">
        <v>5</v>
      </c>
    </row>
    <row r="4078" spans="1:4" x14ac:dyDescent="0.2">
      <c r="A4078">
        <v>23</v>
      </c>
      <c r="D4078">
        <v>1405</v>
      </c>
    </row>
    <row r="4079" spans="1:4" x14ac:dyDescent="0.2">
      <c r="A4079">
        <v>0</v>
      </c>
      <c r="D4079">
        <v>0</v>
      </c>
    </row>
    <row r="4080" spans="1:4" x14ac:dyDescent="0.2">
      <c r="A4080">
        <v>22</v>
      </c>
      <c r="D4080">
        <v>2526</v>
      </c>
    </row>
    <row r="4081" spans="1:4" x14ac:dyDescent="0.2">
      <c r="A4081">
        <v>0</v>
      </c>
      <c r="D4081">
        <v>0</v>
      </c>
    </row>
    <row r="4082" spans="1:4" x14ac:dyDescent="0.2">
      <c r="A4082">
        <v>4</v>
      </c>
      <c r="D4082">
        <v>216</v>
      </c>
    </row>
    <row r="4083" spans="1:4" x14ac:dyDescent="0.2">
      <c r="A4083">
        <v>79</v>
      </c>
      <c r="D4083">
        <v>5212</v>
      </c>
    </row>
    <row r="4084" spans="1:4" x14ac:dyDescent="0.2">
      <c r="A4084">
        <v>64</v>
      </c>
      <c r="D4084">
        <v>4130</v>
      </c>
    </row>
    <row r="4085" spans="1:4" x14ac:dyDescent="0.2">
      <c r="A4085">
        <v>4</v>
      </c>
      <c r="D4085">
        <v>85</v>
      </c>
    </row>
    <row r="4086" spans="1:4" x14ac:dyDescent="0.2">
      <c r="A4086">
        <v>4</v>
      </c>
      <c r="D4086">
        <v>120</v>
      </c>
    </row>
    <row r="4087" spans="1:4" x14ac:dyDescent="0.2">
      <c r="A4087">
        <v>61</v>
      </c>
      <c r="D4087">
        <v>1555</v>
      </c>
    </row>
    <row r="4088" spans="1:4" x14ac:dyDescent="0.2">
      <c r="A4088">
        <v>7</v>
      </c>
      <c r="D4088">
        <v>80</v>
      </c>
    </row>
    <row r="4089" spans="1:4" x14ac:dyDescent="0.2">
      <c r="A4089">
        <v>1</v>
      </c>
      <c r="D4089">
        <v>108</v>
      </c>
    </row>
    <row r="4090" spans="1:4" x14ac:dyDescent="0.2">
      <c r="A4090">
        <v>46</v>
      </c>
      <c r="D4090">
        <v>1570</v>
      </c>
    </row>
    <row r="4091" spans="1:4" x14ac:dyDescent="0.2">
      <c r="A4091">
        <v>26</v>
      </c>
      <c r="D4091">
        <v>3441</v>
      </c>
    </row>
    <row r="4092" spans="1:4" x14ac:dyDescent="0.2">
      <c r="A4092">
        <v>45</v>
      </c>
      <c r="D4092">
        <v>41500</v>
      </c>
    </row>
    <row r="4093" spans="1:4" x14ac:dyDescent="0.2">
      <c r="A4093">
        <v>7</v>
      </c>
      <c r="D4093">
        <v>1145</v>
      </c>
    </row>
    <row r="4094" spans="1:4" x14ac:dyDescent="0.2">
      <c r="A4094">
        <v>8</v>
      </c>
      <c r="D4094">
        <v>1739</v>
      </c>
    </row>
    <row r="4095" spans="1:4" x14ac:dyDescent="0.2">
      <c r="A4095">
        <v>117</v>
      </c>
      <c r="D4095">
        <v>16291</v>
      </c>
    </row>
    <row r="4096" spans="1:4" x14ac:dyDescent="0.2">
      <c r="A4096">
        <v>1</v>
      </c>
      <c r="D4096">
        <v>10</v>
      </c>
    </row>
    <row r="4097" spans="1:4" x14ac:dyDescent="0.2">
      <c r="A4097">
        <v>4</v>
      </c>
      <c r="D4097">
        <v>375</v>
      </c>
    </row>
    <row r="4098" spans="1:4" x14ac:dyDescent="0.2">
      <c r="A4098">
        <v>12</v>
      </c>
      <c r="D4098">
        <v>645</v>
      </c>
    </row>
    <row r="4099" spans="1:4" x14ac:dyDescent="0.2">
      <c r="A4099">
        <v>1</v>
      </c>
      <c r="D4099">
        <v>10</v>
      </c>
    </row>
    <row r="4100" spans="1:4" x14ac:dyDescent="0.2">
      <c r="A4100">
        <v>16</v>
      </c>
      <c r="D4100">
        <v>540</v>
      </c>
    </row>
    <row r="4101" spans="1:4" x14ac:dyDescent="0.2">
      <c r="A4101">
        <v>12</v>
      </c>
      <c r="D4101">
        <v>225</v>
      </c>
    </row>
    <row r="4102" spans="1:4" x14ac:dyDescent="0.2">
      <c r="A4102">
        <v>7</v>
      </c>
      <c r="D4102">
        <v>162</v>
      </c>
    </row>
    <row r="4103" spans="1:4" x14ac:dyDescent="0.2">
      <c r="A4103">
        <v>22</v>
      </c>
      <c r="D4103">
        <v>639</v>
      </c>
    </row>
    <row r="4104" spans="1:4" x14ac:dyDescent="0.2">
      <c r="A4104">
        <v>1</v>
      </c>
      <c r="D4104">
        <v>50</v>
      </c>
    </row>
    <row r="4105" spans="1:4" x14ac:dyDescent="0.2">
      <c r="A4105">
        <v>0</v>
      </c>
      <c r="D4105">
        <v>0</v>
      </c>
    </row>
    <row r="4106" spans="1:4" x14ac:dyDescent="0.2">
      <c r="A4106">
        <v>6</v>
      </c>
      <c r="D4106">
        <v>2700</v>
      </c>
    </row>
    <row r="4107" spans="1:4" x14ac:dyDescent="0.2">
      <c r="A4107">
        <v>4</v>
      </c>
      <c r="D4107">
        <v>96</v>
      </c>
    </row>
    <row r="4108" spans="1:4" x14ac:dyDescent="0.2">
      <c r="A4108">
        <v>8</v>
      </c>
      <c r="D4108">
        <v>258</v>
      </c>
    </row>
    <row r="4109" spans="1:4" x14ac:dyDescent="0.2">
      <c r="A4109">
        <v>3</v>
      </c>
      <c r="D4109">
        <v>45</v>
      </c>
    </row>
    <row r="4110" spans="1:4" x14ac:dyDescent="0.2">
      <c r="A4110">
        <v>0</v>
      </c>
      <c r="D4110">
        <v>0</v>
      </c>
    </row>
    <row r="4111" spans="1:4" x14ac:dyDescent="0.2">
      <c r="A4111">
        <v>30</v>
      </c>
      <c r="D4111">
        <v>7540</v>
      </c>
    </row>
    <row r="4112" spans="1:4" x14ac:dyDescent="0.2">
      <c r="A4112">
        <v>0</v>
      </c>
      <c r="D4112">
        <v>0</v>
      </c>
    </row>
    <row r="4113" spans="1:4" x14ac:dyDescent="0.2">
      <c r="A4113">
        <v>12</v>
      </c>
      <c r="D4113">
        <v>5250</v>
      </c>
    </row>
  </sheetData>
  <autoFilter ref="A1:D1" xr:uid="{4FB1D058-4CC9-D044-A523-8D5FF68FCBF4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AA05E-2F06-3241-A70C-48D03937EA41}">
  <sheetPr filterMode="1"/>
  <dimension ref="A19:C4133"/>
  <sheetViews>
    <sheetView zoomScale="116" zoomScaleNormal="113" workbookViewId="0">
      <selection activeCell="H5" sqref="H5"/>
    </sheetView>
  </sheetViews>
  <sheetFormatPr baseColWidth="10" defaultRowHeight="15" x14ac:dyDescent="0.2"/>
  <cols>
    <col min="10" max="10" width="16.5" customWidth="1"/>
    <col min="11" max="11" width="21.33203125" customWidth="1"/>
    <col min="12" max="12" width="24.5" customWidth="1"/>
  </cols>
  <sheetData>
    <row r="19" spans="1:3" x14ac:dyDescent="0.2">
      <c r="A19" s="1" t="s">
        <v>8218</v>
      </c>
      <c r="B19" s="1" t="s">
        <v>8217</v>
      </c>
      <c r="C19" s="1" t="s">
        <v>8262</v>
      </c>
    </row>
    <row r="20" spans="1:3" hidden="1" x14ac:dyDescent="0.2">
      <c r="A20" t="s">
        <v>8219</v>
      </c>
      <c r="B20">
        <v>11633</v>
      </c>
      <c r="C20">
        <v>182</v>
      </c>
    </row>
    <row r="21" spans="1:3" hidden="1" x14ac:dyDescent="0.2">
      <c r="A21" t="s">
        <v>8219</v>
      </c>
      <c r="B21">
        <v>14653</v>
      </c>
      <c r="C21">
        <v>79</v>
      </c>
    </row>
    <row r="22" spans="1:3" hidden="1" x14ac:dyDescent="0.2">
      <c r="A22" t="s">
        <v>8219</v>
      </c>
      <c r="B22">
        <v>525</v>
      </c>
      <c r="C22">
        <v>35</v>
      </c>
    </row>
    <row r="23" spans="1:3" hidden="1" x14ac:dyDescent="0.2">
      <c r="A23" t="s">
        <v>8219</v>
      </c>
      <c r="B23">
        <v>10390</v>
      </c>
      <c r="C23">
        <v>150</v>
      </c>
    </row>
    <row r="24" spans="1:3" hidden="1" x14ac:dyDescent="0.2">
      <c r="A24" t="s">
        <v>8219</v>
      </c>
      <c r="B24">
        <v>54116.28</v>
      </c>
      <c r="C24">
        <v>284</v>
      </c>
    </row>
    <row r="25" spans="1:3" hidden="1" x14ac:dyDescent="0.2">
      <c r="A25" t="s">
        <v>8219</v>
      </c>
      <c r="B25">
        <v>4390</v>
      </c>
      <c r="C25">
        <v>47</v>
      </c>
    </row>
    <row r="26" spans="1:3" hidden="1" x14ac:dyDescent="0.2">
      <c r="A26" t="s">
        <v>8219</v>
      </c>
      <c r="B26">
        <v>8519</v>
      </c>
      <c r="C26">
        <v>58</v>
      </c>
    </row>
    <row r="27" spans="1:3" hidden="1" x14ac:dyDescent="0.2">
      <c r="A27" t="s">
        <v>8219</v>
      </c>
      <c r="B27">
        <v>9110</v>
      </c>
      <c r="C27">
        <v>57</v>
      </c>
    </row>
    <row r="28" spans="1:3" hidden="1" x14ac:dyDescent="0.2">
      <c r="A28" t="s">
        <v>8219</v>
      </c>
      <c r="B28">
        <v>3501.52</v>
      </c>
      <c r="C28">
        <v>12</v>
      </c>
    </row>
    <row r="29" spans="1:3" hidden="1" x14ac:dyDescent="0.2">
      <c r="A29" t="s">
        <v>8219</v>
      </c>
      <c r="B29">
        <v>629.99</v>
      </c>
      <c r="C29">
        <v>20</v>
      </c>
    </row>
    <row r="30" spans="1:3" hidden="1" x14ac:dyDescent="0.2">
      <c r="A30" t="s">
        <v>8219</v>
      </c>
      <c r="B30">
        <v>3015</v>
      </c>
      <c r="C30">
        <v>19</v>
      </c>
    </row>
    <row r="31" spans="1:3" hidden="1" x14ac:dyDescent="0.2">
      <c r="A31" t="s">
        <v>8219</v>
      </c>
      <c r="B31">
        <v>6025</v>
      </c>
      <c r="C31">
        <v>75</v>
      </c>
    </row>
    <row r="32" spans="1:3" hidden="1" x14ac:dyDescent="0.2">
      <c r="A32" t="s">
        <v>8219</v>
      </c>
      <c r="B32">
        <v>49588</v>
      </c>
      <c r="C32">
        <v>827</v>
      </c>
    </row>
    <row r="33" spans="1:3" hidden="1" x14ac:dyDescent="0.2">
      <c r="A33" t="s">
        <v>8219</v>
      </c>
      <c r="B33">
        <v>5599</v>
      </c>
      <c r="C33">
        <v>51</v>
      </c>
    </row>
    <row r="34" spans="1:3" hidden="1" x14ac:dyDescent="0.2">
      <c r="A34" t="s">
        <v>8219</v>
      </c>
      <c r="B34">
        <v>6056</v>
      </c>
      <c r="C34">
        <v>41</v>
      </c>
    </row>
    <row r="35" spans="1:3" hidden="1" x14ac:dyDescent="0.2">
      <c r="A35" t="s">
        <v>8219</v>
      </c>
      <c r="B35">
        <v>2132</v>
      </c>
      <c r="C35">
        <v>98</v>
      </c>
    </row>
    <row r="36" spans="1:3" hidden="1" x14ac:dyDescent="0.2">
      <c r="A36" t="s">
        <v>8219</v>
      </c>
      <c r="B36">
        <v>12029</v>
      </c>
      <c r="C36">
        <v>70</v>
      </c>
    </row>
    <row r="37" spans="1:3" hidden="1" x14ac:dyDescent="0.2">
      <c r="A37" t="s">
        <v>8219</v>
      </c>
      <c r="B37">
        <v>1510</v>
      </c>
      <c r="C37">
        <v>36</v>
      </c>
    </row>
    <row r="38" spans="1:3" hidden="1" x14ac:dyDescent="0.2">
      <c r="A38" t="s">
        <v>8219</v>
      </c>
      <c r="B38">
        <v>31896.33</v>
      </c>
      <c r="C38">
        <v>342</v>
      </c>
    </row>
    <row r="39" spans="1:3" hidden="1" x14ac:dyDescent="0.2">
      <c r="A39" t="s">
        <v>8219</v>
      </c>
      <c r="B39">
        <v>1235</v>
      </c>
      <c r="C39">
        <v>22</v>
      </c>
    </row>
    <row r="40" spans="1:3" hidden="1" x14ac:dyDescent="0.2">
      <c r="A40" t="s">
        <v>8219</v>
      </c>
      <c r="B40">
        <v>2004</v>
      </c>
      <c r="C40">
        <v>25</v>
      </c>
    </row>
    <row r="41" spans="1:3" hidden="1" x14ac:dyDescent="0.2">
      <c r="A41" t="s">
        <v>8219</v>
      </c>
      <c r="B41">
        <v>20190</v>
      </c>
      <c r="C41">
        <v>101</v>
      </c>
    </row>
    <row r="42" spans="1:3" hidden="1" x14ac:dyDescent="0.2">
      <c r="A42" t="s">
        <v>8219</v>
      </c>
      <c r="B42">
        <v>410</v>
      </c>
      <c r="C42">
        <v>8</v>
      </c>
    </row>
    <row r="43" spans="1:3" hidden="1" x14ac:dyDescent="0.2">
      <c r="A43" t="s">
        <v>8219</v>
      </c>
      <c r="B43">
        <v>2370</v>
      </c>
      <c r="C43">
        <v>23</v>
      </c>
    </row>
    <row r="44" spans="1:3" hidden="1" x14ac:dyDescent="0.2">
      <c r="A44" t="s">
        <v>8219</v>
      </c>
      <c r="B44">
        <v>38082.69</v>
      </c>
      <c r="C44">
        <v>574</v>
      </c>
    </row>
    <row r="45" spans="1:3" hidden="1" x14ac:dyDescent="0.2">
      <c r="A45" t="s">
        <v>8219</v>
      </c>
      <c r="B45">
        <v>800</v>
      </c>
      <c r="C45">
        <v>14</v>
      </c>
    </row>
    <row r="46" spans="1:3" hidden="1" x14ac:dyDescent="0.2">
      <c r="A46" t="s">
        <v>8219</v>
      </c>
      <c r="B46">
        <v>1940</v>
      </c>
      <c r="C46">
        <v>19</v>
      </c>
    </row>
    <row r="47" spans="1:3" hidden="1" x14ac:dyDescent="0.2">
      <c r="A47" t="s">
        <v>8219</v>
      </c>
      <c r="B47">
        <v>22345</v>
      </c>
      <c r="C47">
        <v>150</v>
      </c>
    </row>
    <row r="48" spans="1:3" hidden="1" x14ac:dyDescent="0.2">
      <c r="A48" t="s">
        <v>8219</v>
      </c>
      <c r="B48">
        <v>12042</v>
      </c>
      <c r="C48">
        <v>71</v>
      </c>
    </row>
    <row r="49" spans="1:3" hidden="1" x14ac:dyDescent="0.2">
      <c r="A49" t="s">
        <v>8219</v>
      </c>
      <c r="B49">
        <v>3700</v>
      </c>
      <c r="C49">
        <v>117</v>
      </c>
    </row>
    <row r="50" spans="1:3" hidden="1" x14ac:dyDescent="0.2">
      <c r="A50" t="s">
        <v>8219</v>
      </c>
      <c r="B50">
        <v>4051.99</v>
      </c>
      <c r="C50">
        <v>53</v>
      </c>
    </row>
    <row r="51" spans="1:3" hidden="1" x14ac:dyDescent="0.2">
      <c r="A51" t="s">
        <v>8219</v>
      </c>
      <c r="B51">
        <v>13</v>
      </c>
      <c r="C51">
        <v>1</v>
      </c>
    </row>
    <row r="52" spans="1:3" hidden="1" x14ac:dyDescent="0.2">
      <c r="A52" t="s">
        <v>8219</v>
      </c>
      <c r="B52">
        <v>28520</v>
      </c>
      <c r="C52">
        <v>89</v>
      </c>
    </row>
    <row r="53" spans="1:3" hidden="1" x14ac:dyDescent="0.2">
      <c r="A53" t="s">
        <v>8219</v>
      </c>
      <c r="B53">
        <v>5360</v>
      </c>
      <c r="C53">
        <v>64</v>
      </c>
    </row>
    <row r="54" spans="1:3" hidden="1" x14ac:dyDescent="0.2">
      <c r="A54" t="s">
        <v>8219</v>
      </c>
      <c r="B54">
        <v>3392</v>
      </c>
      <c r="C54">
        <v>68</v>
      </c>
    </row>
    <row r="55" spans="1:3" hidden="1" x14ac:dyDescent="0.2">
      <c r="A55" t="s">
        <v>8219</v>
      </c>
      <c r="B55">
        <v>1665</v>
      </c>
      <c r="C55">
        <v>28</v>
      </c>
    </row>
    <row r="56" spans="1:3" hidden="1" x14ac:dyDescent="0.2">
      <c r="A56" t="s">
        <v>8219</v>
      </c>
      <c r="B56">
        <v>8529</v>
      </c>
      <c r="C56">
        <v>44</v>
      </c>
    </row>
    <row r="57" spans="1:3" hidden="1" x14ac:dyDescent="0.2">
      <c r="A57" t="s">
        <v>8219</v>
      </c>
      <c r="B57">
        <v>40357</v>
      </c>
      <c r="C57">
        <v>253</v>
      </c>
    </row>
    <row r="58" spans="1:3" hidden="1" x14ac:dyDescent="0.2">
      <c r="A58" t="s">
        <v>8219</v>
      </c>
      <c r="B58">
        <v>2751</v>
      </c>
      <c r="C58">
        <v>66</v>
      </c>
    </row>
    <row r="59" spans="1:3" hidden="1" x14ac:dyDescent="0.2">
      <c r="A59" t="s">
        <v>8219</v>
      </c>
      <c r="B59">
        <v>32745</v>
      </c>
      <c r="C59">
        <v>217</v>
      </c>
    </row>
    <row r="60" spans="1:3" hidden="1" x14ac:dyDescent="0.2">
      <c r="A60" t="s">
        <v>8219</v>
      </c>
      <c r="B60">
        <v>2027</v>
      </c>
      <c r="C60">
        <v>16</v>
      </c>
    </row>
    <row r="61" spans="1:3" hidden="1" x14ac:dyDescent="0.2">
      <c r="A61" t="s">
        <v>8219</v>
      </c>
      <c r="B61">
        <v>2000</v>
      </c>
      <c r="C61">
        <v>19</v>
      </c>
    </row>
    <row r="62" spans="1:3" hidden="1" x14ac:dyDescent="0.2">
      <c r="A62" t="s">
        <v>8219</v>
      </c>
      <c r="B62">
        <v>19860</v>
      </c>
      <c r="C62">
        <v>169</v>
      </c>
    </row>
    <row r="63" spans="1:3" hidden="1" x14ac:dyDescent="0.2">
      <c r="A63" t="s">
        <v>8219</v>
      </c>
      <c r="B63">
        <v>30866</v>
      </c>
      <c r="C63">
        <v>263</v>
      </c>
    </row>
    <row r="64" spans="1:3" hidden="1" x14ac:dyDescent="0.2">
      <c r="A64" t="s">
        <v>8219</v>
      </c>
      <c r="B64">
        <v>2000</v>
      </c>
      <c r="C64">
        <v>15</v>
      </c>
    </row>
    <row r="65" spans="1:3" hidden="1" x14ac:dyDescent="0.2">
      <c r="A65" t="s">
        <v>8219</v>
      </c>
      <c r="B65">
        <v>6000</v>
      </c>
      <c r="C65">
        <v>61</v>
      </c>
    </row>
    <row r="66" spans="1:3" hidden="1" x14ac:dyDescent="0.2">
      <c r="A66" t="s">
        <v>8219</v>
      </c>
      <c r="B66">
        <v>8750</v>
      </c>
      <c r="C66">
        <v>45</v>
      </c>
    </row>
    <row r="67" spans="1:3" hidden="1" x14ac:dyDescent="0.2">
      <c r="A67" t="s">
        <v>8219</v>
      </c>
      <c r="B67">
        <v>5380.55</v>
      </c>
      <c r="C67">
        <v>70</v>
      </c>
    </row>
    <row r="68" spans="1:3" hidden="1" x14ac:dyDescent="0.2">
      <c r="A68" t="s">
        <v>8219</v>
      </c>
      <c r="B68">
        <v>2159</v>
      </c>
      <c r="C68">
        <v>38</v>
      </c>
    </row>
    <row r="69" spans="1:3" hidden="1" x14ac:dyDescent="0.2">
      <c r="A69" t="s">
        <v>8219</v>
      </c>
      <c r="B69">
        <v>12000</v>
      </c>
      <c r="C69">
        <v>87</v>
      </c>
    </row>
    <row r="70" spans="1:3" hidden="1" x14ac:dyDescent="0.2">
      <c r="A70" t="s">
        <v>8219</v>
      </c>
      <c r="B70">
        <v>600</v>
      </c>
      <c r="C70">
        <v>22</v>
      </c>
    </row>
    <row r="71" spans="1:3" hidden="1" x14ac:dyDescent="0.2">
      <c r="A71" t="s">
        <v>8219</v>
      </c>
      <c r="B71">
        <v>14082</v>
      </c>
      <c r="C71">
        <v>119</v>
      </c>
    </row>
    <row r="72" spans="1:3" hidden="1" x14ac:dyDescent="0.2">
      <c r="A72" t="s">
        <v>8219</v>
      </c>
      <c r="B72">
        <v>11621</v>
      </c>
      <c r="C72">
        <v>52</v>
      </c>
    </row>
    <row r="73" spans="1:3" hidden="1" x14ac:dyDescent="0.2">
      <c r="A73" t="s">
        <v>8219</v>
      </c>
      <c r="B73">
        <v>3289</v>
      </c>
      <c r="C73">
        <v>117</v>
      </c>
    </row>
    <row r="74" spans="1:3" hidden="1" x14ac:dyDescent="0.2">
      <c r="A74" t="s">
        <v>8219</v>
      </c>
      <c r="B74">
        <v>10100</v>
      </c>
      <c r="C74">
        <v>52</v>
      </c>
    </row>
    <row r="75" spans="1:3" hidden="1" x14ac:dyDescent="0.2">
      <c r="A75" t="s">
        <v>8219</v>
      </c>
      <c r="B75">
        <v>11090</v>
      </c>
      <c r="C75">
        <v>86</v>
      </c>
    </row>
    <row r="76" spans="1:3" hidden="1" x14ac:dyDescent="0.2">
      <c r="A76" t="s">
        <v>8219</v>
      </c>
      <c r="B76">
        <v>8581</v>
      </c>
      <c r="C76">
        <v>174</v>
      </c>
    </row>
    <row r="77" spans="1:3" hidden="1" x14ac:dyDescent="0.2">
      <c r="A77" t="s">
        <v>8219</v>
      </c>
      <c r="B77">
        <v>15285</v>
      </c>
      <c r="C77">
        <v>69</v>
      </c>
    </row>
    <row r="78" spans="1:3" hidden="1" x14ac:dyDescent="0.2">
      <c r="A78" t="s">
        <v>8219</v>
      </c>
      <c r="B78">
        <v>10291</v>
      </c>
      <c r="C78">
        <v>75</v>
      </c>
    </row>
    <row r="79" spans="1:3" hidden="1" x14ac:dyDescent="0.2">
      <c r="A79" t="s">
        <v>8219</v>
      </c>
      <c r="B79">
        <v>20025.14</v>
      </c>
      <c r="C79">
        <v>33</v>
      </c>
    </row>
    <row r="80" spans="1:3" hidden="1" x14ac:dyDescent="0.2">
      <c r="A80" t="s">
        <v>8219</v>
      </c>
      <c r="B80">
        <v>4648.33</v>
      </c>
      <c r="C80">
        <v>108</v>
      </c>
    </row>
    <row r="81" spans="1:3" hidden="1" x14ac:dyDescent="0.2">
      <c r="A81" t="s">
        <v>8219</v>
      </c>
      <c r="B81">
        <v>7415</v>
      </c>
      <c r="C81">
        <v>23</v>
      </c>
    </row>
    <row r="82" spans="1:3" hidden="1" x14ac:dyDescent="0.2">
      <c r="A82" t="s">
        <v>8219</v>
      </c>
      <c r="B82">
        <v>4642</v>
      </c>
      <c r="C82">
        <v>48</v>
      </c>
    </row>
    <row r="83" spans="1:3" hidden="1" x14ac:dyDescent="0.2">
      <c r="A83" t="s">
        <v>8219</v>
      </c>
      <c r="B83">
        <v>2270.37</v>
      </c>
      <c r="C83">
        <v>64</v>
      </c>
    </row>
    <row r="84" spans="1:3" hidden="1" x14ac:dyDescent="0.2">
      <c r="A84" t="s">
        <v>8219</v>
      </c>
      <c r="B84">
        <v>2080</v>
      </c>
      <c r="C84">
        <v>24</v>
      </c>
    </row>
    <row r="85" spans="1:3" hidden="1" x14ac:dyDescent="0.2">
      <c r="A85" t="s">
        <v>8219</v>
      </c>
      <c r="B85">
        <v>7527</v>
      </c>
      <c r="C85">
        <v>57</v>
      </c>
    </row>
    <row r="86" spans="1:3" hidden="1" x14ac:dyDescent="0.2">
      <c r="A86" t="s">
        <v>8219</v>
      </c>
      <c r="B86">
        <v>2372</v>
      </c>
      <c r="C86">
        <v>26</v>
      </c>
    </row>
    <row r="87" spans="1:3" hidden="1" x14ac:dyDescent="0.2">
      <c r="A87" t="s">
        <v>8219</v>
      </c>
      <c r="B87">
        <v>2325</v>
      </c>
      <c r="C87">
        <v>20</v>
      </c>
    </row>
    <row r="88" spans="1:3" hidden="1" x14ac:dyDescent="0.2">
      <c r="A88" t="s">
        <v>8219</v>
      </c>
      <c r="B88">
        <v>763</v>
      </c>
      <c r="C88">
        <v>36</v>
      </c>
    </row>
    <row r="89" spans="1:3" hidden="1" x14ac:dyDescent="0.2">
      <c r="A89" t="s">
        <v>8219</v>
      </c>
      <c r="B89">
        <v>11094.23</v>
      </c>
      <c r="C89">
        <v>178</v>
      </c>
    </row>
    <row r="90" spans="1:3" hidden="1" x14ac:dyDescent="0.2">
      <c r="A90" t="s">
        <v>8219</v>
      </c>
      <c r="B90">
        <v>636</v>
      </c>
      <c r="C90">
        <v>17</v>
      </c>
    </row>
    <row r="91" spans="1:3" hidden="1" x14ac:dyDescent="0.2">
      <c r="A91" t="s">
        <v>8219</v>
      </c>
      <c r="B91">
        <v>2231</v>
      </c>
      <c r="C91">
        <v>32</v>
      </c>
    </row>
    <row r="92" spans="1:3" hidden="1" x14ac:dyDescent="0.2">
      <c r="A92" t="s">
        <v>8219</v>
      </c>
      <c r="B92">
        <v>2385</v>
      </c>
      <c r="C92">
        <v>41</v>
      </c>
    </row>
    <row r="93" spans="1:3" hidden="1" x14ac:dyDescent="0.2">
      <c r="A93" t="s">
        <v>8219</v>
      </c>
      <c r="B93">
        <v>900</v>
      </c>
      <c r="C93">
        <v>18</v>
      </c>
    </row>
    <row r="94" spans="1:3" hidden="1" x14ac:dyDescent="0.2">
      <c r="A94" t="s">
        <v>8219</v>
      </c>
      <c r="B94">
        <v>564.66</v>
      </c>
      <c r="C94">
        <v>29</v>
      </c>
    </row>
    <row r="95" spans="1:3" hidden="1" x14ac:dyDescent="0.2">
      <c r="A95" t="s">
        <v>8219</v>
      </c>
      <c r="B95">
        <v>4040</v>
      </c>
      <c r="C95">
        <v>47</v>
      </c>
    </row>
    <row r="96" spans="1:3" hidden="1" x14ac:dyDescent="0.2">
      <c r="A96" t="s">
        <v>8219</v>
      </c>
      <c r="B96">
        <v>460</v>
      </c>
      <c r="C96">
        <v>15</v>
      </c>
    </row>
    <row r="97" spans="1:3" hidden="1" x14ac:dyDescent="0.2">
      <c r="A97" t="s">
        <v>8219</v>
      </c>
      <c r="B97">
        <v>1570</v>
      </c>
      <c r="C97">
        <v>26</v>
      </c>
    </row>
    <row r="98" spans="1:3" hidden="1" x14ac:dyDescent="0.2">
      <c r="A98" t="s">
        <v>8219</v>
      </c>
      <c r="B98">
        <v>1351</v>
      </c>
      <c r="C98">
        <v>35</v>
      </c>
    </row>
    <row r="99" spans="1:3" hidden="1" x14ac:dyDescent="0.2">
      <c r="A99" t="s">
        <v>8219</v>
      </c>
      <c r="B99">
        <v>1651</v>
      </c>
      <c r="C99">
        <v>41</v>
      </c>
    </row>
    <row r="100" spans="1:3" hidden="1" x14ac:dyDescent="0.2">
      <c r="A100" t="s">
        <v>8219</v>
      </c>
      <c r="B100">
        <v>12870</v>
      </c>
      <c r="C100">
        <v>47</v>
      </c>
    </row>
    <row r="101" spans="1:3" hidden="1" x14ac:dyDescent="0.2">
      <c r="A101" t="s">
        <v>8219</v>
      </c>
      <c r="B101">
        <v>1485</v>
      </c>
      <c r="C101">
        <v>28</v>
      </c>
    </row>
    <row r="102" spans="1:3" hidden="1" x14ac:dyDescent="0.2">
      <c r="A102" t="s">
        <v>8219</v>
      </c>
      <c r="B102">
        <v>4000.5</v>
      </c>
      <c r="C102">
        <v>100</v>
      </c>
    </row>
    <row r="103" spans="1:3" hidden="1" x14ac:dyDescent="0.2">
      <c r="A103" t="s">
        <v>8219</v>
      </c>
      <c r="B103">
        <v>205</v>
      </c>
      <c r="C103">
        <v>13</v>
      </c>
    </row>
    <row r="104" spans="1:3" hidden="1" x14ac:dyDescent="0.2">
      <c r="A104" t="s">
        <v>8219</v>
      </c>
      <c r="B104">
        <v>500</v>
      </c>
      <c r="C104">
        <v>7</v>
      </c>
    </row>
    <row r="105" spans="1:3" hidden="1" x14ac:dyDescent="0.2">
      <c r="A105" t="s">
        <v>8219</v>
      </c>
      <c r="B105">
        <v>1506</v>
      </c>
      <c r="C105">
        <v>21</v>
      </c>
    </row>
    <row r="106" spans="1:3" hidden="1" x14ac:dyDescent="0.2">
      <c r="A106" t="s">
        <v>8219</v>
      </c>
      <c r="B106">
        <v>6388</v>
      </c>
      <c r="C106">
        <v>17</v>
      </c>
    </row>
    <row r="107" spans="1:3" hidden="1" x14ac:dyDescent="0.2">
      <c r="A107" t="s">
        <v>8219</v>
      </c>
      <c r="B107">
        <v>2615</v>
      </c>
      <c r="C107">
        <v>25</v>
      </c>
    </row>
    <row r="108" spans="1:3" hidden="1" x14ac:dyDescent="0.2">
      <c r="A108" t="s">
        <v>8219</v>
      </c>
      <c r="B108">
        <v>3600</v>
      </c>
      <c r="C108">
        <v>60</v>
      </c>
    </row>
    <row r="109" spans="1:3" hidden="1" x14ac:dyDescent="0.2">
      <c r="A109" t="s">
        <v>8219</v>
      </c>
      <c r="B109">
        <v>6904</v>
      </c>
      <c r="C109">
        <v>56</v>
      </c>
    </row>
    <row r="110" spans="1:3" hidden="1" x14ac:dyDescent="0.2">
      <c r="A110" t="s">
        <v>8219</v>
      </c>
      <c r="B110">
        <v>502</v>
      </c>
      <c r="C110">
        <v>16</v>
      </c>
    </row>
    <row r="111" spans="1:3" hidden="1" x14ac:dyDescent="0.2">
      <c r="A111" t="s">
        <v>8219</v>
      </c>
      <c r="B111">
        <v>3600</v>
      </c>
      <c r="C111">
        <v>46</v>
      </c>
    </row>
    <row r="112" spans="1:3" hidden="1" x14ac:dyDescent="0.2">
      <c r="A112" t="s">
        <v>8219</v>
      </c>
      <c r="B112">
        <v>5260</v>
      </c>
      <c r="C112">
        <v>43</v>
      </c>
    </row>
    <row r="113" spans="1:3" hidden="1" x14ac:dyDescent="0.2">
      <c r="A113" t="s">
        <v>8219</v>
      </c>
      <c r="B113">
        <v>1106</v>
      </c>
      <c r="C113">
        <v>15</v>
      </c>
    </row>
    <row r="114" spans="1:3" hidden="1" x14ac:dyDescent="0.2">
      <c r="A114" t="s">
        <v>8219</v>
      </c>
      <c r="B114">
        <v>260</v>
      </c>
      <c r="C114">
        <v>12</v>
      </c>
    </row>
    <row r="115" spans="1:3" hidden="1" x14ac:dyDescent="0.2">
      <c r="A115" t="s">
        <v>8219</v>
      </c>
      <c r="B115">
        <v>460</v>
      </c>
      <c r="C115">
        <v>21</v>
      </c>
    </row>
    <row r="116" spans="1:3" hidden="1" x14ac:dyDescent="0.2">
      <c r="A116" t="s">
        <v>8219</v>
      </c>
      <c r="B116">
        <v>1720</v>
      </c>
      <c r="C116">
        <v>34</v>
      </c>
    </row>
    <row r="117" spans="1:3" hidden="1" x14ac:dyDescent="0.2">
      <c r="A117" t="s">
        <v>8219</v>
      </c>
      <c r="B117">
        <v>425</v>
      </c>
      <c r="C117">
        <v>8</v>
      </c>
    </row>
    <row r="118" spans="1:3" hidden="1" x14ac:dyDescent="0.2">
      <c r="A118" t="s">
        <v>8219</v>
      </c>
      <c r="B118">
        <v>3400</v>
      </c>
      <c r="C118">
        <v>60</v>
      </c>
    </row>
    <row r="119" spans="1:3" hidden="1" x14ac:dyDescent="0.2">
      <c r="A119" t="s">
        <v>8219</v>
      </c>
      <c r="B119">
        <v>1590.29</v>
      </c>
      <c r="C119">
        <v>39</v>
      </c>
    </row>
    <row r="120" spans="1:3" hidden="1" x14ac:dyDescent="0.2">
      <c r="A120" t="s">
        <v>8219</v>
      </c>
      <c r="B120">
        <v>5000</v>
      </c>
      <c r="C120">
        <v>26</v>
      </c>
    </row>
    <row r="121" spans="1:3" hidden="1" x14ac:dyDescent="0.2">
      <c r="A121" t="s">
        <v>8219</v>
      </c>
      <c r="B121">
        <v>3500</v>
      </c>
      <c r="C121">
        <v>35</v>
      </c>
    </row>
    <row r="122" spans="1:3" hidden="1" x14ac:dyDescent="0.2">
      <c r="A122" t="s">
        <v>8219</v>
      </c>
      <c r="B122">
        <v>7665</v>
      </c>
      <c r="C122">
        <v>65</v>
      </c>
    </row>
    <row r="123" spans="1:3" hidden="1" x14ac:dyDescent="0.2">
      <c r="A123" t="s">
        <v>8219</v>
      </c>
      <c r="B123">
        <v>1367</v>
      </c>
      <c r="C123">
        <v>49</v>
      </c>
    </row>
    <row r="124" spans="1:3" hidden="1" x14ac:dyDescent="0.2">
      <c r="A124" t="s">
        <v>8219</v>
      </c>
      <c r="B124">
        <v>600</v>
      </c>
      <c r="C124">
        <v>10</v>
      </c>
    </row>
    <row r="125" spans="1:3" hidden="1" x14ac:dyDescent="0.2">
      <c r="A125" t="s">
        <v>8219</v>
      </c>
      <c r="B125">
        <v>2363</v>
      </c>
      <c r="C125">
        <v>60</v>
      </c>
    </row>
    <row r="126" spans="1:3" hidden="1" x14ac:dyDescent="0.2">
      <c r="A126" t="s">
        <v>8219</v>
      </c>
      <c r="B126">
        <v>5025</v>
      </c>
      <c r="C126">
        <v>27</v>
      </c>
    </row>
    <row r="127" spans="1:3" hidden="1" x14ac:dyDescent="0.2">
      <c r="A127" t="s">
        <v>8219</v>
      </c>
      <c r="B127">
        <v>7685</v>
      </c>
      <c r="C127">
        <v>69</v>
      </c>
    </row>
    <row r="128" spans="1:3" hidden="1" x14ac:dyDescent="0.2">
      <c r="A128" t="s">
        <v>8219</v>
      </c>
      <c r="B128">
        <v>3700</v>
      </c>
      <c r="C128">
        <v>47</v>
      </c>
    </row>
    <row r="129" spans="1:3" hidden="1" x14ac:dyDescent="0.2">
      <c r="A129" t="s">
        <v>8219</v>
      </c>
      <c r="B129">
        <v>2195</v>
      </c>
      <c r="C129">
        <v>47</v>
      </c>
    </row>
    <row r="130" spans="1:3" hidden="1" x14ac:dyDescent="0.2">
      <c r="A130" t="s">
        <v>8219</v>
      </c>
      <c r="B130">
        <v>1700</v>
      </c>
      <c r="C130">
        <v>26</v>
      </c>
    </row>
    <row r="131" spans="1:3" hidden="1" x14ac:dyDescent="0.2">
      <c r="A131" t="s">
        <v>8219</v>
      </c>
      <c r="B131">
        <v>5410</v>
      </c>
      <c r="C131">
        <v>53</v>
      </c>
    </row>
    <row r="132" spans="1:3" hidden="1" x14ac:dyDescent="0.2">
      <c r="A132" t="s">
        <v>8219</v>
      </c>
      <c r="B132">
        <v>5200</v>
      </c>
      <c r="C132">
        <v>81</v>
      </c>
    </row>
    <row r="133" spans="1:3" hidden="1" x14ac:dyDescent="0.2">
      <c r="A133" t="s">
        <v>8219</v>
      </c>
      <c r="B133">
        <v>7050</v>
      </c>
      <c r="C133">
        <v>78</v>
      </c>
    </row>
    <row r="134" spans="1:3" hidden="1" x14ac:dyDescent="0.2">
      <c r="A134" t="s">
        <v>8219</v>
      </c>
      <c r="B134">
        <v>3100</v>
      </c>
      <c r="C134">
        <v>35</v>
      </c>
    </row>
    <row r="135" spans="1:3" hidden="1" x14ac:dyDescent="0.2">
      <c r="A135" t="s">
        <v>8219</v>
      </c>
      <c r="B135">
        <v>632</v>
      </c>
      <c r="C135">
        <v>22</v>
      </c>
    </row>
    <row r="136" spans="1:3" hidden="1" x14ac:dyDescent="0.2">
      <c r="A136" t="s">
        <v>8219</v>
      </c>
      <c r="B136">
        <v>3978</v>
      </c>
      <c r="C136">
        <v>57</v>
      </c>
    </row>
    <row r="137" spans="1:3" hidden="1" x14ac:dyDescent="0.2">
      <c r="A137" t="s">
        <v>8219</v>
      </c>
      <c r="B137">
        <v>4522.22</v>
      </c>
      <c r="C137">
        <v>27</v>
      </c>
    </row>
    <row r="138" spans="1:3" hidden="1" x14ac:dyDescent="0.2">
      <c r="A138" t="s">
        <v>8219</v>
      </c>
      <c r="B138">
        <v>5651.58</v>
      </c>
      <c r="C138">
        <v>39</v>
      </c>
    </row>
    <row r="139" spans="1:3" hidden="1" x14ac:dyDescent="0.2">
      <c r="A139" t="s">
        <v>8219</v>
      </c>
      <c r="B139">
        <v>3398.1</v>
      </c>
      <c r="C139">
        <v>37</v>
      </c>
    </row>
    <row r="140" spans="1:3" x14ac:dyDescent="0.2">
      <c r="A140" t="s">
        <v>8220</v>
      </c>
      <c r="B140">
        <v>10</v>
      </c>
      <c r="C140">
        <v>1</v>
      </c>
    </row>
    <row r="141" spans="1:3" x14ac:dyDescent="0.2">
      <c r="A141" t="s">
        <v>8220</v>
      </c>
      <c r="B141">
        <v>1</v>
      </c>
      <c r="C141">
        <v>1</v>
      </c>
    </row>
    <row r="142" spans="1:3" x14ac:dyDescent="0.2">
      <c r="A142" t="s">
        <v>8220</v>
      </c>
      <c r="B142">
        <v>0</v>
      </c>
      <c r="C142">
        <v>0</v>
      </c>
    </row>
    <row r="143" spans="1:3" x14ac:dyDescent="0.2">
      <c r="A143" t="s">
        <v>8220</v>
      </c>
      <c r="B143">
        <v>151</v>
      </c>
      <c r="C143">
        <v>6</v>
      </c>
    </row>
    <row r="144" spans="1:3" x14ac:dyDescent="0.2">
      <c r="A144" t="s">
        <v>8220</v>
      </c>
      <c r="B144">
        <v>0</v>
      </c>
      <c r="C144">
        <v>0</v>
      </c>
    </row>
    <row r="145" spans="1:3" x14ac:dyDescent="0.2">
      <c r="A145" t="s">
        <v>8220</v>
      </c>
      <c r="B145">
        <v>70</v>
      </c>
      <c r="C145">
        <v>6</v>
      </c>
    </row>
    <row r="146" spans="1:3" x14ac:dyDescent="0.2">
      <c r="A146" t="s">
        <v>8220</v>
      </c>
      <c r="B146">
        <v>1387</v>
      </c>
      <c r="C146">
        <v>13</v>
      </c>
    </row>
    <row r="147" spans="1:3" x14ac:dyDescent="0.2">
      <c r="A147" t="s">
        <v>8220</v>
      </c>
      <c r="B147">
        <v>190</v>
      </c>
      <c r="C147">
        <v>4</v>
      </c>
    </row>
    <row r="148" spans="1:3" x14ac:dyDescent="0.2">
      <c r="A148" t="s">
        <v>8220</v>
      </c>
      <c r="B148">
        <v>1867</v>
      </c>
      <c r="C148">
        <v>6</v>
      </c>
    </row>
    <row r="149" spans="1:3" x14ac:dyDescent="0.2">
      <c r="A149" t="s">
        <v>8220</v>
      </c>
      <c r="B149">
        <v>0</v>
      </c>
      <c r="C149">
        <v>0</v>
      </c>
    </row>
    <row r="150" spans="1:3" x14ac:dyDescent="0.2">
      <c r="A150" t="s">
        <v>8220</v>
      </c>
      <c r="B150">
        <v>0</v>
      </c>
      <c r="C150">
        <v>0</v>
      </c>
    </row>
    <row r="151" spans="1:3" x14ac:dyDescent="0.2">
      <c r="A151" t="s">
        <v>8220</v>
      </c>
      <c r="B151">
        <v>0</v>
      </c>
      <c r="C151">
        <v>0</v>
      </c>
    </row>
    <row r="152" spans="1:3" x14ac:dyDescent="0.2">
      <c r="A152" t="s">
        <v>8220</v>
      </c>
      <c r="B152">
        <v>7655</v>
      </c>
      <c r="C152">
        <v>81</v>
      </c>
    </row>
    <row r="153" spans="1:3" x14ac:dyDescent="0.2">
      <c r="A153" t="s">
        <v>8220</v>
      </c>
      <c r="B153">
        <v>0</v>
      </c>
      <c r="C153">
        <v>0</v>
      </c>
    </row>
    <row r="154" spans="1:3" x14ac:dyDescent="0.2">
      <c r="A154" t="s">
        <v>8220</v>
      </c>
      <c r="B154">
        <v>0</v>
      </c>
      <c r="C154">
        <v>0</v>
      </c>
    </row>
    <row r="155" spans="1:3" x14ac:dyDescent="0.2">
      <c r="A155" t="s">
        <v>8220</v>
      </c>
      <c r="B155">
        <v>403</v>
      </c>
      <c r="C155">
        <v>5</v>
      </c>
    </row>
    <row r="156" spans="1:3" x14ac:dyDescent="0.2">
      <c r="A156" t="s">
        <v>8220</v>
      </c>
      <c r="B156">
        <v>0</v>
      </c>
      <c r="C156">
        <v>0</v>
      </c>
    </row>
    <row r="157" spans="1:3" x14ac:dyDescent="0.2">
      <c r="A157" t="s">
        <v>8220</v>
      </c>
      <c r="B157">
        <v>0</v>
      </c>
      <c r="C157">
        <v>0</v>
      </c>
    </row>
    <row r="158" spans="1:3" x14ac:dyDescent="0.2">
      <c r="A158" t="s">
        <v>8220</v>
      </c>
      <c r="B158">
        <v>4712</v>
      </c>
      <c r="C158">
        <v>58</v>
      </c>
    </row>
    <row r="159" spans="1:3" x14ac:dyDescent="0.2">
      <c r="A159" t="s">
        <v>8220</v>
      </c>
      <c r="B159">
        <v>500</v>
      </c>
      <c r="C159">
        <v>1</v>
      </c>
    </row>
    <row r="160" spans="1:3" x14ac:dyDescent="0.2">
      <c r="A160" t="s">
        <v>8220</v>
      </c>
      <c r="B160">
        <v>0</v>
      </c>
      <c r="C160">
        <v>0</v>
      </c>
    </row>
    <row r="161" spans="1:3" x14ac:dyDescent="0.2">
      <c r="A161" t="s">
        <v>8220</v>
      </c>
      <c r="B161">
        <v>1293</v>
      </c>
      <c r="C161">
        <v>28</v>
      </c>
    </row>
    <row r="162" spans="1:3" x14ac:dyDescent="0.2">
      <c r="A162" t="s">
        <v>8220</v>
      </c>
      <c r="B162">
        <v>10</v>
      </c>
      <c r="C162">
        <v>1</v>
      </c>
    </row>
    <row r="163" spans="1:3" x14ac:dyDescent="0.2">
      <c r="A163" t="s">
        <v>8220</v>
      </c>
      <c r="B163">
        <v>0</v>
      </c>
      <c r="C163">
        <v>0</v>
      </c>
    </row>
    <row r="164" spans="1:3" x14ac:dyDescent="0.2">
      <c r="A164" t="s">
        <v>8220</v>
      </c>
      <c r="B164">
        <v>2070</v>
      </c>
      <c r="C164">
        <v>37</v>
      </c>
    </row>
    <row r="165" spans="1:3" x14ac:dyDescent="0.2">
      <c r="A165" t="s">
        <v>8220</v>
      </c>
      <c r="B165">
        <v>338</v>
      </c>
      <c r="C165">
        <v>9</v>
      </c>
    </row>
    <row r="166" spans="1:3" x14ac:dyDescent="0.2">
      <c r="A166" t="s">
        <v>8220</v>
      </c>
      <c r="B166">
        <v>115</v>
      </c>
      <c r="C166">
        <v>3</v>
      </c>
    </row>
    <row r="167" spans="1:3" x14ac:dyDescent="0.2">
      <c r="A167" t="s">
        <v>8220</v>
      </c>
      <c r="B167">
        <v>0</v>
      </c>
      <c r="C167">
        <v>0</v>
      </c>
    </row>
    <row r="168" spans="1:3" x14ac:dyDescent="0.2">
      <c r="A168" t="s">
        <v>8220</v>
      </c>
      <c r="B168">
        <v>40</v>
      </c>
      <c r="C168">
        <v>2</v>
      </c>
    </row>
    <row r="169" spans="1:3" x14ac:dyDescent="0.2">
      <c r="A169" t="s">
        <v>8220</v>
      </c>
      <c r="B169">
        <v>92</v>
      </c>
      <c r="C169">
        <v>6</v>
      </c>
    </row>
    <row r="170" spans="1:3" x14ac:dyDescent="0.2">
      <c r="A170" t="s">
        <v>8220</v>
      </c>
      <c r="B170">
        <v>30112</v>
      </c>
      <c r="C170">
        <v>67</v>
      </c>
    </row>
    <row r="171" spans="1:3" x14ac:dyDescent="0.2">
      <c r="A171" t="s">
        <v>8220</v>
      </c>
      <c r="B171">
        <v>140</v>
      </c>
      <c r="C171">
        <v>5</v>
      </c>
    </row>
    <row r="172" spans="1:3" x14ac:dyDescent="0.2">
      <c r="A172" t="s">
        <v>8220</v>
      </c>
      <c r="B172">
        <v>30</v>
      </c>
      <c r="C172">
        <v>2</v>
      </c>
    </row>
    <row r="173" spans="1:3" x14ac:dyDescent="0.2">
      <c r="A173" t="s">
        <v>8220</v>
      </c>
      <c r="B173">
        <v>359</v>
      </c>
      <c r="C173">
        <v>10</v>
      </c>
    </row>
    <row r="174" spans="1:3" x14ac:dyDescent="0.2">
      <c r="A174" t="s">
        <v>8220</v>
      </c>
      <c r="B174">
        <v>40</v>
      </c>
      <c r="C174">
        <v>3</v>
      </c>
    </row>
    <row r="175" spans="1:3" x14ac:dyDescent="0.2">
      <c r="A175" t="s">
        <v>8220</v>
      </c>
      <c r="B175">
        <v>81</v>
      </c>
      <c r="C175">
        <v>4</v>
      </c>
    </row>
    <row r="176" spans="1:3" x14ac:dyDescent="0.2">
      <c r="A176" t="s">
        <v>8220</v>
      </c>
      <c r="B176">
        <v>1785</v>
      </c>
      <c r="C176">
        <v>15</v>
      </c>
    </row>
    <row r="177" spans="1:3" x14ac:dyDescent="0.2">
      <c r="A177" t="s">
        <v>8220</v>
      </c>
      <c r="B177">
        <v>8</v>
      </c>
      <c r="C177">
        <v>2</v>
      </c>
    </row>
    <row r="178" spans="1:3" x14ac:dyDescent="0.2">
      <c r="A178" t="s">
        <v>8220</v>
      </c>
      <c r="B178">
        <v>0</v>
      </c>
      <c r="C178">
        <v>0</v>
      </c>
    </row>
    <row r="179" spans="1:3" x14ac:dyDescent="0.2">
      <c r="A179" t="s">
        <v>8220</v>
      </c>
      <c r="B179">
        <v>10</v>
      </c>
      <c r="C179">
        <v>1</v>
      </c>
    </row>
    <row r="180" spans="1:3" hidden="1" x14ac:dyDescent="0.2">
      <c r="A180" t="s">
        <v>8221</v>
      </c>
      <c r="B180">
        <v>0</v>
      </c>
      <c r="C180">
        <v>0</v>
      </c>
    </row>
    <row r="181" spans="1:3" hidden="1" x14ac:dyDescent="0.2">
      <c r="A181" t="s">
        <v>8221</v>
      </c>
      <c r="B181">
        <v>5</v>
      </c>
      <c r="C181">
        <v>1</v>
      </c>
    </row>
    <row r="182" spans="1:3" hidden="1" x14ac:dyDescent="0.2">
      <c r="A182" t="s">
        <v>8221</v>
      </c>
      <c r="B182">
        <v>435</v>
      </c>
      <c r="C182">
        <v>10</v>
      </c>
    </row>
    <row r="183" spans="1:3" hidden="1" x14ac:dyDescent="0.2">
      <c r="A183" t="s">
        <v>8221</v>
      </c>
      <c r="B183">
        <v>0</v>
      </c>
      <c r="C183">
        <v>0</v>
      </c>
    </row>
    <row r="184" spans="1:3" hidden="1" x14ac:dyDescent="0.2">
      <c r="A184" t="s">
        <v>8221</v>
      </c>
      <c r="B184">
        <v>640</v>
      </c>
      <c r="C184">
        <v>7</v>
      </c>
    </row>
    <row r="185" spans="1:3" hidden="1" x14ac:dyDescent="0.2">
      <c r="A185" t="s">
        <v>8221</v>
      </c>
      <c r="B185">
        <v>0</v>
      </c>
      <c r="C185">
        <v>0</v>
      </c>
    </row>
    <row r="186" spans="1:3" hidden="1" x14ac:dyDescent="0.2">
      <c r="A186" t="s">
        <v>8221</v>
      </c>
      <c r="B186">
        <v>3000</v>
      </c>
      <c r="C186">
        <v>1</v>
      </c>
    </row>
    <row r="187" spans="1:3" hidden="1" x14ac:dyDescent="0.2">
      <c r="A187" t="s">
        <v>8221</v>
      </c>
      <c r="B187">
        <v>11</v>
      </c>
      <c r="C187">
        <v>2</v>
      </c>
    </row>
    <row r="188" spans="1:3" hidden="1" x14ac:dyDescent="0.2">
      <c r="A188" t="s">
        <v>8221</v>
      </c>
      <c r="B188">
        <v>325</v>
      </c>
      <c r="C188">
        <v>3</v>
      </c>
    </row>
    <row r="189" spans="1:3" hidden="1" x14ac:dyDescent="0.2">
      <c r="A189" t="s">
        <v>8221</v>
      </c>
      <c r="B189">
        <v>560</v>
      </c>
      <c r="C189">
        <v>10</v>
      </c>
    </row>
    <row r="190" spans="1:3" hidden="1" x14ac:dyDescent="0.2">
      <c r="A190" t="s">
        <v>8221</v>
      </c>
      <c r="B190">
        <v>325</v>
      </c>
      <c r="C190">
        <v>10</v>
      </c>
    </row>
    <row r="191" spans="1:3" hidden="1" x14ac:dyDescent="0.2">
      <c r="A191" t="s">
        <v>8221</v>
      </c>
      <c r="B191">
        <v>1</v>
      </c>
      <c r="C191">
        <v>1</v>
      </c>
    </row>
    <row r="192" spans="1:3" hidden="1" x14ac:dyDescent="0.2">
      <c r="A192" t="s">
        <v>8221</v>
      </c>
      <c r="B192">
        <v>0</v>
      </c>
      <c r="C192">
        <v>0</v>
      </c>
    </row>
    <row r="193" spans="1:3" hidden="1" x14ac:dyDescent="0.2">
      <c r="A193" t="s">
        <v>8221</v>
      </c>
      <c r="B193">
        <v>0</v>
      </c>
      <c r="C193">
        <v>0</v>
      </c>
    </row>
    <row r="194" spans="1:3" hidden="1" x14ac:dyDescent="0.2">
      <c r="A194" t="s">
        <v>8221</v>
      </c>
      <c r="B194">
        <v>0</v>
      </c>
      <c r="C194">
        <v>0</v>
      </c>
    </row>
    <row r="195" spans="1:3" hidden="1" x14ac:dyDescent="0.2">
      <c r="A195" t="s">
        <v>8221</v>
      </c>
      <c r="B195">
        <v>1297</v>
      </c>
      <c r="C195">
        <v>26</v>
      </c>
    </row>
    <row r="196" spans="1:3" hidden="1" x14ac:dyDescent="0.2">
      <c r="A196" t="s">
        <v>8221</v>
      </c>
      <c r="B196">
        <v>0</v>
      </c>
      <c r="C196">
        <v>0</v>
      </c>
    </row>
    <row r="197" spans="1:3" hidden="1" x14ac:dyDescent="0.2">
      <c r="A197" t="s">
        <v>8221</v>
      </c>
      <c r="B197">
        <v>180</v>
      </c>
      <c r="C197">
        <v>7</v>
      </c>
    </row>
    <row r="198" spans="1:3" hidden="1" x14ac:dyDescent="0.2">
      <c r="A198" t="s">
        <v>8221</v>
      </c>
      <c r="B198">
        <v>0</v>
      </c>
      <c r="C198">
        <v>0</v>
      </c>
    </row>
    <row r="199" spans="1:3" hidden="1" x14ac:dyDescent="0.2">
      <c r="A199" t="s">
        <v>8221</v>
      </c>
      <c r="B199">
        <v>200</v>
      </c>
      <c r="C199">
        <v>2</v>
      </c>
    </row>
    <row r="200" spans="1:3" hidden="1" x14ac:dyDescent="0.2">
      <c r="A200" t="s">
        <v>8221</v>
      </c>
      <c r="B200">
        <v>401</v>
      </c>
      <c r="C200">
        <v>13</v>
      </c>
    </row>
    <row r="201" spans="1:3" hidden="1" x14ac:dyDescent="0.2">
      <c r="A201" t="s">
        <v>8221</v>
      </c>
      <c r="B201">
        <v>722</v>
      </c>
      <c r="C201">
        <v>4</v>
      </c>
    </row>
    <row r="202" spans="1:3" hidden="1" x14ac:dyDescent="0.2">
      <c r="A202" t="s">
        <v>8221</v>
      </c>
      <c r="B202">
        <v>0</v>
      </c>
      <c r="C202">
        <v>0</v>
      </c>
    </row>
    <row r="203" spans="1:3" hidden="1" x14ac:dyDescent="0.2">
      <c r="A203" t="s">
        <v>8221</v>
      </c>
      <c r="B203">
        <v>4482</v>
      </c>
      <c r="C203">
        <v>12</v>
      </c>
    </row>
    <row r="204" spans="1:3" hidden="1" x14ac:dyDescent="0.2">
      <c r="A204" t="s">
        <v>8221</v>
      </c>
      <c r="B204">
        <v>51</v>
      </c>
      <c r="C204">
        <v>2</v>
      </c>
    </row>
    <row r="205" spans="1:3" hidden="1" x14ac:dyDescent="0.2">
      <c r="A205" t="s">
        <v>8221</v>
      </c>
      <c r="B205">
        <v>2200</v>
      </c>
      <c r="C205">
        <v>10</v>
      </c>
    </row>
    <row r="206" spans="1:3" hidden="1" x14ac:dyDescent="0.2">
      <c r="A206" t="s">
        <v>8221</v>
      </c>
      <c r="B206">
        <v>0</v>
      </c>
      <c r="C206">
        <v>0</v>
      </c>
    </row>
    <row r="207" spans="1:3" hidden="1" x14ac:dyDescent="0.2">
      <c r="A207" t="s">
        <v>8221</v>
      </c>
      <c r="B207">
        <v>800</v>
      </c>
      <c r="C207">
        <v>5</v>
      </c>
    </row>
    <row r="208" spans="1:3" hidden="1" x14ac:dyDescent="0.2">
      <c r="A208" t="s">
        <v>8221</v>
      </c>
      <c r="B208">
        <v>0</v>
      </c>
      <c r="C208">
        <v>0</v>
      </c>
    </row>
    <row r="209" spans="1:3" hidden="1" x14ac:dyDescent="0.2">
      <c r="A209" t="s">
        <v>8221</v>
      </c>
      <c r="B209">
        <v>345</v>
      </c>
      <c r="C209">
        <v>5</v>
      </c>
    </row>
    <row r="210" spans="1:3" hidden="1" x14ac:dyDescent="0.2">
      <c r="A210" t="s">
        <v>8221</v>
      </c>
      <c r="B210">
        <v>50</v>
      </c>
      <c r="C210">
        <v>1</v>
      </c>
    </row>
    <row r="211" spans="1:3" hidden="1" x14ac:dyDescent="0.2">
      <c r="A211" t="s">
        <v>8221</v>
      </c>
      <c r="B211">
        <v>250</v>
      </c>
      <c r="C211">
        <v>3</v>
      </c>
    </row>
    <row r="212" spans="1:3" hidden="1" x14ac:dyDescent="0.2">
      <c r="A212" t="s">
        <v>8221</v>
      </c>
      <c r="B212">
        <v>17</v>
      </c>
      <c r="C212">
        <v>3</v>
      </c>
    </row>
    <row r="213" spans="1:3" hidden="1" x14ac:dyDescent="0.2">
      <c r="A213" t="s">
        <v>8221</v>
      </c>
      <c r="B213">
        <v>0</v>
      </c>
      <c r="C213">
        <v>0</v>
      </c>
    </row>
    <row r="214" spans="1:3" hidden="1" x14ac:dyDescent="0.2">
      <c r="A214" t="s">
        <v>8221</v>
      </c>
      <c r="B214">
        <v>3</v>
      </c>
      <c r="C214">
        <v>3</v>
      </c>
    </row>
    <row r="215" spans="1:3" hidden="1" x14ac:dyDescent="0.2">
      <c r="A215" t="s">
        <v>8221</v>
      </c>
      <c r="B215">
        <v>0</v>
      </c>
      <c r="C215">
        <v>0</v>
      </c>
    </row>
    <row r="216" spans="1:3" hidden="1" x14ac:dyDescent="0.2">
      <c r="A216" t="s">
        <v>8221</v>
      </c>
      <c r="B216">
        <v>1465</v>
      </c>
      <c r="C216">
        <v>19</v>
      </c>
    </row>
    <row r="217" spans="1:3" hidden="1" x14ac:dyDescent="0.2">
      <c r="A217" t="s">
        <v>8221</v>
      </c>
      <c r="B217">
        <v>262</v>
      </c>
      <c r="C217">
        <v>8</v>
      </c>
    </row>
    <row r="218" spans="1:3" hidden="1" x14ac:dyDescent="0.2">
      <c r="A218" t="s">
        <v>8221</v>
      </c>
      <c r="B218">
        <v>279</v>
      </c>
      <c r="C218">
        <v>6</v>
      </c>
    </row>
    <row r="219" spans="1:3" hidden="1" x14ac:dyDescent="0.2">
      <c r="A219" t="s">
        <v>8221</v>
      </c>
      <c r="B219">
        <v>0</v>
      </c>
      <c r="C219">
        <v>0</v>
      </c>
    </row>
    <row r="220" spans="1:3" hidden="1" x14ac:dyDescent="0.2">
      <c r="A220" t="s">
        <v>8221</v>
      </c>
      <c r="B220">
        <v>1571.55</v>
      </c>
      <c r="C220">
        <v>18</v>
      </c>
    </row>
    <row r="221" spans="1:3" hidden="1" x14ac:dyDescent="0.2">
      <c r="A221" t="s">
        <v>8221</v>
      </c>
      <c r="B221">
        <v>380</v>
      </c>
      <c r="C221">
        <v>7</v>
      </c>
    </row>
    <row r="222" spans="1:3" hidden="1" x14ac:dyDescent="0.2">
      <c r="A222" t="s">
        <v>8221</v>
      </c>
      <c r="B222">
        <v>0</v>
      </c>
      <c r="C222">
        <v>0</v>
      </c>
    </row>
    <row r="223" spans="1:3" hidden="1" x14ac:dyDescent="0.2">
      <c r="A223" t="s">
        <v>8221</v>
      </c>
      <c r="B223">
        <v>746</v>
      </c>
      <c r="C223">
        <v>8</v>
      </c>
    </row>
    <row r="224" spans="1:3" hidden="1" x14ac:dyDescent="0.2">
      <c r="A224" t="s">
        <v>8221</v>
      </c>
      <c r="B224">
        <v>152165</v>
      </c>
      <c r="C224">
        <v>1293</v>
      </c>
    </row>
    <row r="225" spans="1:3" hidden="1" x14ac:dyDescent="0.2">
      <c r="A225" t="s">
        <v>8221</v>
      </c>
      <c r="B225">
        <v>1300</v>
      </c>
      <c r="C225">
        <v>17</v>
      </c>
    </row>
    <row r="226" spans="1:3" hidden="1" x14ac:dyDescent="0.2">
      <c r="A226" t="s">
        <v>8221</v>
      </c>
      <c r="B226">
        <v>0</v>
      </c>
      <c r="C226">
        <v>0</v>
      </c>
    </row>
    <row r="227" spans="1:3" hidden="1" x14ac:dyDescent="0.2">
      <c r="A227" t="s">
        <v>8221</v>
      </c>
      <c r="B227">
        <v>2130</v>
      </c>
      <c r="C227">
        <v>13</v>
      </c>
    </row>
    <row r="228" spans="1:3" hidden="1" x14ac:dyDescent="0.2">
      <c r="A228" t="s">
        <v>8221</v>
      </c>
      <c r="B228">
        <v>0</v>
      </c>
      <c r="C228">
        <v>0</v>
      </c>
    </row>
    <row r="229" spans="1:3" hidden="1" x14ac:dyDescent="0.2">
      <c r="A229" t="s">
        <v>8221</v>
      </c>
      <c r="B229">
        <v>0</v>
      </c>
      <c r="C229">
        <v>0</v>
      </c>
    </row>
    <row r="230" spans="1:3" hidden="1" x14ac:dyDescent="0.2">
      <c r="A230" t="s">
        <v>8221</v>
      </c>
      <c r="B230">
        <v>3030</v>
      </c>
      <c r="C230">
        <v>33</v>
      </c>
    </row>
    <row r="231" spans="1:3" hidden="1" x14ac:dyDescent="0.2">
      <c r="A231" t="s">
        <v>8221</v>
      </c>
      <c r="B231">
        <v>2230</v>
      </c>
      <c r="C231">
        <v>12</v>
      </c>
    </row>
    <row r="232" spans="1:3" hidden="1" x14ac:dyDescent="0.2">
      <c r="A232" t="s">
        <v>8221</v>
      </c>
      <c r="B232">
        <v>1</v>
      </c>
      <c r="C232">
        <v>1</v>
      </c>
    </row>
    <row r="233" spans="1:3" hidden="1" x14ac:dyDescent="0.2">
      <c r="A233" t="s">
        <v>8221</v>
      </c>
      <c r="B233">
        <v>20</v>
      </c>
      <c r="C233">
        <v>1</v>
      </c>
    </row>
    <row r="234" spans="1:3" hidden="1" x14ac:dyDescent="0.2">
      <c r="A234" t="s">
        <v>8221</v>
      </c>
      <c r="B234">
        <v>1</v>
      </c>
      <c r="C234">
        <v>1</v>
      </c>
    </row>
    <row r="235" spans="1:3" hidden="1" x14ac:dyDescent="0.2">
      <c r="A235" t="s">
        <v>8221</v>
      </c>
      <c r="B235">
        <v>10</v>
      </c>
      <c r="C235">
        <v>1</v>
      </c>
    </row>
    <row r="236" spans="1:3" hidden="1" x14ac:dyDescent="0.2">
      <c r="A236" t="s">
        <v>8221</v>
      </c>
      <c r="B236">
        <v>27849.22</v>
      </c>
      <c r="C236">
        <v>84</v>
      </c>
    </row>
    <row r="237" spans="1:3" hidden="1" x14ac:dyDescent="0.2">
      <c r="A237" t="s">
        <v>8221</v>
      </c>
      <c r="B237">
        <v>11943</v>
      </c>
      <c r="C237">
        <v>38</v>
      </c>
    </row>
    <row r="238" spans="1:3" hidden="1" x14ac:dyDescent="0.2">
      <c r="A238" t="s">
        <v>8221</v>
      </c>
      <c r="B238">
        <v>100</v>
      </c>
      <c r="C238">
        <v>1</v>
      </c>
    </row>
    <row r="239" spans="1:3" hidden="1" x14ac:dyDescent="0.2">
      <c r="A239" t="s">
        <v>8221</v>
      </c>
      <c r="B239">
        <v>8815</v>
      </c>
      <c r="C239">
        <v>76</v>
      </c>
    </row>
    <row r="240" spans="1:3" hidden="1" x14ac:dyDescent="0.2">
      <c r="A240" t="s">
        <v>8221</v>
      </c>
      <c r="B240">
        <v>360</v>
      </c>
      <c r="C240">
        <v>3</v>
      </c>
    </row>
    <row r="241" spans="1:3" hidden="1" x14ac:dyDescent="0.2">
      <c r="A241" t="s">
        <v>8221</v>
      </c>
      <c r="B241">
        <v>0</v>
      </c>
      <c r="C241">
        <v>0</v>
      </c>
    </row>
    <row r="242" spans="1:3" hidden="1" x14ac:dyDescent="0.2">
      <c r="A242" t="s">
        <v>8221</v>
      </c>
      <c r="B242">
        <v>130</v>
      </c>
      <c r="C242">
        <v>2</v>
      </c>
    </row>
    <row r="243" spans="1:3" hidden="1" x14ac:dyDescent="0.2">
      <c r="A243" t="s">
        <v>8221</v>
      </c>
      <c r="B243">
        <v>0</v>
      </c>
      <c r="C243">
        <v>0</v>
      </c>
    </row>
    <row r="244" spans="1:3" hidden="1" x14ac:dyDescent="0.2">
      <c r="A244" t="s">
        <v>8221</v>
      </c>
      <c r="B244">
        <v>0</v>
      </c>
      <c r="C244">
        <v>0</v>
      </c>
    </row>
    <row r="245" spans="1:3" hidden="1" x14ac:dyDescent="0.2">
      <c r="A245" t="s">
        <v>8221</v>
      </c>
      <c r="B245">
        <v>0</v>
      </c>
      <c r="C245">
        <v>0</v>
      </c>
    </row>
    <row r="246" spans="1:3" hidden="1" x14ac:dyDescent="0.2">
      <c r="A246" t="s">
        <v>8221</v>
      </c>
      <c r="B246">
        <v>250</v>
      </c>
      <c r="C246">
        <v>2</v>
      </c>
    </row>
    <row r="247" spans="1:3" hidden="1" x14ac:dyDescent="0.2">
      <c r="A247" t="s">
        <v>8221</v>
      </c>
      <c r="B247">
        <v>0</v>
      </c>
      <c r="C247">
        <v>0</v>
      </c>
    </row>
    <row r="248" spans="1:3" hidden="1" x14ac:dyDescent="0.2">
      <c r="A248" t="s">
        <v>8221</v>
      </c>
      <c r="B248">
        <v>0</v>
      </c>
      <c r="C248">
        <v>0</v>
      </c>
    </row>
    <row r="249" spans="1:3" hidden="1" x14ac:dyDescent="0.2">
      <c r="A249" t="s">
        <v>8221</v>
      </c>
      <c r="B249">
        <v>0</v>
      </c>
      <c r="C249">
        <v>0</v>
      </c>
    </row>
    <row r="250" spans="1:3" hidden="1" x14ac:dyDescent="0.2">
      <c r="A250" t="s">
        <v>8221</v>
      </c>
      <c r="B250">
        <v>60</v>
      </c>
      <c r="C250">
        <v>2</v>
      </c>
    </row>
    <row r="251" spans="1:3" hidden="1" x14ac:dyDescent="0.2">
      <c r="A251" t="s">
        <v>8221</v>
      </c>
      <c r="B251">
        <v>0</v>
      </c>
      <c r="C251">
        <v>0</v>
      </c>
    </row>
    <row r="252" spans="1:3" hidden="1" x14ac:dyDescent="0.2">
      <c r="A252" t="s">
        <v>8221</v>
      </c>
      <c r="B252">
        <v>110</v>
      </c>
      <c r="C252">
        <v>7</v>
      </c>
    </row>
    <row r="253" spans="1:3" hidden="1" x14ac:dyDescent="0.2">
      <c r="A253" t="s">
        <v>8221</v>
      </c>
      <c r="B253">
        <v>0</v>
      </c>
      <c r="C253">
        <v>0</v>
      </c>
    </row>
    <row r="254" spans="1:3" hidden="1" x14ac:dyDescent="0.2">
      <c r="A254" t="s">
        <v>8221</v>
      </c>
      <c r="B254">
        <v>401</v>
      </c>
      <c r="C254">
        <v>5</v>
      </c>
    </row>
    <row r="255" spans="1:3" hidden="1" x14ac:dyDescent="0.2">
      <c r="A255" t="s">
        <v>8221</v>
      </c>
      <c r="B255">
        <v>0</v>
      </c>
      <c r="C255">
        <v>0</v>
      </c>
    </row>
    <row r="256" spans="1:3" hidden="1" x14ac:dyDescent="0.2">
      <c r="A256" t="s">
        <v>8221</v>
      </c>
      <c r="B256">
        <v>0</v>
      </c>
      <c r="C256">
        <v>0</v>
      </c>
    </row>
    <row r="257" spans="1:3" hidden="1" x14ac:dyDescent="0.2">
      <c r="A257" t="s">
        <v>8221</v>
      </c>
      <c r="B257">
        <v>50</v>
      </c>
      <c r="C257">
        <v>1</v>
      </c>
    </row>
    <row r="258" spans="1:3" hidden="1" x14ac:dyDescent="0.2">
      <c r="A258" t="s">
        <v>8221</v>
      </c>
      <c r="B258">
        <v>0</v>
      </c>
      <c r="C258">
        <v>0</v>
      </c>
    </row>
    <row r="259" spans="1:3" hidden="1" x14ac:dyDescent="0.2">
      <c r="A259" t="s">
        <v>8221</v>
      </c>
      <c r="B259">
        <v>250</v>
      </c>
      <c r="C259">
        <v>5</v>
      </c>
    </row>
    <row r="260" spans="1:3" hidden="1" x14ac:dyDescent="0.2">
      <c r="A260" t="s">
        <v>8219</v>
      </c>
      <c r="B260">
        <v>16145.12</v>
      </c>
      <c r="C260">
        <v>137</v>
      </c>
    </row>
    <row r="261" spans="1:3" hidden="1" x14ac:dyDescent="0.2">
      <c r="A261" t="s">
        <v>8219</v>
      </c>
      <c r="B261">
        <v>41000</v>
      </c>
      <c r="C261">
        <v>376</v>
      </c>
    </row>
    <row r="262" spans="1:3" hidden="1" x14ac:dyDescent="0.2">
      <c r="A262" t="s">
        <v>8219</v>
      </c>
      <c r="B262">
        <v>14750</v>
      </c>
      <c r="C262">
        <v>202</v>
      </c>
    </row>
    <row r="263" spans="1:3" hidden="1" x14ac:dyDescent="0.2">
      <c r="A263" t="s">
        <v>8219</v>
      </c>
      <c r="B263">
        <v>25648</v>
      </c>
      <c r="C263">
        <v>328</v>
      </c>
    </row>
    <row r="264" spans="1:3" hidden="1" x14ac:dyDescent="0.2">
      <c r="A264" t="s">
        <v>8219</v>
      </c>
      <c r="B264">
        <v>3981.5</v>
      </c>
      <c r="C264">
        <v>84</v>
      </c>
    </row>
    <row r="265" spans="1:3" hidden="1" x14ac:dyDescent="0.2">
      <c r="A265" t="s">
        <v>8219</v>
      </c>
      <c r="B265">
        <v>5186</v>
      </c>
      <c r="C265">
        <v>96</v>
      </c>
    </row>
    <row r="266" spans="1:3" hidden="1" x14ac:dyDescent="0.2">
      <c r="A266" t="s">
        <v>8219</v>
      </c>
      <c r="B266">
        <v>15273</v>
      </c>
      <c r="C266">
        <v>223</v>
      </c>
    </row>
    <row r="267" spans="1:3" hidden="1" x14ac:dyDescent="0.2">
      <c r="A267" t="s">
        <v>8219</v>
      </c>
      <c r="B267">
        <v>6705</v>
      </c>
      <c r="C267">
        <v>62</v>
      </c>
    </row>
    <row r="268" spans="1:3" hidden="1" x14ac:dyDescent="0.2">
      <c r="A268" t="s">
        <v>8219</v>
      </c>
      <c r="B268">
        <v>86133</v>
      </c>
      <c r="C268">
        <v>146</v>
      </c>
    </row>
    <row r="269" spans="1:3" hidden="1" x14ac:dyDescent="0.2">
      <c r="A269" t="s">
        <v>8219</v>
      </c>
      <c r="B269">
        <v>11292</v>
      </c>
      <c r="C269">
        <v>235</v>
      </c>
    </row>
    <row r="270" spans="1:3" hidden="1" x14ac:dyDescent="0.2">
      <c r="A270" t="s">
        <v>8219</v>
      </c>
      <c r="B270">
        <v>31675</v>
      </c>
      <c r="C270">
        <v>437</v>
      </c>
    </row>
    <row r="271" spans="1:3" hidden="1" x14ac:dyDescent="0.2">
      <c r="A271" t="s">
        <v>8219</v>
      </c>
      <c r="B271">
        <v>4395</v>
      </c>
      <c r="C271">
        <v>77</v>
      </c>
    </row>
    <row r="272" spans="1:3" hidden="1" x14ac:dyDescent="0.2">
      <c r="A272" t="s">
        <v>8219</v>
      </c>
      <c r="B272">
        <v>9228</v>
      </c>
      <c r="C272">
        <v>108</v>
      </c>
    </row>
    <row r="273" spans="1:3" hidden="1" x14ac:dyDescent="0.2">
      <c r="A273" t="s">
        <v>8219</v>
      </c>
      <c r="B273">
        <v>1511</v>
      </c>
      <c r="C273">
        <v>7</v>
      </c>
    </row>
    <row r="274" spans="1:3" hidden="1" x14ac:dyDescent="0.2">
      <c r="A274" t="s">
        <v>8219</v>
      </c>
      <c r="B274">
        <v>28067.34</v>
      </c>
      <c r="C274">
        <v>314</v>
      </c>
    </row>
    <row r="275" spans="1:3" hidden="1" x14ac:dyDescent="0.2">
      <c r="A275" t="s">
        <v>8219</v>
      </c>
      <c r="B275">
        <v>8538.66</v>
      </c>
      <c r="C275">
        <v>188</v>
      </c>
    </row>
    <row r="276" spans="1:3" hidden="1" x14ac:dyDescent="0.2">
      <c r="A276" t="s">
        <v>8219</v>
      </c>
      <c r="B276">
        <v>18083</v>
      </c>
      <c r="C276">
        <v>275</v>
      </c>
    </row>
    <row r="277" spans="1:3" hidden="1" x14ac:dyDescent="0.2">
      <c r="A277" t="s">
        <v>8219</v>
      </c>
      <c r="B277">
        <v>37354.269999999997</v>
      </c>
      <c r="C277">
        <v>560</v>
      </c>
    </row>
    <row r="278" spans="1:3" hidden="1" x14ac:dyDescent="0.2">
      <c r="A278" t="s">
        <v>8219</v>
      </c>
      <c r="B278">
        <v>57342</v>
      </c>
      <c r="C278">
        <v>688</v>
      </c>
    </row>
    <row r="279" spans="1:3" hidden="1" x14ac:dyDescent="0.2">
      <c r="A279" t="s">
        <v>8219</v>
      </c>
      <c r="B279">
        <v>98953.42</v>
      </c>
      <c r="C279">
        <v>942</v>
      </c>
    </row>
    <row r="280" spans="1:3" hidden="1" x14ac:dyDescent="0.2">
      <c r="A280" t="s">
        <v>8219</v>
      </c>
      <c r="B280">
        <v>10640</v>
      </c>
      <c r="C280">
        <v>88</v>
      </c>
    </row>
    <row r="281" spans="1:3" hidden="1" x14ac:dyDescent="0.2">
      <c r="A281" t="s">
        <v>8219</v>
      </c>
      <c r="B281">
        <v>21480</v>
      </c>
      <c r="C281">
        <v>220</v>
      </c>
    </row>
    <row r="282" spans="1:3" hidden="1" x14ac:dyDescent="0.2">
      <c r="A282" t="s">
        <v>8219</v>
      </c>
      <c r="B282">
        <v>6000</v>
      </c>
      <c r="C282">
        <v>145</v>
      </c>
    </row>
    <row r="283" spans="1:3" hidden="1" x14ac:dyDescent="0.2">
      <c r="A283" t="s">
        <v>8219</v>
      </c>
      <c r="B283">
        <v>29520.27</v>
      </c>
      <c r="C283">
        <v>963</v>
      </c>
    </row>
    <row r="284" spans="1:3" hidden="1" x14ac:dyDescent="0.2">
      <c r="A284" t="s">
        <v>8219</v>
      </c>
      <c r="B284">
        <v>5910</v>
      </c>
      <c r="C284">
        <v>91</v>
      </c>
    </row>
    <row r="285" spans="1:3" hidden="1" x14ac:dyDescent="0.2">
      <c r="A285" t="s">
        <v>8219</v>
      </c>
      <c r="B285">
        <v>5555</v>
      </c>
      <c r="C285">
        <v>58</v>
      </c>
    </row>
    <row r="286" spans="1:3" hidden="1" x14ac:dyDescent="0.2">
      <c r="A286" t="s">
        <v>8219</v>
      </c>
      <c r="B286">
        <v>1455</v>
      </c>
      <c r="C286">
        <v>36</v>
      </c>
    </row>
    <row r="287" spans="1:3" hidden="1" x14ac:dyDescent="0.2">
      <c r="A287" t="s">
        <v>8219</v>
      </c>
      <c r="B287">
        <v>12965.44</v>
      </c>
      <c r="C287">
        <v>165</v>
      </c>
    </row>
    <row r="288" spans="1:3" hidden="1" x14ac:dyDescent="0.2">
      <c r="A288" t="s">
        <v>8219</v>
      </c>
      <c r="B288">
        <v>5570</v>
      </c>
      <c r="C288">
        <v>111</v>
      </c>
    </row>
    <row r="289" spans="1:3" hidden="1" x14ac:dyDescent="0.2">
      <c r="A289" t="s">
        <v>8219</v>
      </c>
      <c r="B289">
        <v>147233.76999999999</v>
      </c>
      <c r="C289">
        <v>1596</v>
      </c>
    </row>
    <row r="290" spans="1:3" hidden="1" x14ac:dyDescent="0.2">
      <c r="A290" t="s">
        <v>8219</v>
      </c>
      <c r="B290">
        <v>3510</v>
      </c>
      <c r="C290">
        <v>61</v>
      </c>
    </row>
    <row r="291" spans="1:3" hidden="1" x14ac:dyDescent="0.2">
      <c r="A291" t="s">
        <v>8219</v>
      </c>
      <c r="B291">
        <v>31404</v>
      </c>
      <c r="C291">
        <v>287</v>
      </c>
    </row>
    <row r="292" spans="1:3" hidden="1" x14ac:dyDescent="0.2">
      <c r="A292" t="s">
        <v>8219</v>
      </c>
      <c r="B292">
        <v>5323.01</v>
      </c>
      <c r="C292">
        <v>65</v>
      </c>
    </row>
    <row r="293" spans="1:3" hidden="1" x14ac:dyDescent="0.2">
      <c r="A293" t="s">
        <v>8219</v>
      </c>
      <c r="B293">
        <v>5388.79</v>
      </c>
      <c r="C293">
        <v>118</v>
      </c>
    </row>
    <row r="294" spans="1:3" hidden="1" x14ac:dyDescent="0.2">
      <c r="A294" t="s">
        <v>8219</v>
      </c>
      <c r="B294">
        <v>6240</v>
      </c>
      <c r="C294">
        <v>113</v>
      </c>
    </row>
    <row r="295" spans="1:3" hidden="1" x14ac:dyDescent="0.2">
      <c r="A295" t="s">
        <v>8219</v>
      </c>
      <c r="B295">
        <v>21679</v>
      </c>
      <c r="C295">
        <v>332</v>
      </c>
    </row>
    <row r="296" spans="1:3" hidden="1" x14ac:dyDescent="0.2">
      <c r="A296" t="s">
        <v>8219</v>
      </c>
      <c r="B296">
        <v>5904</v>
      </c>
      <c r="C296">
        <v>62</v>
      </c>
    </row>
    <row r="297" spans="1:3" hidden="1" x14ac:dyDescent="0.2">
      <c r="A297" t="s">
        <v>8219</v>
      </c>
      <c r="B297">
        <v>71748</v>
      </c>
      <c r="C297">
        <v>951</v>
      </c>
    </row>
    <row r="298" spans="1:3" hidden="1" x14ac:dyDescent="0.2">
      <c r="A298" t="s">
        <v>8219</v>
      </c>
      <c r="B298">
        <v>40594</v>
      </c>
      <c r="C298">
        <v>415</v>
      </c>
    </row>
    <row r="299" spans="1:3" hidden="1" x14ac:dyDescent="0.2">
      <c r="A299" t="s">
        <v>8219</v>
      </c>
      <c r="B299">
        <v>26744.11</v>
      </c>
      <c r="C299">
        <v>305</v>
      </c>
    </row>
    <row r="300" spans="1:3" hidden="1" x14ac:dyDescent="0.2">
      <c r="A300" t="s">
        <v>8219</v>
      </c>
      <c r="B300">
        <v>117108</v>
      </c>
      <c r="C300">
        <v>2139</v>
      </c>
    </row>
    <row r="301" spans="1:3" hidden="1" x14ac:dyDescent="0.2">
      <c r="A301" t="s">
        <v>8219</v>
      </c>
      <c r="B301">
        <v>6632.32</v>
      </c>
      <c r="C301">
        <v>79</v>
      </c>
    </row>
    <row r="302" spans="1:3" hidden="1" x14ac:dyDescent="0.2">
      <c r="A302" t="s">
        <v>8219</v>
      </c>
      <c r="B302">
        <v>45535</v>
      </c>
      <c r="C302">
        <v>179</v>
      </c>
    </row>
    <row r="303" spans="1:3" hidden="1" x14ac:dyDescent="0.2">
      <c r="A303" t="s">
        <v>8219</v>
      </c>
      <c r="B303">
        <v>20569.05</v>
      </c>
      <c r="C303">
        <v>202</v>
      </c>
    </row>
    <row r="304" spans="1:3" hidden="1" x14ac:dyDescent="0.2">
      <c r="A304" t="s">
        <v>8219</v>
      </c>
      <c r="B304">
        <v>41850.46</v>
      </c>
      <c r="C304">
        <v>760</v>
      </c>
    </row>
    <row r="305" spans="1:3" hidden="1" x14ac:dyDescent="0.2">
      <c r="A305" t="s">
        <v>8219</v>
      </c>
      <c r="B305">
        <v>32035.51</v>
      </c>
      <c r="C305">
        <v>563</v>
      </c>
    </row>
    <row r="306" spans="1:3" hidden="1" x14ac:dyDescent="0.2">
      <c r="A306" t="s">
        <v>8219</v>
      </c>
      <c r="B306">
        <v>16373</v>
      </c>
      <c r="C306">
        <v>135</v>
      </c>
    </row>
    <row r="307" spans="1:3" hidden="1" x14ac:dyDescent="0.2">
      <c r="A307" t="s">
        <v>8219</v>
      </c>
      <c r="B307">
        <v>26445</v>
      </c>
      <c r="C307">
        <v>290</v>
      </c>
    </row>
    <row r="308" spans="1:3" hidden="1" x14ac:dyDescent="0.2">
      <c r="A308" t="s">
        <v>8219</v>
      </c>
      <c r="B308">
        <v>51605.31</v>
      </c>
      <c r="C308">
        <v>447</v>
      </c>
    </row>
    <row r="309" spans="1:3" hidden="1" x14ac:dyDescent="0.2">
      <c r="A309" t="s">
        <v>8219</v>
      </c>
      <c r="B309">
        <v>15723</v>
      </c>
      <c r="C309">
        <v>232</v>
      </c>
    </row>
    <row r="310" spans="1:3" hidden="1" x14ac:dyDescent="0.2">
      <c r="A310" t="s">
        <v>8219</v>
      </c>
      <c r="B310">
        <v>4800.8</v>
      </c>
      <c r="C310">
        <v>168</v>
      </c>
    </row>
    <row r="311" spans="1:3" hidden="1" x14ac:dyDescent="0.2">
      <c r="A311" t="s">
        <v>8219</v>
      </c>
      <c r="B311">
        <v>6001</v>
      </c>
      <c r="C311">
        <v>128</v>
      </c>
    </row>
    <row r="312" spans="1:3" hidden="1" x14ac:dyDescent="0.2">
      <c r="A312" t="s">
        <v>8219</v>
      </c>
      <c r="B312">
        <v>76130.2</v>
      </c>
      <c r="C312">
        <v>493</v>
      </c>
    </row>
    <row r="313" spans="1:3" hidden="1" x14ac:dyDescent="0.2">
      <c r="A313" t="s">
        <v>8219</v>
      </c>
      <c r="B313">
        <v>26360</v>
      </c>
      <c r="C313">
        <v>131</v>
      </c>
    </row>
    <row r="314" spans="1:3" hidden="1" x14ac:dyDescent="0.2">
      <c r="A314" t="s">
        <v>8219</v>
      </c>
      <c r="B314">
        <v>5000</v>
      </c>
      <c r="C314">
        <v>50</v>
      </c>
    </row>
    <row r="315" spans="1:3" hidden="1" x14ac:dyDescent="0.2">
      <c r="A315" t="s">
        <v>8219</v>
      </c>
      <c r="B315">
        <v>66554.559999999998</v>
      </c>
      <c r="C315">
        <v>665</v>
      </c>
    </row>
    <row r="316" spans="1:3" hidden="1" x14ac:dyDescent="0.2">
      <c r="A316" t="s">
        <v>8219</v>
      </c>
      <c r="B316">
        <v>29681.55</v>
      </c>
      <c r="C316">
        <v>129</v>
      </c>
    </row>
    <row r="317" spans="1:3" hidden="1" x14ac:dyDescent="0.2">
      <c r="A317" t="s">
        <v>8219</v>
      </c>
      <c r="B317">
        <v>20128</v>
      </c>
      <c r="C317">
        <v>142</v>
      </c>
    </row>
    <row r="318" spans="1:3" hidden="1" x14ac:dyDescent="0.2">
      <c r="A318" t="s">
        <v>8219</v>
      </c>
      <c r="B318">
        <v>137254.84</v>
      </c>
      <c r="C318">
        <v>2436</v>
      </c>
    </row>
    <row r="319" spans="1:3" hidden="1" x14ac:dyDescent="0.2">
      <c r="A319" t="s">
        <v>8219</v>
      </c>
      <c r="B319">
        <v>17895.25</v>
      </c>
      <c r="C319">
        <v>244</v>
      </c>
    </row>
    <row r="320" spans="1:3" hidden="1" x14ac:dyDescent="0.2">
      <c r="A320" t="s">
        <v>8219</v>
      </c>
      <c r="B320">
        <v>25430.66</v>
      </c>
      <c r="C320">
        <v>298</v>
      </c>
    </row>
    <row r="321" spans="1:3" hidden="1" x14ac:dyDescent="0.2">
      <c r="A321" t="s">
        <v>8219</v>
      </c>
      <c r="B321">
        <v>15435.55</v>
      </c>
      <c r="C321">
        <v>251</v>
      </c>
    </row>
    <row r="322" spans="1:3" hidden="1" x14ac:dyDescent="0.2">
      <c r="A322" t="s">
        <v>8219</v>
      </c>
      <c r="B322">
        <v>10046</v>
      </c>
      <c r="C322">
        <v>108</v>
      </c>
    </row>
    <row r="323" spans="1:3" hidden="1" x14ac:dyDescent="0.2">
      <c r="A323" t="s">
        <v>8219</v>
      </c>
      <c r="B323">
        <v>4124</v>
      </c>
      <c r="C323">
        <v>82</v>
      </c>
    </row>
    <row r="324" spans="1:3" hidden="1" x14ac:dyDescent="0.2">
      <c r="A324" t="s">
        <v>8219</v>
      </c>
      <c r="B324">
        <v>7876</v>
      </c>
      <c r="C324">
        <v>74</v>
      </c>
    </row>
    <row r="325" spans="1:3" hidden="1" x14ac:dyDescent="0.2">
      <c r="A325" t="s">
        <v>8219</v>
      </c>
      <c r="B325">
        <v>9775</v>
      </c>
      <c r="C325">
        <v>189</v>
      </c>
    </row>
    <row r="326" spans="1:3" hidden="1" x14ac:dyDescent="0.2">
      <c r="A326" t="s">
        <v>8219</v>
      </c>
      <c r="B326">
        <v>2929</v>
      </c>
      <c r="C326">
        <v>80</v>
      </c>
    </row>
    <row r="327" spans="1:3" hidden="1" x14ac:dyDescent="0.2">
      <c r="A327" t="s">
        <v>8219</v>
      </c>
      <c r="B327">
        <v>24490</v>
      </c>
      <c r="C327">
        <v>576</v>
      </c>
    </row>
    <row r="328" spans="1:3" hidden="1" x14ac:dyDescent="0.2">
      <c r="A328" t="s">
        <v>8219</v>
      </c>
      <c r="B328">
        <v>12668</v>
      </c>
      <c r="C328">
        <v>202</v>
      </c>
    </row>
    <row r="329" spans="1:3" hidden="1" x14ac:dyDescent="0.2">
      <c r="A329" t="s">
        <v>8219</v>
      </c>
      <c r="B329">
        <v>21410</v>
      </c>
      <c r="C329">
        <v>238</v>
      </c>
    </row>
    <row r="330" spans="1:3" hidden="1" x14ac:dyDescent="0.2">
      <c r="A330" t="s">
        <v>8219</v>
      </c>
      <c r="B330">
        <v>1041.29</v>
      </c>
      <c r="C330">
        <v>36</v>
      </c>
    </row>
    <row r="331" spans="1:3" hidden="1" x14ac:dyDescent="0.2">
      <c r="A331" t="s">
        <v>8219</v>
      </c>
      <c r="B331">
        <v>20820.330000000002</v>
      </c>
      <c r="C331">
        <v>150</v>
      </c>
    </row>
    <row r="332" spans="1:3" hidden="1" x14ac:dyDescent="0.2">
      <c r="A332" t="s">
        <v>8219</v>
      </c>
      <c r="B332">
        <v>8950</v>
      </c>
      <c r="C332">
        <v>146</v>
      </c>
    </row>
    <row r="333" spans="1:3" hidden="1" x14ac:dyDescent="0.2">
      <c r="A333" t="s">
        <v>8219</v>
      </c>
      <c r="B333">
        <v>17805</v>
      </c>
      <c r="C333">
        <v>222</v>
      </c>
    </row>
    <row r="334" spans="1:3" hidden="1" x14ac:dyDescent="0.2">
      <c r="A334" t="s">
        <v>8219</v>
      </c>
      <c r="B334">
        <v>3851.5</v>
      </c>
      <c r="C334">
        <v>120</v>
      </c>
    </row>
    <row r="335" spans="1:3" hidden="1" x14ac:dyDescent="0.2">
      <c r="A335" t="s">
        <v>8219</v>
      </c>
      <c r="B335">
        <v>25312</v>
      </c>
      <c r="C335">
        <v>126</v>
      </c>
    </row>
    <row r="336" spans="1:3" hidden="1" x14ac:dyDescent="0.2">
      <c r="A336" t="s">
        <v>8219</v>
      </c>
      <c r="B336">
        <v>17066</v>
      </c>
      <c r="C336">
        <v>158</v>
      </c>
    </row>
    <row r="337" spans="1:3" hidden="1" x14ac:dyDescent="0.2">
      <c r="A337" t="s">
        <v>8219</v>
      </c>
      <c r="B337">
        <v>30241</v>
      </c>
      <c r="C337">
        <v>316</v>
      </c>
    </row>
    <row r="338" spans="1:3" hidden="1" x14ac:dyDescent="0.2">
      <c r="A338" t="s">
        <v>8219</v>
      </c>
      <c r="B338">
        <v>14166</v>
      </c>
      <c r="C338">
        <v>284</v>
      </c>
    </row>
    <row r="339" spans="1:3" hidden="1" x14ac:dyDescent="0.2">
      <c r="A339" t="s">
        <v>8219</v>
      </c>
      <c r="B339">
        <v>5634</v>
      </c>
      <c r="C339">
        <v>51</v>
      </c>
    </row>
    <row r="340" spans="1:3" hidden="1" x14ac:dyDescent="0.2">
      <c r="A340" t="s">
        <v>8219</v>
      </c>
      <c r="B340">
        <v>21316</v>
      </c>
      <c r="C340">
        <v>158</v>
      </c>
    </row>
    <row r="341" spans="1:3" hidden="1" x14ac:dyDescent="0.2">
      <c r="A341" t="s">
        <v>8219</v>
      </c>
      <c r="B341">
        <v>35932</v>
      </c>
      <c r="C341">
        <v>337</v>
      </c>
    </row>
    <row r="342" spans="1:3" hidden="1" x14ac:dyDescent="0.2">
      <c r="A342" t="s">
        <v>8219</v>
      </c>
      <c r="B342">
        <v>26978</v>
      </c>
      <c r="C342">
        <v>186</v>
      </c>
    </row>
    <row r="343" spans="1:3" hidden="1" x14ac:dyDescent="0.2">
      <c r="A343" t="s">
        <v>8219</v>
      </c>
      <c r="B343">
        <v>6646</v>
      </c>
      <c r="C343">
        <v>58</v>
      </c>
    </row>
    <row r="344" spans="1:3" hidden="1" x14ac:dyDescent="0.2">
      <c r="A344" t="s">
        <v>8219</v>
      </c>
      <c r="B344">
        <v>8636</v>
      </c>
      <c r="C344">
        <v>82</v>
      </c>
    </row>
    <row r="345" spans="1:3" hidden="1" x14ac:dyDescent="0.2">
      <c r="A345" t="s">
        <v>8219</v>
      </c>
      <c r="B345">
        <v>52198</v>
      </c>
      <c r="C345">
        <v>736</v>
      </c>
    </row>
    <row r="346" spans="1:3" hidden="1" x14ac:dyDescent="0.2">
      <c r="A346" t="s">
        <v>8219</v>
      </c>
      <c r="B346">
        <v>169394.6</v>
      </c>
      <c r="C346">
        <v>1151</v>
      </c>
    </row>
    <row r="347" spans="1:3" hidden="1" x14ac:dyDescent="0.2">
      <c r="A347" t="s">
        <v>8219</v>
      </c>
      <c r="B347">
        <v>5456</v>
      </c>
      <c r="C347">
        <v>34</v>
      </c>
    </row>
    <row r="348" spans="1:3" hidden="1" x14ac:dyDescent="0.2">
      <c r="A348" t="s">
        <v>8219</v>
      </c>
      <c r="B348">
        <v>77710.8</v>
      </c>
      <c r="C348">
        <v>498</v>
      </c>
    </row>
    <row r="349" spans="1:3" hidden="1" x14ac:dyDescent="0.2">
      <c r="A349" t="s">
        <v>8219</v>
      </c>
      <c r="B349">
        <v>10550</v>
      </c>
      <c r="C349">
        <v>167</v>
      </c>
    </row>
    <row r="350" spans="1:3" hidden="1" x14ac:dyDescent="0.2">
      <c r="A350" t="s">
        <v>8219</v>
      </c>
      <c r="B350">
        <v>35640</v>
      </c>
      <c r="C350">
        <v>340</v>
      </c>
    </row>
    <row r="351" spans="1:3" hidden="1" x14ac:dyDescent="0.2">
      <c r="A351" t="s">
        <v>8219</v>
      </c>
      <c r="B351">
        <v>42642</v>
      </c>
      <c r="C351">
        <v>438</v>
      </c>
    </row>
    <row r="352" spans="1:3" hidden="1" x14ac:dyDescent="0.2">
      <c r="A352" t="s">
        <v>8219</v>
      </c>
      <c r="B352">
        <v>113015</v>
      </c>
      <c r="C352">
        <v>555</v>
      </c>
    </row>
    <row r="353" spans="1:3" hidden="1" x14ac:dyDescent="0.2">
      <c r="A353" t="s">
        <v>8219</v>
      </c>
      <c r="B353">
        <v>50091</v>
      </c>
      <c r="C353">
        <v>266</v>
      </c>
    </row>
    <row r="354" spans="1:3" hidden="1" x14ac:dyDescent="0.2">
      <c r="A354" t="s">
        <v>8219</v>
      </c>
      <c r="B354">
        <v>10119</v>
      </c>
      <c r="C354">
        <v>69</v>
      </c>
    </row>
    <row r="355" spans="1:3" hidden="1" x14ac:dyDescent="0.2">
      <c r="A355" t="s">
        <v>8219</v>
      </c>
      <c r="B355">
        <v>8735</v>
      </c>
      <c r="C355">
        <v>80</v>
      </c>
    </row>
    <row r="356" spans="1:3" hidden="1" x14ac:dyDescent="0.2">
      <c r="A356" t="s">
        <v>8219</v>
      </c>
      <c r="B356">
        <v>29209.78</v>
      </c>
      <c r="C356">
        <v>493</v>
      </c>
    </row>
    <row r="357" spans="1:3" hidden="1" x14ac:dyDescent="0.2">
      <c r="A357" t="s">
        <v>8219</v>
      </c>
      <c r="B357">
        <v>3035.05</v>
      </c>
      <c r="C357">
        <v>31</v>
      </c>
    </row>
    <row r="358" spans="1:3" hidden="1" x14ac:dyDescent="0.2">
      <c r="A358" t="s">
        <v>8219</v>
      </c>
      <c r="B358">
        <v>16520.04</v>
      </c>
      <c r="C358">
        <v>236</v>
      </c>
    </row>
    <row r="359" spans="1:3" hidden="1" x14ac:dyDescent="0.2">
      <c r="A359" t="s">
        <v>8219</v>
      </c>
      <c r="B359">
        <v>6485</v>
      </c>
      <c r="C359">
        <v>89</v>
      </c>
    </row>
    <row r="360" spans="1:3" hidden="1" x14ac:dyDescent="0.2">
      <c r="A360" t="s">
        <v>8219</v>
      </c>
      <c r="B360">
        <v>43758</v>
      </c>
      <c r="C360">
        <v>299</v>
      </c>
    </row>
    <row r="361" spans="1:3" hidden="1" x14ac:dyDescent="0.2">
      <c r="A361" t="s">
        <v>8219</v>
      </c>
      <c r="B361">
        <v>3735</v>
      </c>
      <c r="C361">
        <v>55</v>
      </c>
    </row>
    <row r="362" spans="1:3" hidden="1" x14ac:dyDescent="0.2">
      <c r="A362" t="s">
        <v>8219</v>
      </c>
      <c r="B362">
        <v>55201.52</v>
      </c>
      <c r="C362">
        <v>325</v>
      </c>
    </row>
    <row r="363" spans="1:3" hidden="1" x14ac:dyDescent="0.2">
      <c r="A363" t="s">
        <v>8219</v>
      </c>
      <c r="B363">
        <v>30608.59</v>
      </c>
      <c r="C363">
        <v>524</v>
      </c>
    </row>
    <row r="364" spans="1:3" hidden="1" x14ac:dyDescent="0.2">
      <c r="A364" t="s">
        <v>8219</v>
      </c>
      <c r="B364">
        <v>34198</v>
      </c>
      <c r="C364">
        <v>285</v>
      </c>
    </row>
    <row r="365" spans="1:3" hidden="1" x14ac:dyDescent="0.2">
      <c r="A365" t="s">
        <v>8219</v>
      </c>
      <c r="B365">
        <v>17875</v>
      </c>
      <c r="C365">
        <v>179</v>
      </c>
    </row>
    <row r="366" spans="1:3" hidden="1" x14ac:dyDescent="0.2">
      <c r="A366" t="s">
        <v>8219</v>
      </c>
      <c r="B366">
        <v>17028.88</v>
      </c>
      <c r="C366">
        <v>188</v>
      </c>
    </row>
    <row r="367" spans="1:3" hidden="1" x14ac:dyDescent="0.2">
      <c r="A367" t="s">
        <v>8219</v>
      </c>
      <c r="B367">
        <v>44636.2</v>
      </c>
      <c r="C367">
        <v>379</v>
      </c>
    </row>
    <row r="368" spans="1:3" hidden="1" x14ac:dyDescent="0.2">
      <c r="A368" t="s">
        <v>8219</v>
      </c>
      <c r="B368">
        <v>10300</v>
      </c>
      <c r="C368">
        <v>119</v>
      </c>
    </row>
    <row r="369" spans="1:3" hidden="1" x14ac:dyDescent="0.2">
      <c r="A369" t="s">
        <v>8219</v>
      </c>
      <c r="B369">
        <v>12007.18</v>
      </c>
      <c r="C369">
        <v>167</v>
      </c>
    </row>
    <row r="370" spans="1:3" hidden="1" x14ac:dyDescent="0.2">
      <c r="A370" t="s">
        <v>8219</v>
      </c>
      <c r="B370">
        <v>28690</v>
      </c>
      <c r="C370">
        <v>221</v>
      </c>
    </row>
    <row r="371" spans="1:3" hidden="1" x14ac:dyDescent="0.2">
      <c r="A371" t="s">
        <v>8219</v>
      </c>
      <c r="B371">
        <v>43296</v>
      </c>
      <c r="C371">
        <v>964</v>
      </c>
    </row>
    <row r="372" spans="1:3" hidden="1" x14ac:dyDescent="0.2">
      <c r="A372" t="s">
        <v>8219</v>
      </c>
      <c r="B372">
        <v>11656</v>
      </c>
      <c r="C372">
        <v>286</v>
      </c>
    </row>
    <row r="373" spans="1:3" hidden="1" x14ac:dyDescent="0.2">
      <c r="A373" t="s">
        <v>8219</v>
      </c>
      <c r="B373">
        <v>63460.18</v>
      </c>
      <c r="C373">
        <v>613</v>
      </c>
    </row>
    <row r="374" spans="1:3" hidden="1" x14ac:dyDescent="0.2">
      <c r="A374" t="s">
        <v>8219</v>
      </c>
      <c r="B374">
        <v>3638</v>
      </c>
      <c r="C374">
        <v>29</v>
      </c>
    </row>
    <row r="375" spans="1:3" hidden="1" x14ac:dyDescent="0.2">
      <c r="A375" t="s">
        <v>8219</v>
      </c>
      <c r="B375">
        <v>40690</v>
      </c>
      <c r="C375">
        <v>165</v>
      </c>
    </row>
    <row r="376" spans="1:3" hidden="1" x14ac:dyDescent="0.2">
      <c r="A376" t="s">
        <v>8219</v>
      </c>
      <c r="B376">
        <v>7701.93</v>
      </c>
      <c r="C376">
        <v>97</v>
      </c>
    </row>
    <row r="377" spans="1:3" hidden="1" x14ac:dyDescent="0.2">
      <c r="A377" t="s">
        <v>8219</v>
      </c>
      <c r="B377">
        <v>26100</v>
      </c>
      <c r="C377">
        <v>303</v>
      </c>
    </row>
    <row r="378" spans="1:3" hidden="1" x14ac:dyDescent="0.2">
      <c r="A378" t="s">
        <v>8219</v>
      </c>
      <c r="B378">
        <v>51544</v>
      </c>
      <c r="C378">
        <v>267</v>
      </c>
    </row>
    <row r="379" spans="1:3" hidden="1" x14ac:dyDescent="0.2">
      <c r="A379" t="s">
        <v>8219</v>
      </c>
      <c r="B379">
        <v>25375</v>
      </c>
      <c r="C379">
        <v>302</v>
      </c>
    </row>
    <row r="380" spans="1:3" hidden="1" x14ac:dyDescent="0.2">
      <c r="A380" t="s">
        <v>8219</v>
      </c>
      <c r="B380">
        <v>12165</v>
      </c>
      <c r="C380">
        <v>87</v>
      </c>
    </row>
    <row r="381" spans="1:3" hidden="1" x14ac:dyDescent="0.2">
      <c r="A381" t="s">
        <v>8219</v>
      </c>
      <c r="B381">
        <v>38876.949999999997</v>
      </c>
      <c r="C381">
        <v>354</v>
      </c>
    </row>
    <row r="382" spans="1:3" hidden="1" x14ac:dyDescent="0.2">
      <c r="A382" t="s">
        <v>8219</v>
      </c>
      <c r="B382">
        <v>12000</v>
      </c>
      <c r="C382">
        <v>86</v>
      </c>
    </row>
    <row r="383" spans="1:3" hidden="1" x14ac:dyDescent="0.2">
      <c r="A383" t="s">
        <v>8219</v>
      </c>
      <c r="B383">
        <v>9044</v>
      </c>
      <c r="C383">
        <v>26</v>
      </c>
    </row>
    <row r="384" spans="1:3" hidden="1" x14ac:dyDescent="0.2">
      <c r="A384" t="s">
        <v>8219</v>
      </c>
      <c r="B384">
        <v>7711.3</v>
      </c>
      <c r="C384">
        <v>113</v>
      </c>
    </row>
    <row r="385" spans="1:3" hidden="1" x14ac:dyDescent="0.2">
      <c r="A385" t="s">
        <v>8219</v>
      </c>
      <c r="B385">
        <v>15596</v>
      </c>
      <c r="C385">
        <v>65</v>
      </c>
    </row>
    <row r="386" spans="1:3" hidden="1" x14ac:dyDescent="0.2">
      <c r="A386" t="s">
        <v>8219</v>
      </c>
      <c r="B386">
        <v>38500</v>
      </c>
      <c r="C386">
        <v>134</v>
      </c>
    </row>
    <row r="387" spans="1:3" hidden="1" x14ac:dyDescent="0.2">
      <c r="A387" t="s">
        <v>8219</v>
      </c>
      <c r="B387">
        <v>10335.01</v>
      </c>
      <c r="C387">
        <v>119</v>
      </c>
    </row>
    <row r="388" spans="1:3" hidden="1" x14ac:dyDescent="0.2">
      <c r="A388" t="s">
        <v>8219</v>
      </c>
      <c r="B388">
        <v>13014</v>
      </c>
      <c r="C388">
        <v>159</v>
      </c>
    </row>
    <row r="389" spans="1:3" hidden="1" x14ac:dyDescent="0.2">
      <c r="A389" t="s">
        <v>8219</v>
      </c>
      <c r="B389">
        <v>7160.12</v>
      </c>
      <c r="C389">
        <v>167</v>
      </c>
    </row>
    <row r="390" spans="1:3" hidden="1" x14ac:dyDescent="0.2">
      <c r="A390" t="s">
        <v>8219</v>
      </c>
      <c r="B390">
        <v>30505</v>
      </c>
      <c r="C390">
        <v>43</v>
      </c>
    </row>
    <row r="391" spans="1:3" hidden="1" x14ac:dyDescent="0.2">
      <c r="A391" t="s">
        <v>8219</v>
      </c>
      <c r="B391">
        <v>171253</v>
      </c>
      <c r="C391">
        <v>1062</v>
      </c>
    </row>
    <row r="392" spans="1:3" hidden="1" x14ac:dyDescent="0.2">
      <c r="A392" t="s">
        <v>8219</v>
      </c>
      <c r="B392">
        <v>376</v>
      </c>
      <c r="C392">
        <v>9</v>
      </c>
    </row>
    <row r="393" spans="1:3" hidden="1" x14ac:dyDescent="0.2">
      <c r="A393" t="s">
        <v>8219</v>
      </c>
      <c r="B393">
        <v>8000</v>
      </c>
      <c r="C393">
        <v>89</v>
      </c>
    </row>
    <row r="394" spans="1:3" hidden="1" x14ac:dyDescent="0.2">
      <c r="A394" t="s">
        <v>8219</v>
      </c>
      <c r="B394">
        <v>7839</v>
      </c>
      <c r="C394">
        <v>174</v>
      </c>
    </row>
    <row r="395" spans="1:3" hidden="1" x14ac:dyDescent="0.2">
      <c r="A395" t="s">
        <v>8219</v>
      </c>
      <c r="B395">
        <v>600</v>
      </c>
      <c r="C395">
        <v>14</v>
      </c>
    </row>
    <row r="396" spans="1:3" hidden="1" x14ac:dyDescent="0.2">
      <c r="A396" t="s">
        <v>8219</v>
      </c>
      <c r="B396">
        <v>2596</v>
      </c>
      <c r="C396">
        <v>48</v>
      </c>
    </row>
    <row r="397" spans="1:3" hidden="1" x14ac:dyDescent="0.2">
      <c r="A397" t="s">
        <v>8219</v>
      </c>
      <c r="B397">
        <v>13728</v>
      </c>
      <c r="C397">
        <v>133</v>
      </c>
    </row>
    <row r="398" spans="1:3" hidden="1" x14ac:dyDescent="0.2">
      <c r="A398" t="s">
        <v>8219</v>
      </c>
      <c r="B398">
        <v>3353</v>
      </c>
      <c r="C398">
        <v>83</v>
      </c>
    </row>
    <row r="399" spans="1:3" hidden="1" x14ac:dyDescent="0.2">
      <c r="A399" t="s">
        <v>8219</v>
      </c>
      <c r="B399">
        <v>17412</v>
      </c>
      <c r="C399">
        <v>149</v>
      </c>
    </row>
    <row r="400" spans="1:3" hidden="1" x14ac:dyDescent="0.2">
      <c r="A400" t="s">
        <v>8219</v>
      </c>
      <c r="B400">
        <v>5660</v>
      </c>
      <c r="C400">
        <v>49</v>
      </c>
    </row>
    <row r="401" spans="1:3" hidden="1" x14ac:dyDescent="0.2">
      <c r="A401" t="s">
        <v>8219</v>
      </c>
      <c r="B401">
        <v>26182.5</v>
      </c>
      <c r="C401">
        <v>251</v>
      </c>
    </row>
    <row r="402" spans="1:3" hidden="1" x14ac:dyDescent="0.2">
      <c r="A402" t="s">
        <v>8219</v>
      </c>
      <c r="B402">
        <v>1535</v>
      </c>
      <c r="C402">
        <v>22</v>
      </c>
    </row>
    <row r="403" spans="1:3" hidden="1" x14ac:dyDescent="0.2">
      <c r="A403" t="s">
        <v>8219</v>
      </c>
      <c r="B403">
        <v>2065</v>
      </c>
      <c r="C403">
        <v>48</v>
      </c>
    </row>
    <row r="404" spans="1:3" hidden="1" x14ac:dyDescent="0.2">
      <c r="A404" t="s">
        <v>8219</v>
      </c>
      <c r="B404">
        <v>22421</v>
      </c>
      <c r="C404">
        <v>383</v>
      </c>
    </row>
    <row r="405" spans="1:3" hidden="1" x14ac:dyDescent="0.2">
      <c r="A405" t="s">
        <v>8219</v>
      </c>
      <c r="B405">
        <v>26495.5</v>
      </c>
      <c r="C405">
        <v>237</v>
      </c>
    </row>
    <row r="406" spans="1:3" hidden="1" x14ac:dyDescent="0.2">
      <c r="A406" t="s">
        <v>8219</v>
      </c>
      <c r="B406">
        <v>601</v>
      </c>
      <c r="C406">
        <v>13</v>
      </c>
    </row>
    <row r="407" spans="1:3" hidden="1" x14ac:dyDescent="0.2">
      <c r="A407" t="s">
        <v>8219</v>
      </c>
      <c r="B407">
        <v>81316</v>
      </c>
      <c r="C407">
        <v>562</v>
      </c>
    </row>
    <row r="408" spans="1:3" hidden="1" x14ac:dyDescent="0.2">
      <c r="A408" t="s">
        <v>8219</v>
      </c>
      <c r="B408">
        <v>6308</v>
      </c>
      <c r="C408">
        <v>71</v>
      </c>
    </row>
    <row r="409" spans="1:3" hidden="1" x14ac:dyDescent="0.2">
      <c r="A409" t="s">
        <v>8219</v>
      </c>
      <c r="B409">
        <v>123444.12</v>
      </c>
      <c r="C409">
        <v>1510</v>
      </c>
    </row>
    <row r="410" spans="1:3" hidden="1" x14ac:dyDescent="0.2">
      <c r="A410" t="s">
        <v>8219</v>
      </c>
      <c r="B410">
        <v>1000</v>
      </c>
      <c r="C410">
        <v>14</v>
      </c>
    </row>
    <row r="411" spans="1:3" hidden="1" x14ac:dyDescent="0.2">
      <c r="A411" t="s">
        <v>8219</v>
      </c>
      <c r="B411">
        <v>20122</v>
      </c>
      <c r="C411">
        <v>193</v>
      </c>
    </row>
    <row r="412" spans="1:3" hidden="1" x14ac:dyDescent="0.2">
      <c r="A412" t="s">
        <v>8219</v>
      </c>
      <c r="B412">
        <v>18667</v>
      </c>
      <c r="C412">
        <v>206</v>
      </c>
    </row>
    <row r="413" spans="1:3" hidden="1" x14ac:dyDescent="0.2">
      <c r="A413" t="s">
        <v>8219</v>
      </c>
      <c r="B413">
        <v>55223</v>
      </c>
      <c r="C413">
        <v>351</v>
      </c>
    </row>
    <row r="414" spans="1:3" hidden="1" x14ac:dyDescent="0.2">
      <c r="A414" t="s">
        <v>8219</v>
      </c>
      <c r="B414">
        <v>5259</v>
      </c>
      <c r="C414">
        <v>50</v>
      </c>
    </row>
    <row r="415" spans="1:3" hidden="1" x14ac:dyDescent="0.2">
      <c r="A415" t="s">
        <v>8219</v>
      </c>
      <c r="B415">
        <v>10804.45</v>
      </c>
      <c r="C415">
        <v>184</v>
      </c>
    </row>
    <row r="416" spans="1:3" hidden="1" x14ac:dyDescent="0.2">
      <c r="A416" t="s">
        <v>8219</v>
      </c>
      <c r="B416">
        <v>16000</v>
      </c>
      <c r="C416">
        <v>196</v>
      </c>
    </row>
    <row r="417" spans="1:3" hidden="1" x14ac:dyDescent="0.2">
      <c r="A417" t="s">
        <v>8219</v>
      </c>
      <c r="B417">
        <v>12929.35</v>
      </c>
      <c r="C417">
        <v>229</v>
      </c>
    </row>
    <row r="418" spans="1:3" hidden="1" x14ac:dyDescent="0.2">
      <c r="A418" t="s">
        <v>8219</v>
      </c>
      <c r="B418">
        <v>9387</v>
      </c>
      <c r="C418">
        <v>67</v>
      </c>
    </row>
    <row r="419" spans="1:3" hidden="1" x14ac:dyDescent="0.2">
      <c r="A419" t="s">
        <v>8219</v>
      </c>
      <c r="B419">
        <v>21361</v>
      </c>
      <c r="C419">
        <v>95</v>
      </c>
    </row>
    <row r="420" spans="1:3" hidden="1" x14ac:dyDescent="0.2">
      <c r="A420" t="s">
        <v>8219</v>
      </c>
      <c r="B420">
        <v>11230.25</v>
      </c>
      <c r="C420">
        <v>62</v>
      </c>
    </row>
    <row r="421" spans="1:3" hidden="1" x14ac:dyDescent="0.2">
      <c r="A421" t="s">
        <v>8219</v>
      </c>
      <c r="B421">
        <v>51906</v>
      </c>
      <c r="C421">
        <v>73</v>
      </c>
    </row>
    <row r="422" spans="1:3" hidden="1" x14ac:dyDescent="0.2">
      <c r="A422" t="s">
        <v>8219</v>
      </c>
      <c r="B422">
        <v>2833</v>
      </c>
      <c r="C422">
        <v>43</v>
      </c>
    </row>
    <row r="423" spans="1:3" hidden="1" x14ac:dyDescent="0.2">
      <c r="A423" t="s">
        <v>8219</v>
      </c>
      <c r="B423">
        <v>5263</v>
      </c>
      <c r="C423">
        <v>70</v>
      </c>
    </row>
    <row r="424" spans="1:3" hidden="1" x14ac:dyDescent="0.2">
      <c r="A424" t="s">
        <v>8219</v>
      </c>
      <c r="B424">
        <v>36082</v>
      </c>
      <c r="C424">
        <v>271</v>
      </c>
    </row>
    <row r="425" spans="1:3" hidden="1" x14ac:dyDescent="0.2">
      <c r="A425" t="s">
        <v>8219</v>
      </c>
      <c r="B425">
        <v>3036</v>
      </c>
      <c r="C425">
        <v>55</v>
      </c>
    </row>
    <row r="426" spans="1:3" hidden="1" x14ac:dyDescent="0.2">
      <c r="A426" t="s">
        <v>8219</v>
      </c>
      <c r="B426">
        <v>3015.73</v>
      </c>
      <c r="C426">
        <v>35</v>
      </c>
    </row>
    <row r="427" spans="1:3" hidden="1" x14ac:dyDescent="0.2">
      <c r="A427" t="s">
        <v>8219</v>
      </c>
      <c r="B427">
        <v>2031</v>
      </c>
      <c r="C427">
        <v>22</v>
      </c>
    </row>
    <row r="428" spans="1:3" hidden="1" x14ac:dyDescent="0.2">
      <c r="A428" t="s">
        <v>8219</v>
      </c>
      <c r="B428">
        <v>6086.26</v>
      </c>
      <c r="C428">
        <v>38</v>
      </c>
    </row>
    <row r="429" spans="1:3" hidden="1" x14ac:dyDescent="0.2">
      <c r="A429" t="s">
        <v>8219</v>
      </c>
      <c r="B429">
        <v>684</v>
      </c>
      <c r="C429">
        <v>15</v>
      </c>
    </row>
    <row r="430" spans="1:3" hidden="1" x14ac:dyDescent="0.2">
      <c r="A430" t="s">
        <v>8219</v>
      </c>
      <c r="B430">
        <v>1283</v>
      </c>
      <c r="C430">
        <v>7</v>
      </c>
    </row>
    <row r="431" spans="1:3" hidden="1" x14ac:dyDescent="0.2">
      <c r="A431" t="s">
        <v>8219</v>
      </c>
      <c r="B431">
        <v>30315</v>
      </c>
      <c r="C431">
        <v>241</v>
      </c>
    </row>
    <row r="432" spans="1:3" hidden="1" x14ac:dyDescent="0.2">
      <c r="A432" t="s">
        <v>8219</v>
      </c>
      <c r="B432">
        <v>3171</v>
      </c>
      <c r="C432">
        <v>55</v>
      </c>
    </row>
    <row r="433" spans="1:3" hidden="1" x14ac:dyDescent="0.2">
      <c r="A433" t="s">
        <v>8219</v>
      </c>
      <c r="B433">
        <v>13451</v>
      </c>
      <c r="C433">
        <v>171</v>
      </c>
    </row>
    <row r="434" spans="1:3" hidden="1" x14ac:dyDescent="0.2">
      <c r="A434" t="s">
        <v>8219</v>
      </c>
      <c r="B434">
        <v>19028</v>
      </c>
      <c r="C434">
        <v>208</v>
      </c>
    </row>
    <row r="435" spans="1:3" hidden="1" x14ac:dyDescent="0.2">
      <c r="A435" t="s">
        <v>8219</v>
      </c>
      <c r="B435">
        <v>1430.06</v>
      </c>
      <c r="C435">
        <v>21</v>
      </c>
    </row>
    <row r="436" spans="1:3" hidden="1" x14ac:dyDescent="0.2">
      <c r="A436" t="s">
        <v>8219</v>
      </c>
      <c r="B436">
        <v>1202.17</v>
      </c>
      <c r="C436">
        <v>25</v>
      </c>
    </row>
    <row r="437" spans="1:3" hidden="1" x14ac:dyDescent="0.2">
      <c r="A437" t="s">
        <v>8219</v>
      </c>
      <c r="B437">
        <v>10526</v>
      </c>
      <c r="C437">
        <v>52</v>
      </c>
    </row>
    <row r="438" spans="1:3" hidden="1" x14ac:dyDescent="0.2">
      <c r="A438" t="s">
        <v>8219</v>
      </c>
      <c r="B438">
        <v>22542</v>
      </c>
      <c r="C438">
        <v>104</v>
      </c>
    </row>
    <row r="439" spans="1:3" hidden="1" x14ac:dyDescent="0.2">
      <c r="A439" t="s">
        <v>8219</v>
      </c>
      <c r="B439">
        <v>8035</v>
      </c>
      <c r="C439">
        <v>73</v>
      </c>
    </row>
    <row r="440" spans="1:3" hidden="1" x14ac:dyDescent="0.2">
      <c r="A440" t="s">
        <v>8221</v>
      </c>
      <c r="B440">
        <v>14.5</v>
      </c>
      <c r="C440">
        <v>3</v>
      </c>
    </row>
    <row r="441" spans="1:3" hidden="1" x14ac:dyDescent="0.2">
      <c r="A441" t="s">
        <v>8221</v>
      </c>
      <c r="B441">
        <v>301</v>
      </c>
      <c r="C441">
        <v>6</v>
      </c>
    </row>
    <row r="442" spans="1:3" hidden="1" x14ac:dyDescent="0.2">
      <c r="A442" t="s">
        <v>8221</v>
      </c>
      <c r="B442">
        <v>430</v>
      </c>
      <c r="C442">
        <v>12</v>
      </c>
    </row>
    <row r="443" spans="1:3" hidden="1" x14ac:dyDescent="0.2">
      <c r="A443" t="s">
        <v>8221</v>
      </c>
      <c r="B443">
        <v>153</v>
      </c>
      <c r="C443">
        <v>13</v>
      </c>
    </row>
    <row r="444" spans="1:3" hidden="1" x14ac:dyDescent="0.2">
      <c r="A444" t="s">
        <v>8221</v>
      </c>
      <c r="B444">
        <v>203.9</v>
      </c>
      <c r="C444">
        <v>5</v>
      </c>
    </row>
    <row r="445" spans="1:3" hidden="1" x14ac:dyDescent="0.2">
      <c r="A445" t="s">
        <v>8221</v>
      </c>
      <c r="B445">
        <v>6</v>
      </c>
      <c r="C445">
        <v>2</v>
      </c>
    </row>
    <row r="446" spans="1:3" hidden="1" x14ac:dyDescent="0.2">
      <c r="A446" t="s">
        <v>8221</v>
      </c>
      <c r="B446">
        <v>133</v>
      </c>
      <c r="C446">
        <v>8</v>
      </c>
    </row>
    <row r="447" spans="1:3" hidden="1" x14ac:dyDescent="0.2">
      <c r="A447" t="s">
        <v>8221</v>
      </c>
      <c r="B447">
        <v>0</v>
      </c>
      <c r="C447">
        <v>0</v>
      </c>
    </row>
    <row r="448" spans="1:3" hidden="1" x14ac:dyDescent="0.2">
      <c r="A448" t="s">
        <v>8221</v>
      </c>
      <c r="B448">
        <v>676</v>
      </c>
      <c r="C448">
        <v>13</v>
      </c>
    </row>
    <row r="449" spans="1:3" hidden="1" x14ac:dyDescent="0.2">
      <c r="A449" t="s">
        <v>8221</v>
      </c>
      <c r="B449">
        <v>0</v>
      </c>
      <c r="C449">
        <v>0</v>
      </c>
    </row>
    <row r="450" spans="1:3" hidden="1" x14ac:dyDescent="0.2">
      <c r="A450" t="s">
        <v>8221</v>
      </c>
      <c r="B450">
        <v>24</v>
      </c>
      <c r="C450">
        <v>5</v>
      </c>
    </row>
    <row r="451" spans="1:3" hidden="1" x14ac:dyDescent="0.2">
      <c r="A451" t="s">
        <v>8221</v>
      </c>
      <c r="B451">
        <v>415</v>
      </c>
      <c r="C451">
        <v>8</v>
      </c>
    </row>
    <row r="452" spans="1:3" hidden="1" x14ac:dyDescent="0.2">
      <c r="A452" t="s">
        <v>8221</v>
      </c>
      <c r="B452">
        <v>570</v>
      </c>
      <c r="C452">
        <v>8</v>
      </c>
    </row>
    <row r="453" spans="1:3" hidden="1" x14ac:dyDescent="0.2">
      <c r="A453" t="s">
        <v>8221</v>
      </c>
      <c r="B453">
        <v>0</v>
      </c>
      <c r="C453">
        <v>0</v>
      </c>
    </row>
    <row r="454" spans="1:3" hidden="1" x14ac:dyDescent="0.2">
      <c r="A454" t="s">
        <v>8221</v>
      </c>
      <c r="B454">
        <v>125</v>
      </c>
      <c r="C454">
        <v>2</v>
      </c>
    </row>
    <row r="455" spans="1:3" hidden="1" x14ac:dyDescent="0.2">
      <c r="A455" t="s">
        <v>8221</v>
      </c>
      <c r="B455">
        <v>3</v>
      </c>
      <c r="C455">
        <v>3</v>
      </c>
    </row>
    <row r="456" spans="1:3" hidden="1" x14ac:dyDescent="0.2">
      <c r="A456" t="s">
        <v>8221</v>
      </c>
      <c r="B456">
        <v>0</v>
      </c>
      <c r="C456">
        <v>0</v>
      </c>
    </row>
    <row r="457" spans="1:3" hidden="1" x14ac:dyDescent="0.2">
      <c r="A457" t="s">
        <v>8221</v>
      </c>
      <c r="B457">
        <v>0</v>
      </c>
      <c r="C457">
        <v>0</v>
      </c>
    </row>
    <row r="458" spans="1:3" hidden="1" x14ac:dyDescent="0.2">
      <c r="A458" t="s">
        <v>8221</v>
      </c>
      <c r="B458">
        <v>1876</v>
      </c>
      <c r="C458">
        <v>11</v>
      </c>
    </row>
    <row r="459" spans="1:3" hidden="1" x14ac:dyDescent="0.2">
      <c r="A459" t="s">
        <v>8221</v>
      </c>
      <c r="B459">
        <v>0</v>
      </c>
      <c r="C459">
        <v>0</v>
      </c>
    </row>
    <row r="460" spans="1:3" hidden="1" x14ac:dyDescent="0.2">
      <c r="A460" t="s">
        <v>8221</v>
      </c>
      <c r="B460">
        <v>5</v>
      </c>
      <c r="C460">
        <v>1</v>
      </c>
    </row>
    <row r="461" spans="1:3" hidden="1" x14ac:dyDescent="0.2">
      <c r="A461" t="s">
        <v>8221</v>
      </c>
      <c r="B461">
        <v>0</v>
      </c>
      <c r="C461">
        <v>0</v>
      </c>
    </row>
    <row r="462" spans="1:3" hidden="1" x14ac:dyDescent="0.2">
      <c r="A462" t="s">
        <v>8221</v>
      </c>
      <c r="B462">
        <v>6691</v>
      </c>
      <c r="C462">
        <v>17</v>
      </c>
    </row>
    <row r="463" spans="1:3" hidden="1" x14ac:dyDescent="0.2">
      <c r="A463" t="s">
        <v>8221</v>
      </c>
      <c r="B463">
        <v>10</v>
      </c>
      <c r="C463">
        <v>2</v>
      </c>
    </row>
    <row r="464" spans="1:3" hidden="1" x14ac:dyDescent="0.2">
      <c r="A464" t="s">
        <v>8221</v>
      </c>
      <c r="B464">
        <v>50</v>
      </c>
      <c r="C464">
        <v>1</v>
      </c>
    </row>
    <row r="465" spans="1:3" hidden="1" x14ac:dyDescent="0.2">
      <c r="A465" t="s">
        <v>8221</v>
      </c>
      <c r="B465">
        <v>2</v>
      </c>
      <c r="C465">
        <v>2</v>
      </c>
    </row>
    <row r="466" spans="1:3" hidden="1" x14ac:dyDescent="0.2">
      <c r="A466" t="s">
        <v>8221</v>
      </c>
      <c r="B466">
        <v>766</v>
      </c>
      <c r="C466">
        <v>16</v>
      </c>
    </row>
    <row r="467" spans="1:3" hidden="1" x14ac:dyDescent="0.2">
      <c r="A467" t="s">
        <v>8221</v>
      </c>
      <c r="B467">
        <v>5</v>
      </c>
      <c r="C467">
        <v>1</v>
      </c>
    </row>
    <row r="468" spans="1:3" hidden="1" x14ac:dyDescent="0.2">
      <c r="A468" t="s">
        <v>8221</v>
      </c>
      <c r="B468">
        <v>82.01</v>
      </c>
      <c r="C468">
        <v>4</v>
      </c>
    </row>
    <row r="469" spans="1:3" hidden="1" x14ac:dyDescent="0.2">
      <c r="A469" t="s">
        <v>8221</v>
      </c>
      <c r="B469">
        <v>45</v>
      </c>
      <c r="C469">
        <v>5</v>
      </c>
    </row>
    <row r="470" spans="1:3" hidden="1" x14ac:dyDescent="0.2">
      <c r="A470" t="s">
        <v>8221</v>
      </c>
      <c r="B470">
        <v>396</v>
      </c>
      <c r="C470">
        <v>7</v>
      </c>
    </row>
    <row r="471" spans="1:3" hidden="1" x14ac:dyDescent="0.2">
      <c r="A471" t="s">
        <v>8221</v>
      </c>
      <c r="B471">
        <v>0</v>
      </c>
      <c r="C471">
        <v>0</v>
      </c>
    </row>
    <row r="472" spans="1:3" hidden="1" x14ac:dyDescent="0.2">
      <c r="A472" t="s">
        <v>8221</v>
      </c>
      <c r="B472">
        <v>480</v>
      </c>
      <c r="C472">
        <v>12</v>
      </c>
    </row>
    <row r="473" spans="1:3" hidden="1" x14ac:dyDescent="0.2">
      <c r="A473" t="s">
        <v>8221</v>
      </c>
      <c r="B473">
        <v>26</v>
      </c>
      <c r="C473">
        <v>2</v>
      </c>
    </row>
    <row r="474" spans="1:3" hidden="1" x14ac:dyDescent="0.2">
      <c r="A474" t="s">
        <v>8221</v>
      </c>
      <c r="B474">
        <v>82</v>
      </c>
      <c r="C474">
        <v>5</v>
      </c>
    </row>
    <row r="475" spans="1:3" hidden="1" x14ac:dyDescent="0.2">
      <c r="A475" t="s">
        <v>8221</v>
      </c>
      <c r="B475">
        <v>45</v>
      </c>
      <c r="C475">
        <v>2</v>
      </c>
    </row>
    <row r="476" spans="1:3" hidden="1" x14ac:dyDescent="0.2">
      <c r="A476" t="s">
        <v>8221</v>
      </c>
      <c r="B476">
        <v>61</v>
      </c>
      <c r="C476">
        <v>3</v>
      </c>
    </row>
    <row r="477" spans="1:3" hidden="1" x14ac:dyDescent="0.2">
      <c r="A477" t="s">
        <v>8221</v>
      </c>
      <c r="B477">
        <v>0</v>
      </c>
      <c r="C477">
        <v>0</v>
      </c>
    </row>
    <row r="478" spans="1:3" hidden="1" x14ac:dyDescent="0.2">
      <c r="A478" t="s">
        <v>8221</v>
      </c>
      <c r="B478">
        <v>821</v>
      </c>
      <c r="C478">
        <v>49</v>
      </c>
    </row>
    <row r="479" spans="1:3" hidden="1" x14ac:dyDescent="0.2">
      <c r="A479" t="s">
        <v>8221</v>
      </c>
      <c r="B479">
        <v>25</v>
      </c>
      <c r="C479">
        <v>1</v>
      </c>
    </row>
    <row r="480" spans="1:3" hidden="1" x14ac:dyDescent="0.2">
      <c r="A480" t="s">
        <v>8221</v>
      </c>
      <c r="B480">
        <v>25</v>
      </c>
      <c r="C480">
        <v>2</v>
      </c>
    </row>
    <row r="481" spans="1:3" hidden="1" x14ac:dyDescent="0.2">
      <c r="A481" t="s">
        <v>8221</v>
      </c>
      <c r="B481">
        <v>0</v>
      </c>
      <c r="C481">
        <v>0</v>
      </c>
    </row>
    <row r="482" spans="1:3" hidden="1" x14ac:dyDescent="0.2">
      <c r="A482" t="s">
        <v>8221</v>
      </c>
      <c r="B482">
        <v>0</v>
      </c>
      <c r="C482">
        <v>0</v>
      </c>
    </row>
    <row r="483" spans="1:3" hidden="1" x14ac:dyDescent="0.2">
      <c r="A483" t="s">
        <v>8221</v>
      </c>
      <c r="B483">
        <v>1250</v>
      </c>
      <c r="C483">
        <v>11</v>
      </c>
    </row>
    <row r="484" spans="1:3" hidden="1" x14ac:dyDescent="0.2">
      <c r="A484" t="s">
        <v>8221</v>
      </c>
      <c r="B484">
        <v>1</v>
      </c>
      <c r="C484">
        <v>1</v>
      </c>
    </row>
    <row r="485" spans="1:3" hidden="1" x14ac:dyDescent="0.2">
      <c r="A485" t="s">
        <v>8221</v>
      </c>
      <c r="B485">
        <v>138</v>
      </c>
      <c r="C485">
        <v>8</v>
      </c>
    </row>
    <row r="486" spans="1:3" hidden="1" x14ac:dyDescent="0.2">
      <c r="A486" t="s">
        <v>8221</v>
      </c>
      <c r="B486">
        <v>76</v>
      </c>
      <c r="C486">
        <v>5</v>
      </c>
    </row>
    <row r="487" spans="1:3" hidden="1" x14ac:dyDescent="0.2">
      <c r="A487" t="s">
        <v>8221</v>
      </c>
      <c r="B487">
        <v>4315</v>
      </c>
      <c r="C487">
        <v>39</v>
      </c>
    </row>
    <row r="488" spans="1:3" hidden="1" x14ac:dyDescent="0.2">
      <c r="A488" t="s">
        <v>8221</v>
      </c>
      <c r="B488">
        <v>0</v>
      </c>
      <c r="C488">
        <v>0</v>
      </c>
    </row>
    <row r="489" spans="1:3" hidden="1" x14ac:dyDescent="0.2">
      <c r="A489" t="s">
        <v>8221</v>
      </c>
      <c r="B489">
        <v>0</v>
      </c>
      <c r="C489">
        <v>0</v>
      </c>
    </row>
    <row r="490" spans="1:3" hidden="1" x14ac:dyDescent="0.2">
      <c r="A490" t="s">
        <v>8221</v>
      </c>
      <c r="B490">
        <v>51</v>
      </c>
      <c r="C490">
        <v>2</v>
      </c>
    </row>
    <row r="491" spans="1:3" hidden="1" x14ac:dyDescent="0.2">
      <c r="A491" t="s">
        <v>8221</v>
      </c>
      <c r="B491">
        <v>6541</v>
      </c>
      <c r="C491">
        <v>170</v>
      </c>
    </row>
    <row r="492" spans="1:3" hidden="1" x14ac:dyDescent="0.2">
      <c r="A492" t="s">
        <v>8221</v>
      </c>
      <c r="B492">
        <v>141</v>
      </c>
      <c r="C492">
        <v>5</v>
      </c>
    </row>
    <row r="493" spans="1:3" hidden="1" x14ac:dyDescent="0.2">
      <c r="A493" t="s">
        <v>8221</v>
      </c>
      <c r="B493">
        <v>861</v>
      </c>
      <c r="C493">
        <v>14</v>
      </c>
    </row>
    <row r="494" spans="1:3" hidden="1" x14ac:dyDescent="0.2">
      <c r="A494" t="s">
        <v>8221</v>
      </c>
      <c r="B494">
        <v>1</v>
      </c>
      <c r="C494">
        <v>1</v>
      </c>
    </row>
    <row r="495" spans="1:3" hidden="1" x14ac:dyDescent="0.2">
      <c r="A495" t="s">
        <v>8221</v>
      </c>
      <c r="B495">
        <v>0</v>
      </c>
      <c r="C495">
        <v>0</v>
      </c>
    </row>
    <row r="496" spans="1:3" hidden="1" x14ac:dyDescent="0.2">
      <c r="A496" t="s">
        <v>8221</v>
      </c>
      <c r="B496">
        <v>4906.59</v>
      </c>
      <c r="C496">
        <v>124</v>
      </c>
    </row>
    <row r="497" spans="1:3" hidden="1" x14ac:dyDescent="0.2">
      <c r="A497" t="s">
        <v>8221</v>
      </c>
      <c r="B497">
        <v>0</v>
      </c>
      <c r="C497">
        <v>0</v>
      </c>
    </row>
    <row r="498" spans="1:3" hidden="1" x14ac:dyDescent="0.2">
      <c r="A498" t="s">
        <v>8221</v>
      </c>
      <c r="B498">
        <v>0</v>
      </c>
      <c r="C498">
        <v>0</v>
      </c>
    </row>
    <row r="499" spans="1:3" hidden="1" x14ac:dyDescent="0.2">
      <c r="A499" t="s">
        <v>8221</v>
      </c>
      <c r="B499">
        <v>4884</v>
      </c>
      <c r="C499">
        <v>55</v>
      </c>
    </row>
    <row r="500" spans="1:3" hidden="1" x14ac:dyDescent="0.2">
      <c r="A500" t="s">
        <v>8221</v>
      </c>
      <c r="B500">
        <v>7764</v>
      </c>
      <c r="C500">
        <v>140</v>
      </c>
    </row>
    <row r="501" spans="1:3" hidden="1" x14ac:dyDescent="0.2">
      <c r="A501" t="s">
        <v>8221</v>
      </c>
      <c r="B501">
        <v>1830</v>
      </c>
      <c r="C501">
        <v>21</v>
      </c>
    </row>
    <row r="502" spans="1:3" hidden="1" x14ac:dyDescent="0.2">
      <c r="A502" t="s">
        <v>8221</v>
      </c>
      <c r="B502">
        <v>10</v>
      </c>
      <c r="C502">
        <v>1</v>
      </c>
    </row>
    <row r="503" spans="1:3" hidden="1" x14ac:dyDescent="0.2">
      <c r="A503" t="s">
        <v>8221</v>
      </c>
      <c r="B503">
        <v>7530</v>
      </c>
      <c r="C503">
        <v>147</v>
      </c>
    </row>
    <row r="504" spans="1:3" hidden="1" x14ac:dyDescent="0.2">
      <c r="A504" t="s">
        <v>8221</v>
      </c>
      <c r="B504">
        <v>149</v>
      </c>
      <c r="C504">
        <v>11</v>
      </c>
    </row>
    <row r="505" spans="1:3" hidden="1" x14ac:dyDescent="0.2">
      <c r="A505" t="s">
        <v>8221</v>
      </c>
      <c r="B505">
        <v>8315.01</v>
      </c>
      <c r="C505">
        <v>125</v>
      </c>
    </row>
    <row r="506" spans="1:3" hidden="1" x14ac:dyDescent="0.2">
      <c r="A506" t="s">
        <v>8221</v>
      </c>
      <c r="B506">
        <v>50</v>
      </c>
      <c r="C506">
        <v>1</v>
      </c>
    </row>
    <row r="507" spans="1:3" hidden="1" x14ac:dyDescent="0.2">
      <c r="A507" t="s">
        <v>8221</v>
      </c>
      <c r="B507">
        <v>0</v>
      </c>
      <c r="C507">
        <v>0</v>
      </c>
    </row>
    <row r="508" spans="1:3" hidden="1" x14ac:dyDescent="0.2">
      <c r="A508" t="s">
        <v>8221</v>
      </c>
      <c r="B508">
        <v>0</v>
      </c>
      <c r="C508">
        <v>0</v>
      </c>
    </row>
    <row r="509" spans="1:3" hidden="1" x14ac:dyDescent="0.2">
      <c r="A509" t="s">
        <v>8221</v>
      </c>
      <c r="B509">
        <v>215</v>
      </c>
      <c r="C509">
        <v>3</v>
      </c>
    </row>
    <row r="510" spans="1:3" hidden="1" x14ac:dyDescent="0.2">
      <c r="A510" t="s">
        <v>8221</v>
      </c>
      <c r="B510">
        <v>0</v>
      </c>
      <c r="C510">
        <v>0</v>
      </c>
    </row>
    <row r="511" spans="1:3" hidden="1" x14ac:dyDescent="0.2">
      <c r="A511" t="s">
        <v>8221</v>
      </c>
      <c r="B511">
        <v>0</v>
      </c>
      <c r="C511">
        <v>0</v>
      </c>
    </row>
    <row r="512" spans="1:3" hidden="1" x14ac:dyDescent="0.2">
      <c r="A512" t="s">
        <v>8221</v>
      </c>
      <c r="B512">
        <v>0</v>
      </c>
      <c r="C512">
        <v>0</v>
      </c>
    </row>
    <row r="513" spans="1:3" hidden="1" x14ac:dyDescent="0.2">
      <c r="A513" t="s">
        <v>8221</v>
      </c>
      <c r="B513">
        <v>0</v>
      </c>
      <c r="C513">
        <v>0</v>
      </c>
    </row>
    <row r="514" spans="1:3" hidden="1" x14ac:dyDescent="0.2">
      <c r="A514" t="s">
        <v>8221</v>
      </c>
      <c r="B514">
        <v>31</v>
      </c>
      <c r="C514">
        <v>3</v>
      </c>
    </row>
    <row r="515" spans="1:3" hidden="1" x14ac:dyDescent="0.2">
      <c r="A515" t="s">
        <v>8221</v>
      </c>
      <c r="B515">
        <v>0</v>
      </c>
      <c r="C515">
        <v>0</v>
      </c>
    </row>
    <row r="516" spans="1:3" hidden="1" x14ac:dyDescent="0.2">
      <c r="A516" t="s">
        <v>8221</v>
      </c>
      <c r="B516">
        <v>1</v>
      </c>
      <c r="C516">
        <v>1</v>
      </c>
    </row>
    <row r="517" spans="1:3" hidden="1" x14ac:dyDescent="0.2">
      <c r="A517" t="s">
        <v>8221</v>
      </c>
      <c r="B517">
        <v>30</v>
      </c>
      <c r="C517">
        <v>3</v>
      </c>
    </row>
    <row r="518" spans="1:3" hidden="1" x14ac:dyDescent="0.2">
      <c r="A518" t="s">
        <v>8221</v>
      </c>
      <c r="B518">
        <v>2994</v>
      </c>
      <c r="C518">
        <v>22</v>
      </c>
    </row>
    <row r="519" spans="1:3" hidden="1" x14ac:dyDescent="0.2">
      <c r="A519" t="s">
        <v>8221</v>
      </c>
      <c r="B519">
        <v>1910</v>
      </c>
      <c r="C519">
        <v>26</v>
      </c>
    </row>
    <row r="520" spans="1:3" hidden="1" x14ac:dyDescent="0.2">
      <c r="A520" t="s">
        <v>8221</v>
      </c>
      <c r="B520">
        <v>215</v>
      </c>
      <c r="C520">
        <v>4</v>
      </c>
    </row>
    <row r="521" spans="1:3" hidden="1" x14ac:dyDescent="0.2">
      <c r="A521" t="s">
        <v>8221</v>
      </c>
      <c r="B521">
        <v>0</v>
      </c>
      <c r="C521">
        <v>0</v>
      </c>
    </row>
    <row r="522" spans="1:3" hidden="1" x14ac:dyDescent="0.2">
      <c r="A522" t="s">
        <v>8221</v>
      </c>
      <c r="B522">
        <v>230</v>
      </c>
      <c r="C522">
        <v>4</v>
      </c>
    </row>
    <row r="523" spans="1:3" hidden="1" x14ac:dyDescent="0.2">
      <c r="A523" t="s">
        <v>8221</v>
      </c>
      <c r="B523">
        <v>114</v>
      </c>
      <c r="C523">
        <v>9</v>
      </c>
    </row>
    <row r="524" spans="1:3" hidden="1" x14ac:dyDescent="0.2">
      <c r="A524" t="s">
        <v>8221</v>
      </c>
      <c r="B524">
        <v>335</v>
      </c>
      <c r="C524">
        <v>5</v>
      </c>
    </row>
    <row r="525" spans="1:3" hidden="1" x14ac:dyDescent="0.2">
      <c r="A525" t="s">
        <v>8221</v>
      </c>
      <c r="B525">
        <v>52</v>
      </c>
      <c r="C525">
        <v>14</v>
      </c>
    </row>
    <row r="526" spans="1:3" hidden="1" x14ac:dyDescent="0.2">
      <c r="A526" t="s">
        <v>8221</v>
      </c>
      <c r="B526">
        <v>250</v>
      </c>
      <c r="C526">
        <v>1</v>
      </c>
    </row>
    <row r="527" spans="1:3" hidden="1" x14ac:dyDescent="0.2">
      <c r="A527" t="s">
        <v>8221</v>
      </c>
      <c r="B527">
        <v>640</v>
      </c>
      <c r="C527">
        <v>10</v>
      </c>
    </row>
    <row r="528" spans="1:3" hidden="1" x14ac:dyDescent="0.2">
      <c r="A528" t="s">
        <v>8221</v>
      </c>
      <c r="B528">
        <v>400</v>
      </c>
      <c r="C528">
        <v>3</v>
      </c>
    </row>
    <row r="529" spans="1:3" hidden="1" x14ac:dyDescent="0.2">
      <c r="A529" t="s">
        <v>8221</v>
      </c>
      <c r="B529">
        <v>10</v>
      </c>
      <c r="C529">
        <v>1</v>
      </c>
    </row>
    <row r="530" spans="1:3" hidden="1" x14ac:dyDescent="0.2">
      <c r="A530" t="s">
        <v>8221</v>
      </c>
      <c r="B530">
        <v>0</v>
      </c>
      <c r="C530">
        <v>0</v>
      </c>
    </row>
    <row r="531" spans="1:3" hidden="1" x14ac:dyDescent="0.2">
      <c r="A531" t="s">
        <v>8221</v>
      </c>
      <c r="B531">
        <v>150</v>
      </c>
      <c r="C531">
        <v>5</v>
      </c>
    </row>
    <row r="532" spans="1:3" hidden="1" x14ac:dyDescent="0.2">
      <c r="A532" t="s">
        <v>8221</v>
      </c>
      <c r="B532">
        <v>11</v>
      </c>
      <c r="C532">
        <v>2</v>
      </c>
    </row>
    <row r="533" spans="1:3" hidden="1" x14ac:dyDescent="0.2">
      <c r="A533" t="s">
        <v>8221</v>
      </c>
      <c r="B533">
        <v>6962</v>
      </c>
      <c r="C533">
        <v>68</v>
      </c>
    </row>
    <row r="534" spans="1:3" hidden="1" x14ac:dyDescent="0.2">
      <c r="A534" t="s">
        <v>8221</v>
      </c>
      <c r="B534">
        <v>50</v>
      </c>
      <c r="C534">
        <v>3</v>
      </c>
    </row>
    <row r="535" spans="1:3" hidden="1" x14ac:dyDescent="0.2">
      <c r="A535" t="s">
        <v>8221</v>
      </c>
      <c r="B535">
        <v>24651</v>
      </c>
      <c r="C535">
        <v>34</v>
      </c>
    </row>
    <row r="536" spans="1:3" hidden="1" x14ac:dyDescent="0.2">
      <c r="A536" t="s">
        <v>8221</v>
      </c>
      <c r="B536">
        <v>0</v>
      </c>
      <c r="C536">
        <v>0</v>
      </c>
    </row>
    <row r="537" spans="1:3" hidden="1" x14ac:dyDescent="0.2">
      <c r="A537" t="s">
        <v>8221</v>
      </c>
      <c r="B537">
        <v>205</v>
      </c>
      <c r="C537">
        <v>3</v>
      </c>
    </row>
    <row r="538" spans="1:3" hidden="1" x14ac:dyDescent="0.2">
      <c r="A538" t="s">
        <v>8221</v>
      </c>
      <c r="B538">
        <v>0</v>
      </c>
      <c r="C538">
        <v>0</v>
      </c>
    </row>
    <row r="539" spans="1:3" hidden="1" x14ac:dyDescent="0.2">
      <c r="A539" t="s">
        <v>8221</v>
      </c>
      <c r="B539">
        <v>2746</v>
      </c>
      <c r="C539">
        <v>70</v>
      </c>
    </row>
    <row r="540" spans="1:3" hidden="1" x14ac:dyDescent="0.2">
      <c r="A540" t="s">
        <v>8219</v>
      </c>
      <c r="B540">
        <v>5105</v>
      </c>
      <c r="C540">
        <v>34</v>
      </c>
    </row>
    <row r="541" spans="1:3" hidden="1" x14ac:dyDescent="0.2">
      <c r="A541" t="s">
        <v>8219</v>
      </c>
      <c r="B541">
        <v>5232</v>
      </c>
      <c r="C541">
        <v>56</v>
      </c>
    </row>
    <row r="542" spans="1:3" hidden="1" x14ac:dyDescent="0.2">
      <c r="A542" t="s">
        <v>8219</v>
      </c>
      <c r="B542">
        <v>3440</v>
      </c>
      <c r="C542">
        <v>31</v>
      </c>
    </row>
    <row r="543" spans="1:3" hidden="1" x14ac:dyDescent="0.2">
      <c r="A543" t="s">
        <v>8219</v>
      </c>
      <c r="B543">
        <v>6030</v>
      </c>
      <c r="C543">
        <v>84</v>
      </c>
    </row>
    <row r="544" spans="1:3" hidden="1" x14ac:dyDescent="0.2">
      <c r="A544" t="s">
        <v>8219</v>
      </c>
      <c r="B544">
        <v>3803.55</v>
      </c>
      <c r="C544">
        <v>130</v>
      </c>
    </row>
    <row r="545" spans="1:3" hidden="1" x14ac:dyDescent="0.2">
      <c r="A545" t="s">
        <v>8219</v>
      </c>
      <c r="B545">
        <v>12000</v>
      </c>
      <c r="C545">
        <v>12</v>
      </c>
    </row>
    <row r="546" spans="1:3" hidden="1" x14ac:dyDescent="0.2">
      <c r="A546" t="s">
        <v>8219</v>
      </c>
      <c r="B546">
        <v>1710</v>
      </c>
      <c r="C546">
        <v>23</v>
      </c>
    </row>
    <row r="547" spans="1:3" hidden="1" x14ac:dyDescent="0.2">
      <c r="A547" t="s">
        <v>8219</v>
      </c>
      <c r="B547">
        <v>10085</v>
      </c>
      <c r="C547">
        <v>158</v>
      </c>
    </row>
    <row r="548" spans="1:3" hidden="1" x14ac:dyDescent="0.2">
      <c r="A548" t="s">
        <v>8219</v>
      </c>
      <c r="B548">
        <v>1330</v>
      </c>
      <c r="C548">
        <v>30</v>
      </c>
    </row>
    <row r="549" spans="1:3" hidden="1" x14ac:dyDescent="0.2">
      <c r="A549" t="s">
        <v>8219</v>
      </c>
      <c r="B549">
        <v>1565</v>
      </c>
      <c r="C549">
        <v>18</v>
      </c>
    </row>
    <row r="550" spans="1:3" hidden="1" x14ac:dyDescent="0.2">
      <c r="A550" t="s">
        <v>8219</v>
      </c>
      <c r="B550">
        <v>3670</v>
      </c>
      <c r="C550">
        <v>29</v>
      </c>
    </row>
    <row r="551" spans="1:3" hidden="1" x14ac:dyDescent="0.2">
      <c r="A551" t="s">
        <v>8219</v>
      </c>
      <c r="B551">
        <v>4000</v>
      </c>
      <c r="C551">
        <v>31</v>
      </c>
    </row>
    <row r="552" spans="1:3" hidden="1" x14ac:dyDescent="0.2">
      <c r="A552" t="s">
        <v>8219</v>
      </c>
      <c r="B552">
        <v>12325</v>
      </c>
      <c r="C552">
        <v>173</v>
      </c>
    </row>
    <row r="553" spans="1:3" hidden="1" x14ac:dyDescent="0.2">
      <c r="A553" t="s">
        <v>8219</v>
      </c>
      <c r="B553">
        <v>2004</v>
      </c>
      <c r="C553">
        <v>17</v>
      </c>
    </row>
    <row r="554" spans="1:3" hidden="1" x14ac:dyDescent="0.2">
      <c r="A554" t="s">
        <v>8219</v>
      </c>
      <c r="B554">
        <v>15700</v>
      </c>
      <c r="C554">
        <v>48</v>
      </c>
    </row>
    <row r="555" spans="1:3" hidden="1" x14ac:dyDescent="0.2">
      <c r="A555" t="s">
        <v>8219</v>
      </c>
      <c r="B555">
        <v>2050</v>
      </c>
      <c r="C555">
        <v>59</v>
      </c>
    </row>
    <row r="556" spans="1:3" hidden="1" x14ac:dyDescent="0.2">
      <c r="A556" t="s">
        <v>8219</v>
      </c>
      <c r="B556">
        <v>3902.5</v>
      </c>
      <c r="C556">
        <v>39</v>
      </c>
    </row>
    <row r="557" spans="1:3" hidden="1" x14ac:dyDescent="0.2">
      <c r="A557" t="s">
        <v>8219</v>
      </c>
      <c r="B557">
        <v>2410</v>
      </c>
      <c r="C557">
        <v>59</v>
      </c>
    </row>
    <row r="558" spans="1:3" hidden="1" x14ac:dyDescent="0.2">
      <c r="A558" t="s">
        <v>8219</v>
      </c>
      <c r="B558">
        <v>15121</v>
      </c>
      <c r="C558">
        <v>60</v>
      </c>
    </row>
    <row r="559" spans="1:3" hidden="1" x14ac:dyDescent="0.2">
      <c r="A559" t="s">
        <v>8219</v>
      </c>
      <c r="B559">
        <v>503.22</v>
      </c>
      <c r="C559">
        <v>20</v>
      </c>
    </row>
    <row r="560" spans="1:3" hidden="1" x14ac:dyDescent="0.2">
      <c r="A560" t="s">
        <v>8221</v>
      </c>
      <c r="B560">
        <v>1</v>
      </c>
      <c r="C560">
        <v>1</v>
      </c>
    </row>
    <row r="561" spans="1:3" hidden="1" x14ac:dyDescent="0.2">
      <c r="A561" t="s">
        <v>8221</v>
      </c>
      <c r="B561">
        <v>25</v>
      </c>
      <c r="C561">
        <v>1</v>
      </c>
    </row>
    <row r="562" spans="1:3" hidden="1" x14ac:dyDescent="0.2">
      <c r="A562" t="s">
        <v>8221</v>
      </c>
      <c r="B562">
        <v>1</v>
      </c>
      <c r="C562">
        <v>1</v>
      </c>
    </row>
    <row r="563" spans="1:3" hidden="1" x14ac:dyDescent="0.2">
      <c r="A563" t="s">
        <v>8221</v>
      </c>
      <c r="B563">
        <v>70</v>
      </c>
      <c r="C563">
        <v>2</v>
      </c>
    </row>
    <row r="564" spans="1:3" hidden="1" x14ac:dyDescent="0.2">
      <c r="A564" t="s">
        <v>8221</v>
      </c>
      <c r="B564">
        <v>6</v>
      </c>
      <c r="C564">
        <v>2</v>
      </c>
    </row>
    <row r="565" spans="1:3" hidden="1" x14ac:dyDescent="0.2">
      <c r="A565" t="s">
        <v>8221</v>
      </c>
      <c r="B565">
        <v>13692</v>
      </c>
      <c r="C565">
        <v>34</v>
      </c>
    </row>
    <row r="566" spans="1:3" hidden="1" x14ac:dyDescent="0.2">
      <c r="A566" t="s">
        <v>8221</v>
      </c>
      <c r="B566">
        <v>52</v>
      </c>
      <c r="C566">
        <v>2</v>
      </c>
    </row>
    <row r="567" spans="1:3" hidden="1" x14ac:dyDescent="0.2">
      <c r="A567" t="s">
        <v>8221</v>
      </c>
      <c r="B567">
        <v>0</v>
      </c>
      <c r="C567">
        <v>0</v>
      </c>
    </row>
    <row r="568" spans="1:3" hidden="1" x14ac:dyDescent="0.2">
      <c r="A568" t="s">
        <v>8221</v>
      </c>
      <c r="B568">
        <v>9</v>
      </c>
      <c r="C568">
        <v>1</v>
      </c>
    </row>
    <row r="569" spans="1:3" hidden="1" x14ac:dyDescent="0.2">
      <c r="A569" t="s">
        <v>8221</v>
      </c>
      <c r="B569">
        <v>68</v>
      </c>
      <c r="C569">
        <v>8</v>
      </c>
    </row>
    <row r="570" spans="1:3" hidden="1" x14ac:dyDescent="0.2">
      <c r="A570" t="s">
        <v>8221</v>
      </c>
      <c r="B570">
        <v>35</v>
      </c>
      <c r="C570">
        <v>4</v>
      </c>
    </row>
    <row r="571" spans="1:3" hidden="1" x14ac:dyDescent="0.2">
      <c r="A571" t="s">
        <v>8221</v>
      </c>
      <c r="B571">
        <v>3781</v>
      </c>
      <c r="C571">
        <v>28</v>
      </c>
    </row>
    <row r="572" spans="1:3" hidden="1" x14ac:dyDescent="0.2">
      <c r="A572" t="s">
        <v>8221</v>
      </c>
      <c r="B572">
        <v>0</v>
      </c>
      <c r="C572">
        <v>0</v>
      </c>
    </row>
    <row r="573" spans="1:3" hidden="1" x14ac:dyDescent="0.2">
      <c r="A573" t="s">
        <v>8221</v>
      </c>
      <c r="B573">
        <v>123</v>
      </c>
      <c r="C573">
        <v>6</v>
      </c>
    </row>
    <row r="574" spans="1:3" hidden="1" x14ac:dyDescent="0.2">
      <c r="A574" t="s">
        <v>8221</v>
      </c>
      <c r="B574">
        <v>1416</v>
      </c>
      <c r="C574">
        <v>22</v>
      </c>
    </row>
    <row r="575" spans="1:3" hidden="1" x14ac:dyDescent="0.2">
      <c r="A575" t="s">
        <v>8221</v>
      </c>
      <c r="B575">
        <v>0</v>
      </c>
      <c r="C575">
        <v>0</v>
      </c>
    </row>
    <row r="576" spans="1:3" hidden="1" x14ac:dyDescent="0.2">
      <c r="A576" t="s">
        <v>8221</v>
      </c>
      <c r="B576">
        <v>200</v>
      </c>
      <c r="C576">
        <v>1</v>
      </c>
    </row>
    <row r="577" spans="1:3" hidden="1" x14ac:dyDescent="0.2">
      <c r="A577" t="s">
        <v>8221</v>
      </c>
      <c r="B577">
        <v>1366</v>
      </c>
      <c r="C577">
        <v>20</v>
      </c>
    </row>
    <row r="578" spans="1:3" hidden="1" x14ac:dyDescent="0.2">
      <c r="A578" t="s">
        <v>8221</v>
      </c>
      <c r="B578">
        <v>0</v>
      </c>
      <c r="C578">
        <v>0</v>
      </c>
    </row>
    <row r="579" spans="1:3" hidden="1" x14ac:dyDescent="0.2">
      <c r="A579" t="s">
        <v>8221</v>
      </c>
      <c r="B579">
        <v>50</v>
      </c>
      <c r="C579">
        <v>1</v>
      </c>
    </row>
    <row r="580" spans="1:3" hidden="1" x14ac:dyDescent="0.2">
      <c r="A580" t="s">
        <v>8221</v>
      </c>
      <c r="B580">
        <v>12</v>
      </c>
      <c r="C580">
        <v>3</v>
      </c>
    </row>
    <row r="581" spans="1:3" hidden="1" x14ac:dyDescent="0.2">
      <c r="A581" t="s">
        <v>8221</v>
      </c>
      <c r="B581">
        <v>55</v>
      </c>
      <c r="C581">
        <v>2</v>
      </c>
    </row>
    <row r="582" spans="1:3" hidden="1" x14ac:dyDescent="0.2">
      <c r="A582" t="s">
        <v>8221</v>
      </c>
      <c r="B582">
        <v>0</v>
      </c>
      <c r="C582">
        <v>0</v>
      </c>
    </row>
    <row r="583" spans="1:3" hidden="1" x14ac:dyDescent="0.2">
      <c r="A583" t="s">
        <v>8221</v>
      </c>
      <c r="B583">
        <v>68</v>
      </c>
      <c r="C583">
        <v>2</v>
      </c>
    </row>
    <row r="584" spans="1:3" hidden="1" x14ac:dyDescent="0.2">
      <c r="A584" t="s">
        <v>8221</v>
      </c>
      <c r="B584">
        <v>1</v>
      </c>
      <c r="C584">
        <v>1</v>
      </c>
    </row>
    <row r="585" spans="1:3" hidden="1" x14ac:dyDescent="0.2">
      <c r="A585" t="s">
        <v>8221</v>
      </c>
      <c r="B585">
        <v>0</v>
      </c>
      <c r="C585">
        <v>0</v>
      </c>
    </row>
    <row r="586" spans="1:3" hidden="1" x14ac:dyDescent="0.2">
      <c r="A586" t="s">
        <v>8221</v>
      </c>
      <c r="B586">
        <v>1</v>
      </c>
      <c r="C586">
        <v>1</v>
      </c>
    </row>
    <row r="587" spans="1:3" hidden="1" x14ac:dyDescent="0.2">
      <c r="A587" t="s">
        <v>8221</v>
      </c>
      <c r="B587">
        <v>0</v>
      </c>
      <c r="C587">
        <v>0</v>
      </c>
    </row>
    <row r="588" spans="1:3" hidden="1" x14ac:dyDescent="0.2">
      <c r="A588" t="s">
        <v>8221</v>
      </c>
      <c r="B588">
        <v>245</v>
      </c>
      <c r="C588">
        <v>5</v>
      </c>
    </row>
    <row r="589" spans="1:3" hidden="1" x14ac:dyDescent="0.2">
      <c r="A589" t="s">
        <v>8221</v>
      </c>
      <c r="B589">
        <v>20</v>
      </c>
      <c r="C589">
        <v>1</v>
      </c>
    </row>
    <row r="590" spans="1:3" hidden="1" x14ac:dyDescent="0.2">
      <c r="A590" t="s">
        <v>8221</v>
      </c>
      <c r="B590">
        <v>142</v>
      </c>
      <c r="C590">
        <v>1</v>
      </c>
    </row>
    <row r="591" spans="1:3" hidden="1" x14ac:dyDescent="0.2">
      <c r="A591" t="s">
        <v>8221</v>
      </c>
      <c r="B591">
        <v>106</v>
      </c>
      <c r="C591">
        <v>2</v>
      </c>
    </row>
    <row r="592" spans="1:3" hidden="1" x14ac:dyDescent="0.2">
      <c r="A592" t="s">
        <v>8221</v>
      </c>
      <c r="B592">
        <v>0</v>
      </c>
      <c r="C592">
        <v>0</v>
      </c>
    </row>
    <row r="593" spans="1:3" hidden="1" x14ac:dyDescent="0.2">
      <c r="A593" t="s">
        <v>8221</v>
      </c>
      <c r="B593">
        <v>346</v>
      </c>
      <c r="C593">
        <v>9</v>
      </c>
    </row>
    <row r="594" spans="1:3" hidden="1" x14ac:dyDescent="0.2">
      <c r="A594" t="s">
        <v>8221</v>
      </c>
      <c r="B594">
        <v>80</v>
      </c>
      <c r="C594">
        <v>4</v>
      </c>
    </row>
    <row r="595" spans="1:3" hidden="1" x14ac:dyDescent="0.2">
      <c r="A595" t="s">
        <v>8221</v>
      </c>
      <c r="B595">
        <v>259</v>
      </c>
      <c r="C595">
        <v>4</v>
      </c>
    </row>
    <row r="596" spans="1:3" hidden="1" x14ac:dyDescent="0.2">
      <c r="A596" t="s">
        <v>8221</v>
      </c>
      <c r="B596">
        <v>1</v>
      </c>
      <c r="C596">
        <v>1</v>
      </c>
    </row>
    <row r="597" spans="1:3" hidden="1" x14ac:dyDescent="0.2">
      <c r="A597" t="s">
        <v>8221</v>
      </c>
      <c r="B597">
        <v>10</v>
      </c>
      <c r="C597">
        <v>1</v>
      </c>
    </row>
    <row r="598" spans="1:3" hidden="1" x14ac:dyDescent="0.2">
      <c r="A598" t="s">
        <v>8221</v>
      </c>
      <c r="B598">
        <v>14</v>
      </c>
      <c r="C598">
        <v>7</v>
      </c>
    </row>
    <row r="599" spans="1:3" hidden="1" x14ac:dyDescent="0.2">
      <c r="A599" t="s">
        <v>8221</v>
      </c>
      <c r="B599">
        <v>175</v>
      </c>
      <c r="C599">
        <v>5</v>
      </c>
    </row>
    <row r="600" spans="1:3" hidden="1" x14ac:dyDescent="0.2">
      <c r="A600" t="s">
        <v>8221</v>
      </c>
      <c r="B600">
        <v>1</v>
      </c>
      <c r="C600">
        <v>1</v>
      </c>
    </row>
    <row r="601" spans="1:3" hidden="1" x14ac:dyDescent="0.2">
      <c r="A601" t="s">
        <v>8221</v>
      </c>
      <c r="B601">
        <v>0</v>
      </c>
      <c r="C601">
        <v>0</v>
      </c>
    </row>
    <row r="602" spans="1:3" hidden="1" x14ac:dyDescent="0.2">
      <c r="A602" t="s">
        <v>8221</v>
      </c>
      <c r="B602">
        <v>0</v>
      </c>
      <c r="C602">
        <v>0</v>
      </c>
    </row>
    <row r="603" spans="1:3" hidden="1" x14ac:dyDescent="0.2">
      <c r="A603" t="s">
        <v>8221</v>
      </c>
      <c r="B603">
        <v>1</v>
      </c>
      <c r="C603">
        <v>1</v>
      </c>
    </row>
    <row r="604" spans="1:3" hidden="1" x14ac:dyDescent="0.2">
      <c r="A604" t="s">
        <v>8221</v>
      </c>
      <c r="B604">
        <v>10</v>
      </c>
      <c r="C604">
        <v>2</v>
      </c>
    </row>
    <row r="605" spans="1:3" hidden="1" x14ac:dyDescent="0.2">
      <c r="A605" t="s">
        <v>8221</v>
      </c>
      <c r="B605">
        <v>0</v>
      </c>
      <c r="C605">
        <v>0</v>
      </c>
    </row>
    <row r="606" spans="1:3" hidden="1" x14ac:dyDescent="0.2">
      <c r="A606" t="s">
        <v>8221</v>
      </c>
      <c r="B606">
        <v>56</v>
      </c>
      <c r="C606">
        <v>4</v>
      </c>
    </row>
    <row r="607" spans="1:3" hidden="1" x14ac:dyDescent="0.2">
      <c r="A607" t="s">
        <v>8221</v>
      </c>
      <c r="B607">
        <v>2725</v>
      </c>
      <c r="C607">
        <v>7</v>
      </c>
    </row>
    <row r="608" spans="1:3" hidden="1" x14ac:dyDescent="0.2">
      <c r="A608" t="s">
        <v>8221</v>
      </c>
      <c r="B608">
        <v>301</v>
      </c>
      <c r="C608">
        <v>2</v>
      </c>
    </row>
    <row r="609" spans="1:3" hidden="1" x14ac:dyDescent="0.2">
      <c r="A609" t="s">
        <v>8221</v>
      </c>
      <c r="B609">
        <v>1</v>
      </c>
      <c r="C609">
        <v>1</v>
      </c>
    </row>
    <row r="610" spans="1:3" hidden="1" x14ac:dyDescent="0.2">
      <c r="A610" t="s">
        <v>8221</v>
      </c>
      <c r="B610">
        <v>223</v>
      </c>
      <c r="C610">
        <v>9</v>
      </c>
    </row>
    <row r="611" spans="1:3" hidden="1" x14ac:dyDescent="0.2">
      <c r="A611" t="s">
        <v>8221</v>
      </c>
      <c r="B611">
        <v>61</v>
      </c>
      <c r="C611">
        <v>2</v>
      </c>
    </row>
    <row r="612" spans="1:3" hidden="1" x14ac:dyDescent="0.2">
      <c r="A612" t="s">
        <v>8221</v>
      </c>
      <c r="B612">
        <v>250</v>
      </c>
      <c r="C612">
        <v>1</v>
      </c>
    </row>
    <row r="613" spans="1:3" hidden="1" x14ac:dyDescent="0.2">
      <c r="A613" t="s">
        <v>8221</v>
      </c>
      <c r="B613">
        <v>115</v>
      </c>
      <c r="C613">
        <v>7</v>
      </c>
    </row>
    <row r="614" spans="1:3" hidden="1" x14ac:dyDescent="0.2">
      <c r="A614" t="s">
        <v>8221</v>
      </c>
      <c r="B614">
        <v>26</v>
      </c>
      <c r="C614">
        <v>2</v>
      </c>
    </row>
    <row r="615" spans="1:3" hidden="1" x14ac:dyDescent="0.2">
      <c r="A615" t="s">
        <v>8221</v>
      </c>
      <c r="B615">
        <v>426</v>
      </c>
      <c r="C615">
        <v>8</v>
      </c>
    </row>
    <row r="616" spans="1:3" hidden="1" x14ac:dyDescent="0.2">
      <c r="A616" t="s">
        <v>8221</v>
      </c>
      <c r="B616">
        <v>6</v>
      </c>
      <c r="C616">
        <v>2</v>
      </c>
    </row>
    <row r="617" spans="1:3" hidden="1" x14ac:dyDescent="0.2">
      <c r="A617" t="s">
        <v>8221</v>
      </c>
      <c r="B617">
        <v>20</v>
      </c>
      <c r="C617">
        <v>2</v>
      </c>
    </row>
    <row r="618" spans="1:3" hidden="1" x14ac:dyDescent="0.2">
      <c r="A618" t="s">
        <v>8221</v>
      </c>
      <c r="B618">
        <v>850</v>
      </c>
      <c r="C618">
        <v>7</v>
      </c>
    </row>
    <row r="619" spans="1:3" hidden="1" x14ac:dyDescent="0.2">
      <c r="A619" t="s">
        <v>8221</v>
      </c>
      <c r="B619">
        <v>31</v>
      </c>
      <c r="C619">
        <v>2</v>
      </c>
    </row>
    <row r="620" spans="1:3" x14ac:dyDescent="0.2">
      <c r="A620" t="s">
        <v>8220</v>
      </c>
      <c r="B620">
        <v>100</v>
      </c>
      <c r="C620">
        <v>1</v>
      </c>
    </row>
    <row r="621" spans="1:3" x14ac:dyDescent="0.2">
      <c r="A621" t="s">
        <v>8220</v>
      </c>
      <c r="B621">
        <v>140</v>
      </c>
      <c r="C621">
        <v>6</v>
      </c>
    </row>
    <row r="622" spans="1:3" x14ac:dyDescent="0.2">
      <c r="A622" t="s">
        <v>8220</v>
      </c>
      <c r="B622">
        <v>0</v>
      </c>
      <c r="C622">
        <v>0</v>
      </c>
    </row>
    <row r="623" spans="1:3" x14ac:dyDescent="0.2">
      <c r="A623" t="s">
        <v>8220</v>
      </c>
      <c r="B623">
        <v>590.02</v>
      </c>
      <c r="C623">
        <v>13</v>
      </c>
    </row>
    <row r="624" spans="1:3" x14ac:dyDescent="0.2">
      <c r="A624" t="s">
        <v>8220</v>
      </c>
      <c r="B624">
        <v>0</v>
      </c>
      <c r="C624">
        <v>0</v>
      </c>
    </row>
    <row r="625" spans="1:3" x14ac:dyDescent="0.2">
      <c r="A625" t="s">
        <v>8220</v>
      </c>
      <c r="B625">
        <v>131</v>
      </c>
      <c r="C625">
        <v>8</v>
      </c>
    </row>
    <row r="626" spans="1:3" x14ac:dyDescent="0.2">
      <c r="A626" t="s">
        <v>8220</v>
      </c>
      <c r="B626">
        <v>10</v>
      </c>
      <c r="C626">
        <v>1</v>
      </c>
    </row>
    <row r="627" spans="1:3" x14ac:dyDescent="0.2">
      <c r="A627" t="s">
        <v>8220</v>
      </c>
      <c r="B627">
        <v>0</v>
      </c>
      <c r="C627">
        <v>0</v>
      </c>
    </row>
    <row r="628" spans="1:3" x14ac:dyDescent="0.2">
      <c r="A628" t="s">
        <v>8220</v>
      </c>
      <c r="B628">
        <v>1461</v>
      </c>
      <c r="C628">
        <v>5</v>
      </c>
    </row>
    <row r="629" spans="1:3" x14ac:dyDescent="0.2">
      <c r="A629" t="s">
        <v>8220</v>
      </c>
      <c r="B629">
        <v>5</v>
      </c>
      <c r="C629">
        <v>1</v>
      </c>
    </row>
    <row r="630" spans="1:3" x14ac:dyDescent="0.2">
      <c r="A630" t="s">
        <v>8220</v>
      </c>
      <c r="B630">
        <v>0</v>
      </c>
      <c r="C630">
        <v>0</v>
      </c>
    </row>
    <row r="631" spans="1:3" x14ac:dyDescent="0.2">
      <c r="A631" t="s">
        <v>8220</v>
      </c>
      <c r="B631">
        <v>0</v>
      </c>
      <c r="C631">
        <v>0</v>
      </c>
    </row>
    <row r="632" spans="1:3" x14ac:dyDescent="0.2">
      <c r="A632" t="s">
        <v>8220</v>
      </c>
      <c r="B632">
        <v>0</v>
      </c>
      <c r="C632">
        <v>0</v>
      </c>
    </row>
    <row r="633" spans="1:3" x14ac:dyDescent="0.2">
      <c r="A633" t="s">
        <v>8220</v>
      </c>
      <c r="B633">
        <v>12818</v>
      </c>
      <c r="C633">
        <v>121</v>
      </c>
    </row>
    <row r="634" spans="1:3" x14ac:dyDescent="0.2">
      <c r="A634" t="s">
        <v>8220</v>
      </c>
      <c r="B634">
        <v>0</v>
      </c>
      <c r="C634">
        <v>0</v>
      </c>
    </row>
    <row r="635" spans="1:3" x14ac:dyDescent="0.2">
      <c r="A635" t="s">
        <v>8220</v>
      </c>
      <c r="B635">
        <v>0</v>
      </c>
      <c r="C635">
        <v>0</v>
      </c>
    </row>
    <row r="636" spans="1:3" x14ac:dyDescent="0.2">
      <c r="A636" t="s">
        <v>8220</v>
      </c>
      <c r="B636">
        <v>0</v>
      </c>
      <c r="C636">
        <v>0</v>
      </c>
    </row>
    <row r="637" spans="1:3" x14ac:dyDescent="0.2">
      <c r="A637" t="s">
        <v>8220</v>
      </c>
      <c r="B637">
        <v>60</v>
      </c>
      <c r="C637">
        <v>3</v>
      </c>
    </row>
    <row r="638" spans="1:3" x14ac:dyDescent="0.2">
      <c r="A638" t="s">
        <v>8220</v>
      </c>
      <c r="B638">
        <v>0</v>
      </c>
      <c r="C638">
        <v>0</v>
      </c>
    </row>
    <row r="639" spans="1:3" x14ac:dyDescent="0.2">
      <c r="A639" t="s">
        <v>8220</v>
      </c>
      <c r="B639">
        <v>1</v>
      </c>
      <c r="C639">
        <v>1</v>
      </c>
    </row>
    <row r="640" spans="1:3" x14ac:dyDescent="0.2">
      <c r="A640" t="s">
        <v>8220</v>
      </c>
      <c r="B640">
        <v>300</v>
      </c>
      <c r="C640">
        <v>1</v>
      </c>
    </row>
    <row r="641" spans="1:3" x14ac:dyDescent="0.2">
      <c r="A641" t="s">
        <v>8220</v>
      </c>
      <c r="B641">
        <v>261</v>
      </c>
      <c r="C641">
        <v>3</v>
      </c>
    </row>
    <row r="642" spans="1:3" x14ac:dyDescent="0.2">
      <c r="A642" t="s">
        <v>8220</v>
      </c>
      <c r="B642">
        <v>341</v>
      </c>
      <c r="C642">
        <v>9</v>
      </c>
    </row>
    <row r="643" spans="1:3" x14ac:dyDescent="0.2">
      <c r="A643" t="s">
        <v>8220</v>
      </c>
      <c r="B643">
        <v>0</v>
      </c>
      <c r="C643">
        <v>0</v>
      </c>
    </row>
    <row r="644" spans="1:3" x14ac:dyDescent="0.2">
      <c r="A644" t="s">
        <v>8220</v>
      </c>
      <c r="B644">
        <v>0</v>
      </c>
      <c r="C644">
        <v>0</v>
      </c>
    </row>
    <row r="645" spans="1:3" x14ac:dyDescent="0.2">
      <c r="A645" t="s">
        <v>8220</v>
      </c>
      <c r="B645">
        <v>0</v>
      </c>
      <c r="C645">
        <v>0</v>
      </c>
    </row>
    <row r="646" spans="1:3" x14ac:dyDescent="0.2">
      <c r="A646" t="s">
        <v>8220</v>
      </c>
      <c r="B646">
        <v>4345</v>
      </c>
      <c r="C646">
        <v>39</v>
      </c>
    </row>
    <row r="647" spans="1:3" x14ac:dyDescent="0.2">
      <c r="A647" t="s">
        <v>8220</v>
      </c>
      <c r="B647">
        <v>90</v>
      </c>
      <c r="C647">
        <v>1</v>
      </c>
    </row>
    <row r="648" spans="1:3" x14ac:dyDescent="0.2">
      <c r="A648" t="s">
        <v>8220</v>
      </c>
      <c r="B648">
        <v>0</v>
      </c>
      <c r="C648">
        <v>0</v>
      </c>
    </row>
    <row r="649" spans="1:3" x14ac:dyDescent="0.2">
      <c r="A649" t="s">
        <v>8220</v>
      </c>
      <c r="B649">
        <v>350</v>
      </c>
      <c r="C649">
        <v>3</v>
      </c>
    </row>
    <row r="650" spans="1:3" x14ac:dyDescent="0.2">
      <c r="A650" t="s">
        <v>8220</v>
      </c>
      <c r="B650">
        <v>10</v>
      </c>
      <c r="C650">
        <v>1</v>
      </c>
    </row>
    <row r="651" spans="1:3" x14ac:dyDescent="0.2">
      <c r="A651" t="s">
        <v>8220</v>
      </c>
      <c r="B651">
        <v>690</v>
      </c>
      <c r="C651">
        <v>9</v>
      </c>
    </row>
    <row r="652" spans="1:3" x14ac:dyDescent="0.2">
      <c r="A652" t="s">
        <v>8220</v>
      </c>
      <c r="B652">
        <v>0</v>
      </c>
      <c r="C652">
        <v>0</v>
      </c>
    </row>
    <row r="653" spans="1:3" x14ac:dyDescent="0.2">
      <c r="A653" t="s">
        <v>8220</v>
      </c>
      <c r="B653">
        <v>1245</v>
      </c>
      <c r="C653">
        <v>25</v>
      </c>
    </row>
    <row r="654" spans="1:3" x14ac:dyDescent="0.2">
      <c r="A654" t="s">
        <v>8220</v>
      </c>
      <c r="B654">
        <v>1</v>
      </c>
      <c r="C654">
        <v>1</v>
      </c>
    </row>
    <row r="655" spans="1:3" x14ac:dyDescent="0.2">
      <c r="A655" t="s">
        <v>8220</v>
      </c>
      <c r="B655">
        <v>2</v>
      </c>
      <c r="C655">
        <v>1</v>
      </c>
    </row>
    <row r="656" spans="1:3" x14ac:dyDescent="0.2">
      <c r="A656" t="s">
        <v>8220</v>
      </c>
      <c r="B656">
        <v>4</v>
      </c>
      <c r="C656">
        <v>1</v>
      </c>
    </row>
    <row r="657" spans="1:3" x14ac:dyDescent="0.2">
      <c r="A657" t="s">
        <v>8220</v>
      </c>
      <c r="B657">
        <v>0</v>
      </c>
      <c r="C657">
        <v>0</v>
      </c>
    </row>
    <row r="658" spans="1:3" x14ac:dyDescent="0.2">
      <c r="A658" t="s">
        <v>8220</v>
      </c>
      <c r="B658">
        <v>18</v>
      </c>
      <c r="C658">
        <v>6</v>
      </c>
    </row>
    <row r="659" spans="1:3" x14ac:dyDescent="0.2">
      <c r="A659" t="s">
        <v>8220</v>
      </c>
      <c r="B659">
        <v>1</v>
      </c>
      <c r="C659">
        <v>1</v>
      </c>
    </row>
    <row r="660" spans="1:3" hidden="1" x14ac:dyDescent="0.2">
      <c r="A660" t="s">
        <v>8219</v>
      </c>
      <c r="B660">
        <v>101</v>
      </c>
      <c r="C660">
        <v>2</v>
      </c>
    </row>
    <row r="661" spans="1:3" hidden="1" x14ac:dyDescent="0.2">
      <c r="A661" t="s">
        <v>8219</v>
      </c>
      <c r="B661">
        <v>47665</v>
      </c>
      <c r="C661">
        <v>315</v>
      </c>
    </row>
    <row r="662" spans="1:3" hidden="1" x14ac:dyDescent="0.2">
      <c r="A662" t="s">
        <v>8219</v>
      </c>
      <c r="B662">
        <v>292097</v>
      </c>
      <c r="C662">
        <v>2174</v>
      </c>
    </row>
    <row r="663" spans="1:3" hidden="1" x14ac:dyDescent="0.2">
      <c r="A663" t="s">
        <v>8219</v>
      </c>
      <c r="B663">
        <v>26452</v>
      </c>
      <c r="C663">
        <v>152</v>
      </c>
    </row>
    <row r="664" spans="1:3" hidden="1" x14ac:dyDescent="0.2">
      <c r="A664" t="s">
        <v>8219</v>
      </c>
      <c r="B664">
        <v>75029.48</v>
      </c>
      <c r="C664">
        <v>1021</v>
      </c>
    </row>
    <row r="665" spans="1:3" hidden="1" x14ac:dyDescent="0.2">
      <c r="A665" t="s">
        <v>8219</v>
      </c>
      <c r="B665">
        <v>5574</v>
      </c>
      <c r="C665">
        <v>237</v>
      </c>
    </row>
    <row r="666" spans="1:3" hidden="1" x14ac:dyDescent="0.2">
      <c r="A666" t="s">
        <v>8219</v>
      </c>
      <c r="B666">
        <v>1055.01</v>
      </c>
      <c r="C666">
        <v>27</v>
      </c>
    </row>
    <row r="667" spans="1:3" hidden="1" x14ac:dyDescent="0.2">
      <c r="A667" t="s">
        <v>8219</v>
      </c>
      <c r="B667">
        <v>2141</v>
      </c>
      <c r="C667">
        <v>17</v>
      </c>
    </row>
    <row r="668" spans="1:3" hidden="1" x14ac:dyDescent="0.2">
      <c r="A668" t="s">
        <v>8219</v>
      </c>
      <c r="B668">
        <v>44388</v>
      </c>
      <c r="C668">
        <v>27</v>
      </c>
    </row>
    <row r="669" spans="1:3" hidden="1" x14ac:dyDescent="0.2">
      <c r="A669" t="s">
        <v>8219</v>
      </c>
      <c r="B669">
        <v>3499</v>
      </c>
      <c r="C669">
        <v>82</v>
      </c>
    </row>
    <row r="670" spans="1:3" hidden="1" x14ac:dyDescent="0.2">
      <c r="A670" t="s">
        <v>8219</v>
      </c>
      <c r="B670">
        <v>1686</v>
      </c>
      <c r="C670">
        <v>48</v>
      </c>
    </row>
    <row r="671" spans="1:3" hidden="1" x14ac:dyDescent="0.2">
      <c r="A671" t="s">
        <v>8219</v>
      </c>
      <c r="B671">
        <v>25132</v>
      </c>
      <c r="C671">
        <v>105</v>
      </c>
    </row>
    <row r="672" spans="1:3" hidden="1" x14ac:dyDescent="0.2">
      <c r="A672" t="s">
        <v>8219</v>
      </c>
      <c r="B672">
        <v>3014</v>
      </c>
      <c r="C672">
        <v>28</v>
      </c>
    </row>
    <row r="673" spans="1:3" hidden="1" x14ac:dyDescent="0.2">
      <c r="A673" t="s">
        <v>8219</v>
      </c>
      <c r="B673">
        <v>106084.5</v>
      </c>
      <c r="C673">
        <v>1107</v>
      </c>
    </row>
    <row r="674" spans="1:3" hidden="1" x14ac:dyDescent="0.2">
      <c r="A674" t="s">
        <v>8219</v>
      </c>
      <c r="B674">
        <v>32075</v>
      </c>
      <c r="C674">
        <v>1013</v>
      </c>
    </row>
    <row r="675" spans="1:3" hidden="1" x14ac:dyDescent="0.2">
      <c r="A675" t="s">
        <v>8219</v>
      </c>
      <c r="B675">
        <v>11751</v>
      </c>
      <c r="C675">
        <v>274</v>
      </c>
    </row>
    <row r="676" spans="1:3" hidden="1" x14ac:dyDescent="0.2">
      <c r="A676" t="s">
        <v>8219</v>
      </c>
      <c r="B676">
        <v>10678</v>
      </c>
      <c r="C676">
        <v>87</v>
      </c>
    </row>
    <row r="677" spans="1:3" hidden="1" x14ac:dyDescent="0.2">
      <c r="A677" t="s">
        <v>8219</v>
      </c>
      <c r="B677">
        <v>18855</v>
      </c>
      <c r="C677">
        <v>99</v>
      </c>
    </row>
    <row r="678" spans="1:3" hidden="1" x14ac:dyDescent="0.2">
      <c r="A678" t="s">
        <v>8219</v>
      </c>
      <c r="B678">
        <v>30177</v>
      </c>
      <c r="C678">
        <v>276</v>
      </c>
    </row>
    <row r="679" spans="1:3" hidden="1" x14ac:dyDescent="0.2">
      <c r="A679" t="s">
        <v>8219</v>
      </c>
      <c r="B679">
        <v>3017</v>
      </c>
      <c r="C679">
        <v>21</v>
      </c>
    </row>
    <row r="680" spans="1:3" hidden="1" x14ac:dyDescent="0.2">
      <c r="A680" t="s">
        <v>8221</v>
      </c>
      <c r="B680">
        <v>1529</v>
      </c>
      <c r="C680">
        <v>18</v>
      </c>
    </row>
    <row r="681" spans="1:3" hidden="1" x14ac:dyDescent="0.2">
      <c r="A681" t="s">
        <v>8221</v>
      </c>
      <c r="B681">
        <v>95</v>
      </c>
      <c r="C681">
        <v>9</v>
      </c>
    </row>
    <row r="682" spans="1:3" hidden="1" x14ac:dyDescent="0.2">
      <c r="A682" t="s">
        <v>8221</v>
      </c>
      <c r="B682">
        <v>156</v>
      </c>
      <c r="C682">
        <v>4</v>
      </c>
    </row>
    <row r="683" spans="1:3" hidden="1" x14ac:dyDescent="0.2">
      <c r="A683" t="s">
        <v>8221</v>
      </c>
      <c r="B683">
        <v>700</v>
      </c>
      <c r="C683">
        <v>7</v>
      </c>
    </row>
    <row r="684" spans="1:3" hidden="1" x14ac:dyDescent="0.2">
      <c r="A684" t="s">
        <v>8221</v>
      </c>
      <c r="B684">
        <v>904</v>
      </c>
      <c r="C684">
        <v>29</v>
      </c>
    </row>
    <row r="685" spans="1:3" hidden="1" x14ac:dyDescent="0.2">
      <c r="A685" t="s">
        <v>8221</v>
      </c>
      <c r="B685">
        <v>1864</v>
      </c>
      <c r="C685">
        <v>12</v>
      </c>
    </row>
    <row r="686" spans="1:3" hidden="1" x14ac:dyDescent="0.2">
      <c r="A686" t="s">
        <v>8221</v>
      </c>
      <c r="B686">
        <v>8</v>
      </c>
      <c r="C686">
        <v>4</v>
      </c>
    </row>
    <row r="687" spans="1:3" hidden="1" x14ac:dyDescent="0.2">
      <c r="A687" t="s">
        <v>8221</v>
      </c>
      <c r="B687">
        <v>5010</v>
      </c>
      <c r="C687">
        <v>28</v>
      </c>
    </row>
    <row r="688" spans="1:3" hidden="1" x14ac:dyDescent="0.2">
      <c r="A688" t="s">
        <v>8221</v>
      </c>
      <c r="B688">
        <v>684</v>
      </c>
      <c r="C688">
        <v>25</v>
      </c>
    </row>
    <row r="689" spans="1:3" hidden="1" x14ac:dyDescent="0.2">
      <c r="A689" t="s">
        <v>8221</v>
      </c>
      <c r="B689">
        <v>43015</v>
      </c>
      <c r="C689">
        <v>28</v>
      </c>
    </row>
    <row r="690" spans="1:3" hidden="1" x14ac:dyDescent="0.2">
      <c r="A690" t="s">
        <v>8221</v>
      </c>
      <c r="B690">
        <v>26349</v>
      </c>
      <c r="C690">
        <v>310</v>
      </c>
    </row>
    <row r="691" spans="1:3" hidden="1" x14ac:dyDescent="0.2">
      <c r="A691" t="s">
        <v>8221</v>
      </c>
      <c r="B691">
        <v>11828</v>
      </c>
      <c r="C691">
        <v>15</v>
      </c>
    </row>
    <row r="692" spans="1:3" hidden="1" x14ac:dyDescent="0.2">
      <c r="A692" t="s">
        <v>8221</v>
      </c>
      <c r="B692">
        <v>10814</v>
      </c>
      <c r="C692">
        <v>215</v>
      </c>
    </row>
    <row r="693" spans="1:3" hidden="1" x14ac:dyDescent="0.2">
      <c r="A693" t="s">
        <v>8221</v>
      </c>
      <c r="B693">
        <v>205</v>
      </c>
      <c r="C693">
        <v>3</v>
      </c>
    </row>
    <row r="694" spans="1:3" hidden="1" x14ac:dyDescent="0.2">
      <c r="A694" t="s">
        <v>8221</v>
      </c>
      <c r="B694">
        <v>15</v>
      </c>
      <c r="C694">
        <v>2</v>
      </c>
    </row>
    <row r="695" spans="1:3" hidden="1" x14ac:dyDescent="0.2">
      <c r="A695" t="s">
        <v>8221</v>
      </c>
      <c r="B695">
        <v>891</v>
      </c>
      <c r="C695">
        <v>26</v>
      </c>
    </row>
    <row r="696" spans="1:3" hidden="1" x14ac:dyDescent="0.2">
      <c r="A696" t="s">
        <v>8221</v>
      </c>
      <c r="B696">
        <v>1471</v>
      </c>
      <c r="C696">
        <v>24</v>
      </c>
    </row>
    <row r="697" spans="1:3" hidden="1" x14ac:dyDescent="0.2">
      <c r="A697" t="s">
        <v>8221</v>
      </c>
      <c r="B697">
        <v>12792</v>
      </c>
      <c r="C697">
        <v>96</v>
      </c>
    </row>
    <row r="698" spans="1:3" hidden="1" x14ac:dyDescent="0.2">
      <c r="A698" t="s">
        <v>8221</v>
      </c>
      <c r="B698">
        <v>1108</v>
      </c>
      <c r="C698">
        <v>17</v>
      </c>
    </row>
    <row r="699" spans="1:3" hidden="1" x14ac:dyDescent="0.2">
      <c r="A699" t="s">
        <v>8221</v>
      </c>
      <c r="B699">
        <v>8827</v>
      </c>
      <c r="C699">
        <v>94</v>
      </c>
    </row>
    <row r="700" spans="1:3" hidden="1" x14ac:dyDescent="0.2">
      <c r="A700" t="s">
        <v>8221</v>
      </c>
      <c r="B700">
        <v>19434</v>
      </c>
      <c r="C700">
        <v>129</v>
      </c>
    </row>
    <row r="701" spans="1:3" hidden="1" x14ac:dyDescent="0.2">
      <c r="A701" t="s">
        <v>8221</v>
      </c>
      <c r="B701">
        <v>1</v>
      </c>
      <c r="C701">
        <v>1</v>
      </c>
    </row>
    <row r="702" spans="1:3" hidden="1" x14ac:dyDescent="0.2">
      <c r="A702" t="s">
        <v>8221</v>
      </c>
      <c r="B702">
        <v>53</v>
      </c>
      <c r="C702">
        <v>4</v>
      </c>
    </row>
    <row r="703" spans="1:3" hidden="1" x14ac:dyDescent="0.2">
      <c r="A703" t="s">
        <v>8221</v>
      </c>
      <c r="B703">
        <v>298</v>
      </c>
      <c r="C703">
        <v>3</v>
      </c>
    </row>
    <row r="704" spans="1:3" hidden="1" x14ac:dyDescent="0.2">
      <c r="A704" t="s">
        <v>8221</v>
      </c>
      <c r="B704">
        <v>23948</v>
      </c>
      <c r="C704">
        <v>135</v>
      </c>
    </row>
    <row r="705" spans="1:3" hidden="1" x14ac:dyDescent="0.2">
      <c r="A705" t="s">
        <v>8221</v>
      </c>
      <c r="B705">
        <v>553</v>
      </c>
      <c r="C705">
        <v>10</v>
      </c>
    </row>
    <row r="706" spans="1:3" hidden="1" x14ac:dyDescent="0.2">
      <c r="A706" t="s">
        <v>8221</v>
      </c>
      <c r="B706">
        <v>0</v>
      </c>
      <c r="C706">
        <v>0</v>
      </c>
    </row>
    <row r="707" spans="1:3" hidden="1" x14ac:dyDescent="0.2">
      <c r="A707" t="s">
        <v>8221</v>
      </c>
      <c r="B707">
        <v>3550</v>
      </c>
      <c r="C707">
        <v>6</v>
      </c>
    </row>
    <row r="708" spans="1:3" hidden="1" x14ac:dyDescent="0.2">
      <c r="A708" t="s">
        <v>8221</v>
      </c>
      <c r="B708">
        <v>14598</v>
      </c>
      <c r="C708">
        <v>36</v>
      </c>
    </row>
    <row r="709" spans="1:3" hidden="1" x14ac:dyDescent="0.2">
      <c r="A709" t="s">
        <v>8221</v>
      </c>
      <c r="B709">
        <v>115297.5</v>
      </c>
      <c r="C709">
        <v>336</v>
      </c>
    </row>
    <row r="710" spans="1:3" hidden="1" x14ac:dyDescent="0.2">
      <c r="A710" t="s">
        <v>8221</v>
      </c>
      <c r="B710">
        <v>2468</v>
      </c>
      <c r="C710">
        <v>34</v>
      </c>
    </row>
    <row r="711" spans="1:3" hidden="1" x14ac:dyDescent="0.2">
      <c r="A711" t="s">
        <v>8221</v>
      </c>
      <c r="B711">
        <v>260</v>
      </c>
      <c r="C711">
        <v>10</v>
      </c>
    </row>
    <row r="712" spans="1:3" hidden="1" x14ac:dyDescent="0.2">
      <c r="A712" t="s">
        <v>8221</v>
      </c>
      <c r="B712">
        <v>1306</v>
      </c>
      <c r="C712">
        <v>201</v>
      </c>
    </row>
    <row r="713" spans="1:3" hidden="1" x14ac:dyDescent="0.2">
      <c r="A713" t="s">
        <v>8221</v>
      </c>
      <c r="B713">
        <v>35338</v>
      </c>
      <c r="C713">
        <v>296</v>
      </c>
    </row>
    <row r="714" spans="1:3" hidden="1" x14ac:dyDescent="0.2">
      <c r="A714" t="s">
        <v>8221</v>
      </c>
      <c r="B714">
        <v>590</v>
      </c>
      <c r="C714">
        <v>7</v>
      </c>
    </row>
    <row r="715" spans="1:3" hidden="1" x14ac:dyDescent="0.2">
      <c r="A715" t="s">
        <v>8221</v>
      </c>
      <c r="B715">
        <v>636</v>
      </c>
      <c r="C715">
        <v>7</v>
      </c>
    </row>
    <row r="716" spans="1:3" hidden="1" x14ac:dyDescent="0.2">
      <c r="A716" t="s">
        <v>8221</v>
      </c>
      <c r="B716">
        <v>1</v>
      </c>
      <c r="C716">
        <v>1</v>
      </c>
    </row>
    <row r="717" spans="1:3" hidden="1" x14ac:dyDescent="0.2">
      <c r="A717" t="s">
        <v>8221</v>
      </c>
      <c r="B717">
        <v>2319</v>
      </c>
      <c r="C717">
        <v>114</v>
      </c>
    </row>
    <row r="718" spans="1:3" hidden="1" x14ac:dyDescent="0.2">
      <c r="A718" t="s">
        <v>8221</v>
      </c>
      <c r="B718">
        <v>15390</v>
      </c>
      <c r="C718">
        <v>29</v>
      </c>
    </row>
    <row r="719" spans="1:3" hidden="1" x14ac:dyDescent="0.2">
      <c r="A719" t="s">
        <v>8221</v>
      </c>
      <c r="B719">
        <v>107148.74</v>
      </c>
      <c r="C719">
        <v>890</v>
      </c>
    </row>
    <row r="720" spans="1:3" hidden="1" x14ac:dyDescent="0.2">
      <c r="A720" t="s">
        <v>8221</v>
      </c>
      <c r="B720">
        <v>403</v>
      </c>
      <c r="C720">
        <v>31</v>
      </c>
    </row>
    <row r="721" spans="1:3" hidden="1" x14ac:dyDescent="0.2">
      <c r="A721" t="s">
        <v>8221</v>
      </c>
      <c r="B721">
        <v>6118</v>
      </c>
      <c r="C721">
        <v>21</v>
      </c>
    </row>
    <row r="722" spans="1:3" hidden="1" x14ac:dyDescent="0.2">
      <c r="A722" t="s">
        <v>8221</v>
      </c>
      <c r="B722">
        <v>4622.01</v>
      </c>
      <c r="C722">
        <v>37</v>
      </c>
    </row>
    <row r="723" spans="1:3" hidden="1" x14ac:dyDescent="0.2">
      <c r="A723" t="s">
        <v>8221</v>
      </c>
      <c r="B723">
        <v>837</v>
      </c>
      <c r="C723">
        <v>7</v>
      </c>
    </row>
    <row r="724" spans="1:3" hidden="1" x14ac:dyDescent="0.2">
      <c r="A724" t="s">
        <v>8221</v>
      </c>
      <c r="B724">
        <v>481</v>
      </c>
      <c r="C724">
        <v>4</v>
      </c>
    </row>
    <row r="725" spans="1:3" hidden="1" x14ac:dyDescent="0.2">
      <c r="A725" t="s">
        <v>8221</v>
      </c>
      <c r="B725">
        <v>977</v>
      </c>
      <c r="C725">
        <v>5</v>
      </c>
    </row>
    <row r="726" spans="1:3" hidden="1" x14ac:dyDescent="0.2">
      <c r="A726" t="s">
        <v>8221</v>
      </c>
      <c r="B726">
        <v>0</v>
      </c>
      <c r="C726">
        <v>0</v>
      </c>
    </row>
    <row r="727" spans="1:3" hidden="1" x14ac:dyDescent="0.2">
      <c r="A727" t="s">
        <v>8221</v>
      </c>
      <c r="B727">
        <v>53670.6</v>
      </c>
      <c r="C727">
        <v>456</v>
      </c>
    </row>
    <row r="728" spans="1:3" hidden="1" x14ac:dyDescent="0.2">
      <c r="A728" t="s">
        <v>8221</v>
      </c>
      <c r="B728">
        <v>8837</v>
      </c>
      <c r="C728">
        <v>369</v>
      </c>
    </row>
    <row r="729" spans="1:3" hidden="1" x14ac:dyDescent="0.2">
      <c r="A729" t="s">
        <v>8221</v>
      </c>
      <c r="B729">
        <v>61</v>
      </c>
      <c r="C729">
        <v>2</v>
      </c>
    </row>
    <row r="730" spans="1:3" hidden="1" x14ac:dyDescent="0.2">
      <c r="A730" t="s">
        <v>8221</v>
      </c>
      <c r="B730">
        <v>0</v>
      </c>
      <c r="C730">
        <v>0</v>
      </c>
    </row>
    <row r="731" spans="1:3" hidden="1" x14ac:dyDescent="0.2">
      <c r="A731" t="s">
        <v>8221</v>
      </c>
      <c r="B731">
        <v>33791</v>
      </c>
      <c r="C731">
        <v>338</v>
      </c>
    </row>
    <row r="732" spans="1:3" hidden="1" x14ac:dyDescent="0.2">
      <c r="A732" t="s">
        <v>8221</v>
      </c>
      <c r="B732">
        <v>105</v>
      </c>
      <c r="C732">
        <v>4</v>
      </c>
    </row>
    <row r="733" spans="1:3" hidden="1" x14ac:dyDescent="0.2">
      <c r="A733" t="s">
        <v>8221</v>
      </c>
      <c r="B733">
        <v>199</v>
      </c>
      <c r="C733">
        <v>1</v>
      </c>
    </row>
    <row r="734" spans="1:3" hidden="1" x14ac:dyDescent="0.2">
      <c r="A734" t="s">
        <v>8221</v>
      </c>
      <c r="B734">
        <v>2249</v>
      </c>
      <c r="C734">
        <v>28</v>
      </c>
    </row>
    <row r="735" spans="1:3" hidden="1" x14ac:dyDescent="0.2">
      <c r="A735" t="s">
        <v>8221</v>
      </c>
      <c r="B735">
        <v>1389</v>
      </c>
      <c r="C735">
        <v>12</v>
      </c>
    </row>
    <row r="736" spans="1:3" hidden="1" x14ac:dyDescent="0.2">
      <c r="A736" t="s">
        <v>8221</v>
      </c>
      <c r="B736">
        <v>715</v>
      </c>
      <c r="C736">
        <v>16</v>
      </c>
    </row>
    <row r="737" spans="1:3" hidden="1" x14ac:dyDescent="0.2">
      <c r="A737" t="s">
        <v>8221</v>
      </c>
      <c r="B737">
        <v>305</v>
      </c>
      <c r="C737">
        <v>4</v>
      </c>
    </row>
    <row r="738" spans="1:3" hidden="1" x14ac:dyDescent="0.2">
      <c r="A738" t="s">
        <v>8221</v>
      </c>
      <c r="B738">
        <v>90</v>
      </c>
      <c r="C738">
        <v>4</v>
      </c>
    </row>
    <row r="739" spans="1:3" hidden="1" x14ac:dyDescent="0.2">
      <c r="A739" t="s">
        <v>8221</v>
      </c>
      <c r="B739">
        <v>194</v>
      </c>
      <c r="C739">
        <v>10</v>
      </c>
    </row>
    <row r="740" spans="1:3" hidden="1" x14ac:dyDescent="0.2">
      <c r="A740" t="s">
        <v>8219</v>
      </c>
      <c r="B740">
        <v>2735</v>
      </c>
      <c r="C740">
        <v>41</v>
      </c>
    </row>
    <row r="741" spans="1:3" hidden="1" x14ac:dyDescent="0.2">
      <c r="A741" t="s">
        <v>8219</v>
      </c>
      <c r="B741">
        <v>10013</v>
      </c>
      <c r="C741">
        <v>119</v>
      </c>
    </row>
    <row r="742" spans="1:3" hidden="1" x14ac:dyDescent="0.2">
      <c r="A742" t="s">
        <v>8219</v>
      </c>
      <c r="B742">
        <v>33006</v>
      </c>
      <c r="C742">
        <v>153</v>
      </c>
    </row>
    <row r="743" spans="1:3" hidden="1" x14ac:dyDescent="0.2">
      <c r="A743" t="s">
        <v>8219</v>
      </c>
      <c r="B743">
        <v>5469</v>
      </c>
      <c r="C743">
        <v>100</v>
      </c>
    </row>
    <row r="744" spans="1:3" hidden="1" x14ac:dyDescent="0.2">
      <c r="A744" t="s">
        <v>8219</v>
      </c>
      <c r="B744">
        <v>7383.01</v>
      </c>
      <c r="C744">
        <v>143</v>
      </c>
    </row>
    <row r="745" spans="1:3" hidden="1" x14ac:dyDescent="0.2">
      <c r="A745" t="s">
        <v>8219</v>
      </c>
      <c r="B745">
        <v>20070</v>
      </c>
      <c r="C745">
        <v>140</v>
      </c>
    </row>
    <row r="746" spans="1:3" hidden="1" x14ac:dyDescent="0.2">
      <c r="A746" t="s">
        <v>8219</v>
      </c>
      <c r="B746">
        <v>2535</v>
      </c>
      <c r="C746">
        <v>35</v>
      </c>
    </row>
    <row r="747" spans="1:3" hidden="1" x14ac:dyDescent="0.2">
      <c r="A747" t="s">
        <v>8219</v>
      </c>
      <c r="B747">
        <v>5443</v>
      </c>
      <c r="C747">
        <v>149</v>
      </c>
    </row>
    <row r="748" spans="1:3" hidden="1" x14ac:dyDescent="0.2">
      <c r="A748" t="s">
        <v>8219</v>
      </c>
      <c r="B748">
        <v>7917.45</v>
      </c>
      <c r="C748">
        <v>130</v>
      </c>
    </row>
    <row r="749" spans="1:3" hidden="1" x14ac:dyDescent="0.2">
      <c r="A749" t="s">
        <v>8219</v>
      </c>
      <c r="B749">
        <v>5226</v>
      </c>
      <c r="C749">
        <v>120</v>
      </c>
    </row>
    <row r="750" spans="1:3" hidden="1" x14ac:dyDescent="0.2">
      <c r="A750" t="s">
        <v>8219</v>
      </c>
      <c r="B750">
        <v>26438</v>
      </c>
      <c r="C750">
        <v>265</v>
      </c>
    </row>
    <row r="751" spans="1:3" hidden="1" x14ac:dyDescent="0.2">
      <c r="A751" t="s">
        <v>8219</v>
      </c>
      <c r="B751">
        <v>6300</v>
      </c>
      <c r="C751">
        <v>71</v>
      </c>
    </row>
    <row r="752" spans="1:3" hidden="1" x14ac:dyDescent="0.2">
      <c r="A752" t="s">
        <v>8219</v>
      </c>
      <c r="B752">
        <v>64</v>
      </c>
      <c r="C752">
        <v>13</v>
      </c>
    </row>
    <row r="753" spans="1:3" hidden="1" x14ac:dyDescent="0.2">
      <c r="A753" t="s">
        <v>8219</v>
      </c>
      <c r="B753">
        <v>3012</v>
      </c>
      <c r="C753">
        <v>169</v>
      </c>
    </row>
    <row r="754" spans="1:3" hidden="1" x14ac:dyDescent="0.2">
      <c r="A754" t="s">
        <v>8219</v>
      </c>
      <c r="B754">
        <v>10670</v>
      </c>
      <c r="C754">
        <v>57</v>
      </c>
    </row>
    <row r="755" spans="1:3" hidden="1" x14ac:dyDescent="0.2">
      <c r="A755" t="s">
        <v>8219</v>
      </c>
      <c r="B755">
        <v>53771</v>
      </c>
      <c r="C755">
        <v>229</v>
      </c>
    </row>
    <row r="756" spans="1:3" hidden="1" x14ac:dyDescent="0.2">
      <c r="A756" t="s">
        <v>8219</v>
      </c>
      <c r="B756">
        <v>11345</v>
      </c>
      <c r="C756">
        <v>108</v>
      </c>
    </row>
    <row r="757" spans="1:3" hidden="1" x14ac:dyDescent="0.2">
      <c r="A757" t="s">
        <v>8219</v>
      </c>
      <c r="B757">
        <v>6120</v>
      </c>
      <c r="C757">
        <v>108</v>
      </c>
    </row>
    <row r="758" spans="1:3" hidden="1" x14ac:dyDescent="0.2">
      <c r="A758" t="s">
        <v>8219</v>
      </c>
      <c r="B758">
        <v>1601</v>
      </c>
      <c r="C758">
        <v>41</v>
      </c>
    </row>
    <row r="759" spans="1:3" hidden="1" x14ac:dyDescent="0.2">
      <c r="A759" t="s">
        <v>8219</v>
      </c>
      <c r="B759">
        <v>9500</v>
      </c>
      <c r="C759">
        <v>139</v>
      </c>
    </row>
    <row r="760" spans="1:3" hidden="1" x14ac:dyDescent="0.2">
      <c r="A760" t="s">
        <v>8219</v>
      </c>
      <c r="B760">
        <v>3222</v>
      </c>
      <c r="C760">
        <v>19</v>
      </c>
    </row>
    <row r="761" spans="1:3" hidden="1" x14ac:dyDescent="0.2">
      <c r="A761" t="s">
        <v>8219</v>
      </c>
      <c r="B761">
        <v>13293.8</v>
      </c>
      <c r="C761">
        <v>94</v>
      </c>
    </row>
    <row r="762" spans="1:3" hidden="1" x14ac:dyDescent="0.2">
      <c r="A762" t="s">
        <v>8219</v>
      </c>
      <c r="B762">
        <v>1550</v>
      </c>
      <c r="C762">
        <v>23</v>
      </c>
    </row>
    <row r="763" spans="1:3" hidden="1" x14ac:dyDescent="0.2">
      <c r="A763" t="s">
        <v>8219</v>
      </c>
      <c r="B763">
        <v>814</v>
      </c>
      <c r="C763">
        <v>15</v>
      </c>
    </row>
    <row r="764" spans="1:3" hidden="1" x14ac:dyDescent="0.2">
      <c r="A764" t="s">
        <v>8219</v>
      </c>
      <c r="B764">
        <v>5116</v>
      </c>
      <c r="C764">
        <v>62</v>
      </c>
    </row>
    <row r="765" spans="1:3" hidden="1" x14ac:dyDescent="0.2">
      <c r="A765" t="s">
        <v>8219</v>
      </c>
      <c r="B765">
        <v>3976</v>
      </c>
      <c r="C765">
        <v>74</v>
      </c>
    </row>
    <row r="766" spans="1:3" hidden="1" x14ac:dyDescent="0.2">
      <c r="A766" t="s">
        <v>8219</v>
      </c>
      <c r="B766">
        <v>3318</v>
      </c>
      <c r="C766">
        <v>97</v>
      </c>
    </row>
    <row r="767" spans="1:3" hidden="1" x14ac:dyDescent="0.2">
      <c r="A767" t="s">
        <v>8219</v>
      </c>
      <c r="B767">
        <v>7003</v>
      </c>
      <c r="C767">
        <v>55</v>
      </c>
    </row>
    <row r="768" spans="1:3" hidden="1" x14ac:dyDescent="0.2">
      <c r="A768" t="s">
        <v>8219</v>
      </c>
      <c r="B768">
        <v>2005</v>
      </c>
      <c r="C768">
        <v>44</v>
      </c>
    </row>
    <row r="769" spans="1:3" hidden="1" x14ac:dyDescent="0.2">
      <c r="A769" t="s">
        <v>8219</v>
      </c>
      <c r="B769">
        <v>10556</v>
      </c>
      <c r="C769">
        <v>110</v>
      </c>
    </row>
    <row r="770" spans="1:3" hidden="1" x14ac:dyDescent="0.2">
      <c r="A770" t="s">
        <v>8219</v>
      </c>
      <c r="B770">
        <v>4559</v>
      </c>
      <c r="C770">
        <v>59</v>
      </c>
    </row>
    <row r="771" spans="1:3" hidden="1" x14ac:dyDescent="0.2">
      <c r="A771" t="s">
        <v>8219</v>
      </c>
      <c r="B771">
        <v>3555</v>
      </c>
      <c r="C771">
        <v>62</v>
      </c>
    </row>
    <row r="772" spans="1:3" hidden="1" x14ac:dyDescent="0.2">
      <c r="A772" t="s">
        <v>8219</v>
      </c>
      <c r="B772">
        <v>5585</v>
      </c>
      <c r="C772">
        <v>105</v>
      </c>
    </row>
    <row r="773" spans="1:3" hidden="1" x14ac:dyDescent="0.2">
      <c r="A773" t="s">
        <v>8219</v>
      </c>
      <c r="B773">
        <v>12800</v>
      </c>
      <c r="C773">
        <v>26</v>
      </c>
    </row>
    <row r="774" spans="1:3" hidden="1" x14ac:dyDescent="0.2">
      <c r="A774" t="s">
        <v>8219</v>
      </c>
      <c r="B774">
        <v>2075</v>
      </c>
      <c r="C774">
        <v>49</v>
      </c>
    </row>
    <row r="775" spans="1:3" hidden="1" x14ac:dyDescent="0.2">
      <c r="A775" t="s">
        <v>8219</v>
      </c>
      <c r="B775">
        <v>2547.69</v>
      </c>
      <c r="C775">
        <v>68</v>
      </c>
    </row>
    <row r="776" spans="1:3" hidden="1" x14ac:dyDescent="0.2">
      <c r="A776" t="s">
        <v>8219</v>
      </c>
      <c r="B776">
        <v>824</v>
      </c>
      <c r="C776">
        <v>22</v>
      </c>
    </row>
    <row r="777" spans="1:3" hidden="1" x14ac:dyDescent="0.2">
      <c r="A777" t="s">
        <v>8219</v>
      </c>
      <c r="B777">
        <v>595</v>
      </c>
      <c r="C777">
        <v>18</v>
      </c>
    </row>
    <row r="778" spans="1:3" hidden="1" x14ac:dyDescent="0.2">
      <c r="A778" t="s">
        <v>8219</v>
      </c>
      <c r="B778">
        <v>2550</v>
      </c>
      <c r="C778">
        <v>19</v>
      </c>
    </row>
    <row r="779" spans="1:3" hidden="1" x14ac:dyDescent="0.2">
      <c r="A779" t="s">
        <v>8219</v>
      </c>
      <c r="B779">
        <v>5096</v>
      </c>
      <c r="C779">
        <v>99</v>
      </c>
    </row>
    <row r="780" spans="1:3" hidden="1" x14ac:dyDescent="0.2">
      <c r="A780" t="s">
        <v>8221</v>
      </c>
      <c r="B780">
        <v>0</v>
      </c>
      <c r="C780">
        <v>0</v>
      </c>
    </row>
    <row r="781" spans="1:3" hidden="1" x14ac:dyDescent="0.2">
      <c r="A781" t="s">
        <v>8221</v>
      </c>
      <c r="B781">
        <v>235</v>
      </c>
      <c r="C781">
        <v>6</v>
      </c>
    </row>
    <row r="782" spans="1:3" hidden="1" x14ac:dyDescent="0.2">
      <c r="A782" t="s">
        <v>8221</v>
      </c>
      <c r="B782">
        <v>0</v>
      </c>
      <c r="C782">
        <v>0</v>
      </c>
    </row>
    <row r="783" spans="1:3" hidden="1" x14ac:dyDescent="0.2">
      <c r="A783" t="s">
        <v>8221</v>
      </c>
      <c r="B783">
        <v>5</v>
      </c>
      <c r="C783">
        <v>1</v>
      </c>
    </row>
    <row r="784" spans="1:3" hidden="1" x14ac:dyDescent="0.2">
      <c r="A784" t="s">
        <v>8221</v>
      </c>
      <c r="B784">
        <v>0</v>
      </c>
      <c r="C784">
        <v>0</v>
      </c>
    </row>
    <row r="785" spans="1:3" hidden="1" x14ac:dyDescent="0.2">
      <c r="A785" t="s">
        <v>8221</v>
      </c>
      <c r="B785">
        <v>2521</v>
      </c>
      <c r="C785">
        <v>44</v>
      </c>
    </row>
    <row r="786" spans="1:3" hidden="1" x14ac:dyDescent="0.2">
      <c r="A786" t="s">
        <v>8221</v>
      </c>
      <c r="B786">
        <v>0</v>
      </c>
      <c r="C786">
        <v>0</v>
      </c>
    </row>
    <row r="787" spans="1:3" hidden="1" x14ac:dyDescent="0.2">
      <c r="A787" t="s">
        <v>8221</v>
      </c>
      <c r="B787">
        <v>177</v>
      </c>
      <c r="C787">
        <v>3</v>
      </c>
    </row>
    <row r="788" spans="1:3" hidden="1" x14ac:dyDescent="0.2">
      <c r="A788" t="s">
        <v>8221</v>
      </c>
      <c r="B788">
        <v>0</v>
      </c>
      <c r="C788">
        <v>0</v>
      </c>
    </row>
    <row r="789" spans="1:3" hidden="1" x14ac:dyDescent="0.2">
      <c r="A789" t="s">
        <v>8221</v>
      </c>
      <c r="B789">
        <v>1656</v>
      </c>
      <c r="C789">
        <v>52</v>
      </c>
    </row>
    <row r="790" spans="1:3" hidden="1" x14ac:dyDescent="0.2">
      <c r="A790" t="s">
        <v>8221</v>
      </c>
      <c r="B790">
        <v>0</v>
      </c>
      <c r="C790">
        <v>0</v>
      </c>
    </row>
    <row r="791" spans="1:3" hidden="1" x14ac:dyDescent="0.2">
      <c r="A791" t="s">
        <v>8221</v>
      </c>
      <c r="B791">
        <v>10</v>
      </c>
      <c r="C791">
        <v>1</v>
      </c>
    </row>
    <row r="792" spans="1:3" hidden="1" x14ac:dyDescent="0.2">
      <c r="A792" t="s">
        <v>8221</v>
      </c>
      <c r="B792">
        <v>50</v>
      </c>
      <c r="C792">
        <v>1</v>
      </c>
    </row>
    <row r="793" spans="1:3" hidden="1" x14ac:dyDescent="0.2">
      <c r="A793" t="s">
        <v>8221</v>
      </c>
      <c r="B793">
        <v>32</v>
      </c>
      <c r="C793">
        <v>2</v>
      </c>
    </row>
    <row r="794" spans="1:3" hidden="1" x14ac:dyDescent="0.2">
      <c r="A794" t="s">
        <v>8221</v>
      </c>
      <c r="B794">
        <v>351</v>
      </c>
      <c r="C794">
        <v>9</v>
      </c>
    </row>
    <row r="795" spans="1:3" hidden="1" x14ac:dyDescent="0.2">
      <c r="A795" t="s">
        <v>8221</v>
      </c>
      <c r="B795">
        <v>170</v>
      </c>
      <c r="C795">
        <v>5</v>
      </c>
    </row>
    <row r="796" spans="1:3" hidden="1" x14ac:dyDescent="0.2">
      <c r="A796" t="s">
        <v>8221</v>
      </c>
      <c r="B796">
        <v>3598</v>
      </c>
      <c r="C796">
        <v>57</v>
      </c>
    </row>
    <row r="797" spans="1:3" hidden="1" x14ac:dyDescent="0.2">
      <c r="A797" t="s">
        <v>8221</v>
      </c>
      <c r="B797">
        <v>21</v>
      </c>
      <c r="C797">
        <v>3</v>
      </c>
    </row>
    <row r="798" spans="1:3" hidden="1" x14ac:dyDescent="0.2">
      <c r="A798" t="s">
        <v>8221</v>
      </c>
      <c r="B798">
        <v>2</v>
      </c>
      <c r="C798">
        <v>1</v>
      </c>
    </row>
    <row r="799" spans="1:3" hidden="1" x14ac:dyDescent="0.2">
      <c r="A799" t="s">
        <v>8221</v>
      </c>
      <c r="B799">
        <v>400</v>
      </c>
      <c r="C799">
        <v>6</v>
      </c>
    </row>
    <row r="800" spans="1:3" hidden="1" x14ac:dyDescent="0.2">
      <c r="A800" t="s">
        <v>8219</v>
      </c>
      <c r="B800">
        <v>1040</v>
      </c>
      <c r="C800">
        <v>27</v>
      </c>
    </row>
    <row r="801" spans="1:3" hidden="1" x14ac:dyDescent="0.2">
      <c r="A801" t="s">
        <v>8219</v>
      </c>
      <c r="B801">
        <v>1065.23</v>
      </c>
      <c r="C801">
        <v>25</v>
      </c>
    </row>
    <row r="802" spans="1:3" hidden="1" x14ac:dyDescent="0.2">
      <c r="A802" t="s">
        <v>8219</v>
      </c>
      <c r="B802">
        <v>700</v>
      </c>
      <c r="C802">
        <v>14</v>
      </c>
    </row>
    <row r="803" spans="1:3" hidden="1" x14ac:dyDescent="0.2">
      <c r="A803" t="s">
        <v>8219</v>
      </c>
      <c r="B803">
        <v>2222</v>
      </c>
      <c r="C803">
        <v>35</v>
      </c>
    </row>
    <row r="804" spans="1:3" hidden="1" x14ac:dyDescent="0.2">
      <c r="A804" t="s">
        <v>8219</v>
      </c>
      <c r="B804">
        <v>1025</v>
      </c>
      <c r="C804">
        <v>10</v>
      </c>
    </row>
    <row r="805" spans="1:3" hidden="1" x14ac:dyDescent="0.2">
      <c r="A805" t="s">
        <v>8219</v>
      </c>
      <c r="B805">
        <v>903.14</v>
      </c>
      <c r="C805">
        <v>29</v>
      </c>
    </row>
    <row r="806" spans="1:3" hidden="1" x14ac:dyDescent="0.2">
      <c r="A806" t="s">
        <v>8219</v>
      </c>
      <c r="B806">
        <v>7140</v>
      </c>
      <c r="C806">
        <v>44</v>
      </c>
    </row>
    <row r="807" spans="1:3" hidden="1" x14ac:dyDescent="0.2">
      <c r="A807" t="s">
        <v>8219</v>
      </c>
      <c r="B807">
        <v>1370</v>
      </c>
      <c r="C807">
        <v>17</v>
      </c>
    </row>
    <row r="808" spans="1:3" hidden="1" x14ac:dyDescent="0.2">
      <c r="A808" t="s">
        <v>8219</v>
      </c>
      <c r="B808">
        <v>2035.05</v>
      </c>
      <c r="C808">
        <v>34</v>
      </c>
    </row>
    <row r="809" spans="1:3" hidden="1" x14ac:dyDescent="0.2">
      <c r="A809" t="s">
        <v>8219</v>
      </c>
      <c r="B809">
        <v>1860</v>
      </c>
      <c r="C809">
        <v>14</v>
      </c>
    </row>
    <row r="810" spans="1:3" hidden="1" x14ac:dyDescent="0.2">
      <c r="A810" t="s">
        <v>8219</v>
      </c>
      <c r="B810">
        <v>14437.46</v>
      </c>
      <c r="C810">
        <v>156</v>
      </c>
    </row>
    <row r="811" spans="1:3" hidden="1" x14ac:dyDescent="0.2">
      <c r="A811" t="s">
        <v>8219</v>
      </c>
      <c r="B811">
        <v>7790</v>
      </c>
      <c r="C811">
        <v>128</v>
      </c>
    </row>
    <row r="812" spans="1:3" hidden="1" x14ac:dyDescent="0.2">
      <c r="A812" t="s">
        <v>8219</v>
      </c>
      <c r="B812">
        <v>2511.11</v>
      </c>
      <c r="C812">
        <v>60</v>
      </c>
    </row>
    <row r="813" spans="1:3" hidden="1" x14ac:dyDescent="0.2">
      <c r="A813" t="s">
        <v>8219</v>
      </c>
      <c r="B813">
        <v>2826.43</v>
      </c>
      <c r="C813">
        <v>32</v>
      </c>
    </row>
    <row r="814" spans="1:3" hidden="1" x14ac:dyDescent="0.2">
      <c r="A814" t="s">
        <v>8219</v>
      </c>
      <c r="B814">
        <v>8425</v>
      </c>
      <c r="C814">
        <v>53</v>
      </c>
    </row>
    <row r="815" spans="1:3" hidden="1" x14ac:dyDescent="0.2">
      <c r="A815" t="s">
        <v>8219</v>
      </c>
      <c r="B815">
        <v>15650</v>
      </c>
      <c r="C815">
        <v>184</v>
      </c>
    </row>
    <row r="816" spans="1:3" hidden="1" x14ac:dyDescent="0.2">
      <c r="A816" t="s">
        <v>8219</v>
      </c>
      <c r="B816">
        <v>10135</v>
      </c>
      <c r="C816">
        <v>90</v>
      </c>
    </row>
    <row r="817" spans="1:3" hidden="1" x14ac:dyDescent="0.2">
      <c r="A817" t="s">
        <v>8219</v>
      </c>
      <c r="B817">
        <v>3226</v>
      </c>
      <c r="C817">
        <v>71</v>
      </c>
    </row>
    <row r="818" spans="1:3" hidden="1" x14ac:dyDescent="0.2">
      <c r="A818" t="s">
        <v>8219</v>
      </c>
      <c r="B818">
        <v>4021</v>
      </c>
      <c r="C818">
        <v>87</v>
      </c>
    </row>
    <row r="819" spans="1:3" hidden="1" x14ac:dyDescent="0.2">
      <c r="A819" t="s">
        <v>8219</v>
      </c>
      <c r="B819">
        <v>5001</v>
      </c>
      <c r="C819">
        <v>28</v>
      </c>
    </row>
    <row r="820" spans="1:3" hidden="1" x14ac:dyDescent="0.2">
      <c r="A820" t="s">
        <v>8219</v>
      </c>
      <c r="B820">
        <v>2282</v>
      </c>
      <c r="C820">
        <v>56</v>
      </c>
    </row>
    <row r="821" spans="1:3" hidden="1" x14ac:dyDescent="0.2">
      <c r="A821" t="s">
        <v>8219</v>
      </c>
      <c r="B821">
        <v>2230.4299999999998</v>
      </c>
      <c r="C821">
        <v>51</v>
      </c>
    </row>
    <row r="822" spans="1:3" hidden="1" x14ac:dyDescent="0.2">
      <c r="A822" t="s">
        <v>8219</v>
      </c>
      <c r="B822">
        <v>6080</v>
      </c>
      <c r="C822">
        <v>75</v>
      </c>
    </row>
    <row r="823" spans="1:3" hidden="1" x14ac:dyDescent="0.2">
      <c r="A823" t="s">
        <v>8219</v>
      </c>
      <c r="B823">
        <v>2835</v>
      </c>
      <c r="C823">
        <v>38</v>
      </c>
    </row>
    <row r="824" spans="1:3" hidden="1" x14ac:dyDescent="0.2">
      <c r="A824" t="s">
        <v>8219</v>
      </c>
      <c r="B824">
        <v>5500</v>
      </c>
      <c r="C824">
        <v>18</v>
      </c>
    </row>
    <row r="825" spans="1:3" hidden="1" x14ac:dyDescent="0.2">
      <c r="A825" t="s">
        <v>8219</v>
      </c>
      <c r="B825">
        <v>3150</v>
      </c>
      <c r="C825">
        <v>54</v>
      </c>
    </row>
    <row r="826" spans="1:3" hidden="1" x14ac:dyDescent="0.2">
      <c r="A826" t="s">
        <v>8219</v>
      </c>
      <c r="B826">
        <v>8355</v>
      </c>
      <c r="C826">
        <v>71</v>
      </c>
    </row>
    <row r="827" spans="1:3" hidden="1" x14ac:dyDescent="0.2">
      <c r="A827" t="s">
        <v>8219</v>
      </c>
      <c r="B827">
        <v>4205</v>
      </c>
      <c r="C827">
        <v>57</v>
      </c>
    </row>
    <row r="828" spans="1:3" hidden="1" x14ac:dyDescent="0.2">
      <c r="A828" t="s">
        <v>8219</v>
      </c>
      <c r="B828">
        <v>4500</v>
      </c>
      <c r="C828">
        <v>43</v>
      </c>
    </row>
    <row r="829" spans="1:3" hidden="1" x14ac:dyDescent="0.2">
      <c r="A829" t="s">
        <v>8219</v>
      </c>
      <c r="B829">
        <v>4151</v>
      </c>
      <c r="C829">
        <v>52</v>
      </c>
    </row>
    <row r="830" spans="1:3" hidden="1" x14ac:dyDescent="0.2">
      <c r="A830" t="s">
        <v>8219</v>
      </c>
      <c r="B830">
        <v>1575</v>
      </c>
      <c r="C830">
        <v>27</v>
      </c>
    </row>
    <row r="831" spans="1:3" hidden="1" x14ac:dyDescent="0.2">
      <c r="A831" t="s">
        <v>8219</v>
      </c>
      <c r="B831">
        <v>1040</v>
      </c>
      <c r="C831">
        <v>12</v>
      </c>
    </row>
    <row r="832" spans="1:3" hidden="1" x14ac:dyDescent="0.2">
      <c r="A832" t="s">
        <v>8219</v>
      </c>
      <c r="B832">
        <v>911</v>
      </c>
      <c r="C832">
        <v>33</v>
      </c>
    </row>
    <row r="833" spans="1:3" hidden="1" x14ac:dyDescent="0.2">
      <c r="A833" t="s">
        <v>8219</v>
      </c>
      <c r="B833">
        <v>2399.94</v>
      </c>
      <c r="C833">
        <v>96</v>
      </c>
    </row>
    <row r="834" spans="1:3" hidden="1" x14ac:dyDescent="0.2">
      <c r="A834" t="s">
        <v>8219</v>
      </c>
      <c r="B834">
        <v>1273</v>
      </c>
      <c r="C834">
        <v>28</v>
      </c>
    </row>
    <row r="835" spans="1:3" hidden="1" x14ac:dyDescent="0.2">
      <c r="A835" t="s">
        <v>8219</v>
      </c>
      <c r="B835">
        <v>4280</v>
      </c>
      <c r="C835">
        <v>43</v>
      </c>
    </row>
    <row r="836" spans="1:3" hidden="1" x14ac:dyDescent="0.2">
      <c r="A836" t="s">
        <v>8219</v>
      </c>
      <c r="B836">
        <v>8058.55</v>
      </c>
      <c r="C836">
        <v>205</v>
      </c>
    </row>
    <row r="837" spans="1:3" hidden="1" x14ac:dyDescent="0.2">
      <c r="A837" t="s">
        <v>8219</v>
      </c>
      <c r="B837">
        <v>2056.66</v>
      </c>
      <c r="C837">
        <v>23</v>
      </c>
    </row>
    <row r="838" spans="1:3" hidden="1" x14ac:dyDescent="0.2">
      <c r="A838" t="s">
        <v>8219</v>
      </c>
      <c r="B838">
        <v>545</v>
      </c>
      <c r="C838">
        <v>19</v>
      </c>
    </row>
    <row r="839" spans="1:3" hidden="1" x14ac:dyDescent="0.2">
      <c r="A839" t="s">
        <v>8219</v>
      </c>
      <c r="B839">
        <v>435</v>
      </c>
      <c r="C839">
        <v>14</v>
      </c>
    </row>
    <row r="840" spans="1:3" hidden="1" x14ac:dyDescent="0.2">
      <c r="A840" t="s">
        <v>8219</v>
      </c>
      <c r="B840">
        <v>2681</v>
      </c>
      <c r="C840">
        <v>38</v>
      </c>
    </row>
    <row r="841" spans="1:3" hidden="1" x14ac:dyDescent="0.2">
      <c r="A841" t="s">
        <v>8219</v>
      </c>
      <c r="B841">
        <v>17482</v>
      </c>
      <c r="C841">
        <v>78</v>
      </c>
    </row>
    <row r="842" spans="1:3" hidden="1" x14ac:dyDescent="0.2">
      <c r="A842" t="s">
        <v>8219</v>
      </c>
      <c r="B842">
        <v>3575</v>
      </c>
      <c r="C842">
        <v>69</v>
      </c>
    </row>
    <row r="843" spans="1:3" hidden="1" x14ac:dyDescent="0.2">
      <c r="A843" t="s">
        <v>8219</v>
      </c>
      <c r="B843">
        <v>1436</v>
      </c>
      <c r="C843">
        <v>33</v>
      </c>
    </row>
    <row r="844" spans="1:3" hidden="1" x14ac:dyDescent="0.2">
      <c r="A844" t="s">
        <v>8219</v>
      </c>
      <c r="B844">
        <v>2150.1</v>
      </c>
      <c r="C844">
        <v>54</v>
      </c>
    </row>
    <row r="845" spans="1:3" hidden="1" x14ac:dyDescent="0.2">
      <c r="A845" t="s">
        <v>8219</v>
      </c>
      <c r="B845">
        <v>12554</v>
      </c>
      <c r="C845">
        <v>99</v>
      </c>
    </row>
    <row r="846" spans="1:3" hidden="1" x14ac:dyDescent="0.2">
      <c r="A846" t="s">
        <v>8219</v>
      </c>
      <c r="B846">
        <v>5580</v>
      </c>
      <c r="C846">
        <v>49</v>
      </c>
    </row>
    <row r="847" spans="1:3" hidden="1" x14ac:dyDescent="0.2">
      <c r="A847" t="s">
        <v>8219</v>
      </c>
      <c r="B847">
        <v>310</v>
      </c>
      <c r="C847">
        <v>11</v>
      </c>
    </row>
    <row r="848" spans="1:3" hidden="1" x14ac:dyDescent="0.2">
      <c r="A848" t="s">
        <v>8219</v>
      </c>
      <c r="B848">
        <v>1391</v>
      </c>
      <c r="C848">
        <v>38</v>
      </c>
    </row>
    <row r="849" spans="1:3" hidden="1" x14ac:dyDescent="0.2">
      <c r="A849" t="s">
        <v>8219</v>
      </c>
      <c r="B849">
        <v>520</v>
      </c>
      <c r="C849">
        <v>16</v>
      </c>
    </row>
    <row r="850" spans="1:3" hidden="1" x14ac:dyDescent="0.2">
      <c r="A850" t="s">
        <v>8219</v>
      </c>
      <c r="B850">
        <v>1941</v>
      </c>
      <c r="C850">
        <v>32</v>
      </c>
    </row>
    <row r="851" spans="1:3" hidden="1" x14ac:dyDescent="0.2">
      <c r="A851" t="s">
        <v>8219</v>
      </c>
      <c r="B851">
        <v>3500</v>
      </c>
      <c r="C851">
        <v>20</v>
      </c>
    </row>
    <row r="852" spans="1:3" hidden="1" x14ac:dyDescent="0.2">
      <c r="A852" t="s">
        <v>8219</v>
      </c>
      <c r="B852">
        <v>15091.06</v>
      </c>
      <c r="C852">
        <v>154</v>
      </c>
    </row>
    <row r="853" spans="1:3" hidden="1" x14ac:dyDescent="0.2">
      <c r="A853" t="s">
        <v>8219</v>
      </c>
      <c r="B853">
        <v>6100</v>
      </c>
      <c r="C853">
        <v>41</v>
      </c>
    </row>
    <row r="854" spans="1:3" hidden="1" x14ac:dyDescent="0.2">
      <c r="A854" t="s">
        <v>8219</v>
      </c>
      <c r="B854">
        <v>7206</v>
      </c>
      <c r="C854">
        <v>75</v>
      </c>
    </row>
    <row r="855" spans="1:3" hidden="1" x14ac:dyDescent="0.2">
      <c r="A855" t="s">
        <v>8219</v>
      </c>
      <c r="B855">
        <v>2345</v>
      </c>
      <c r="C855">
        <v>40</v>
      </c>
    </row>
    <row r="856" spans="1:3" hidden="1" x14ac:dyDescent="0.2">
      <c r="A856" t="s">
        <v>8219</v>
      </c>
      <c r="B856">
        <v>5046.5200000000004</v>
      </c>
      <c r="C856">
        <v>46</v>
      </c>
    </row>
    <row r="857" spans="1:3" hidden="1" x14ac:dyDescent="0.2">
      <c r="A857" t="s">
        <v>8219</v>
      </c>
      <c r="B857">
        <v>3045</v>
      </c>
      <c r="C857">
        <v>62</v>
      </c>
    </row>
    <row r="858" spans="1:3" hidden="1" x14ac:dyDescent="0.2">
      <c r="A858" t="s">
        <v>8219</v>
      </c>
      <c r="B858">
        <v>2908</v>
      </c>
      <c r="C858">
        <v>61</v>
      </c>
    </row>
    <row r="859" spans="1:3" hidden="1" x14ac:dyDescent="0.2">
      <c r="A859" t="s">
        <v>8219</v>
      </c>
      <c r="B859">
        <v>5830.83</v>
      </c>
      <c r="C859">
        <v>96</v>
      </c>
    </row>
    <row r="860" spans="1:3" hidden="1" x14ac:dyDescent="0.2">
      <c r="A860" t="s">
        <v>8219</v>
      </c>
      <c r="B860">
        <v>12041.66</v>
      </c>
      <c r="C860">
        <v>190</v>
      </c>
    </row>
    <row r="861" spans="1:3" hidden="1" x14ac:dyDescent="0.2">
      <c r="A861" t="s">
        <v>8219</v>
      </c>
      <c r="B861">
        <v>5066</v>
      </c>
      <c r="C861">
        <v>94</v>
      </c>
    </row>
    <row r="862" spans="1:3" hidden="1" x14ac:dyDescent="0.2">
      <c r="A862" t="s">
        <v>8219</v>
      </c>
      <c r="B862">
        <v>2608</v>
      </c>
      <c r="C862">
        <v>39</v>
      </c>
    </row>
    <row r="863" spans="1:3" hidden="1" x14ac:dyDescent="0.2">
      <c r="A863" t="s">
        <v>8219</v>
      </c>
      <c r="B863">
        <v>8014</v>
      </c>
      <c r="C863">
        <v>127</v>
      </c>
    </row>
    <row r="864" spans="1:3" hidden="1" x14ac:dyDescent="0.2">
      <c r="A864" t="s">
        <v>8219</v>
      </c>
      <c r="B864">
        <v>5824</v>
      </c>
      <c r="C864">
        <v>159</v>
      </c>
    </row>
    <row r="865" spans="1:3" hidden="1" x14ac:dyDescent="0.2">
      <c r="A865" t="s">
        <v>8219</v>
      </c>
      <c r="B865">
        <v>6019.01</v>
      </c>
      <c r="C865">
        <v>177</v>
      </c>
    </row>
    <row r="866" spans="1:3" hidden="1" x14ac:dyDescent="0.2">
      <c r="A866" t="s">
        <v>8219</v>
      </c>
      <c r="B866">
        <v>1342.01</v>
      </c>
      <c r="C866">
        <v>47</v>
      </c>
    </row>
    <row r="867" spans="1:3" hidden="1" x14ac:dyDescent="0.2">
      <c r="A867" t="s">
        <v>8219</v>
      </c>
      <c r="B867">
        <v>10</v>
      </c>
      <c r="C867">
        <v>1</v>
      </c>
    </row>
    <row r="868" spans="1:3" hidden="1" x14ac:dyDescent="0.2">
      <c r="A868" t="s">
        <v>8219</v>
      </c>
      <c r="B868">
        <v>300</v>
      </c>
      <c r="C868">
        <v>16</v>
      </c>
    </row>
    <row r="869" spans="1:3" hidden="1" x14ac:dyDescent="0.2">
      <c r="A869" t="s">
        <v>8219</v>
      </c>
      <c r="B869">
        <v>4796</v>
      </c>
      <c r="C869">
        <v>115</v>
      </c>
    </row>
    <row r="870" spans="1:3" hidden="1" x14ac:dyDescent="0.2">
      <c r="A870" t="s">
        <v>8219</v>
      </c>
      <c r="B870">
        <v>6207</v>
      </c>
      <c r="C870">
        <v>133</v>
      </c>
    </row>
    <row r="871" spans="1:3" hidden="1" x14ac:dyDescent="0.2">
      <c r="A871" t="s">
        <v>8219</v>
      </c>
      <c r="B871">
        <v>2609</v>
      </c>
      <c r="C871">
        <v>70</v>
      </c>
    </row>
    <row r="872" spans="1:3" hidden="1" x14ac:dyDescent="0.2">
      <c r="A872" t="s">
        <v>8219</v>
      </c>
      <c r="B872">
        <v>3674</v>
      </c>
      <c r="C872">
        <v>62</v>
      </c>
    </row>
    <row r="873" spans="1:3" hidden="1" x14ac:dyDescent="0.2">
      <c r="A873" t="s">
        <v>8219</v>
      </c>
      <c r="B873">
        <v>300</v>
      </c>
      <c r="C873">
        <v>10</v>
      </c>
    </row>
    <row r="874" spans="1:3" hidden="1" x14ac:dyDescent="0.2">
      <c r="A874" t="s">
        <v>8219</v>
      </c>
      <c r="B874">
        <v>32865.300000000003</v>
      </c>
      <c r="C874">
        <v>499</v>
      </c>
    </row>
    <row r="875" spans="1:3" hidden="1" x14ac:dyDescent="0.2">
      <c r="A875" t="s">
        <v>8219</v>
      </c>
      <c r="B875">
        <v>1500</v>
      </c>
      <c r="C875">
        <v>47</v>
      </c>
    </row>
    <row r="876" spans="1:3" hidden="1" x14ac:dyDescent="0.2">
      <c r="A876" t="s">
        <v>8219</v>
      </c>
      <c r="B876">
        <v>545</v>
      </c>
      <c r="C876">
        <v>28</v>
      </c>
    </row>
    <row r="877" spans="1:3" hidden="1" x14ac:dyDescent="0.2">
      <c r="A877" t="s">
        <v>8219</v>
      </c>
      <c r="B877">
        <v>1200</v>
      </c>
      <c r="C877">
        <v>24</v>
      </c>
    </row>
    <row r="878" spans="1:3" hidden="1" x14ac:dyDescent="0.2">
      <c r="A878" t="s">
        <v>8219</v>
      </c>
      <c r="B878">
        <v>1728.07</v>
      </c>
      <c r="C878">
        <v>76</v>
      </c>
    </row>
    <row r="879" spans="1:3" hidden="1" x14ac:dyDescent="0.2">
      <c r="A879" t="s">
        <v>8219</v>
      </c>
      <c r="B879">
        <v>4187</v>
      </c>
      <c r="C879">
        <v>98</v>
      </c>
    </row>
    <row r="880" spans="1:3" hidden="1" x14ac:dyDescent="0.2">
      <c r="A880" t="s">
        <v>8221</v>
      </c>
      <c r="B880">
        <v>2540</v>
      </c>
      <c r="C880">
        <v>48</v>
      </c>
    </row>
    <row r="881" spans="1:3" hidden="1" x14ac:dyDescent="0.2">
      <c r="A881" t="s">
        <v>8221</v>
      </c>
      <c r="B881">
        <v>101</v>
      </c>
      <c r="C881">
        <v>2</v>
      </c>
    </row>
    <row r="882" spans="1:3" hidden="1" x14ac:dyDescent="0.2">
      <c r="A882" t="s">
        <v>8221</v>
      </c>
      <c r="B882">
        <v>170</v>
      </c>
      <c r="C882">
        <v>4</v>
      </c>
    </row>
    <row r="883" spans="1:3" hidden="1" x14ac:dyDescent="0.2">
      <c r="A883" t="s">
        <v>8221</v>
      </c>
      <c r="B883">
        <v>90</v>
      </c>
      <c r="C883">
        <v>5</v>
      </c>
    </row>
    <row r="884" spans="1:3" hidden="1" x14ac:dyDescent="0.2">
      <c r="A884" t="s">
        <v>8221</v>
      </c>
      <c r="B884">
        <v>2700</v>
      </c>
      <c r="C884">
        <v>79</v>
      </c>
    </row>
    <row r="885" spans="1:3" hidden="1" x14ac:dyDescent="0.2">
      <c r="A885" t="s">
        <v>8221</v>
      </c>
      <c r="B885">
        <v>45</v>
      </c>
      <c r="C885">
        <v>2</v>
      </c>
    </row>
    <row r="886" spans="1:3" hidden="1" x14ac:dyDescent="0.2">
      <c r="A886" t="s">
        <v>8221</v>
      </c>
      <c r="B886">
        <v>640</v>
      </c>
      <c r="C886">
        <v>11</v>
      </c>
    </row>
    <row r="887" spans="1:3" hidden="1" x14ac:dyDescent="0.2">
      <c r="A887" t="s">
        <v>8221</v>
      </c>
      <c r="B887">
        <v>1201</v>
      </c>
      <c r="C887">
        <v>11</v>
      </c>
    </row>
    <row r="888" spans="1:3" hidden="1" x14ac:dyDescent="0.2">
      <c r="A888" t="s">
        <v>8221</v>
      </c>
      <c r="B888">
        <v>50</v>
      </c>
      <c r="C888">
        <v>1</v>
      </c>
    </row>
    <row r="889" spans="1:3" hidden="1" x14ac:dyDescent="0.2">
      <c r="A889" t="s">
        <v>8221</v>
      </c>
      <c r="B889">
        <v>1040</v>
      </c>
      <c r="C889">
        <v>3</v>
      </c>
    </row>
    <row r="890" spans="1:3" hidden="1" x14ac:dyDescent="0.2">
      <c r="A890" t="s">
        <v>8221</v>
      </c>
      <c r="B890">
        <v>62</v>
      </c>
      <c r="C890">
        <v>5</v>
      </c>
    </row>
    <row r="891" spans="1:3" hidden="1" x14ac:dyDescent="0.2">
      <c r="A891" t="s">
        <v>8221</v>
      </c>
      <c r="B891">
        <v>325</v>
      </c>
      <c r="C891">
        <v>12</v>
      </c>
    </row>
    <row r="892" spans="1:3" hidden="1" x14ac:dyDescent="0.2">
      <c r="A892" t="s">
        <v>8221</v>
      </c>
      <c r="B892">
        <v>65</v>
      </c>
      <c r="C892">
        <v>2</v>
      </c>
    </row>
    <row r="893" spans="1:3" hidden="1" x14ac:dyDescent="0.2">
      <c r="A893" t="s">
        <v>8221</v>
      </c>
      <c r="B893">
        <v>45</v>
      </c>
      <c r="C893">
        <v>5</v>
      </c>
    </row>
    <row r="894" spans="1:3" hidden="1" x14ac:dyDescent="0.2">
      <c r="A894" t="s">
        <v>8221</v>
      </c>
      <c r="B894">
        <v>730</v>
      </c>
      <c r="C894">
        <v>21</v>
      </c>
    </row>
    <row r="895" spans="1:3" hidden="1" x14ac:dyDescent="0.2">
      <c r="A895" t="s">
        <v>8221</v>
      </c>
      <c r="B895">
        <v>0</v>
      </c>
      <c r="C895">
        <v>0</v>
      </c>
    </row>
    <row r="896" spans="1:3" hidden="1" x14ac:dyDescent="0.2">
      <c r="A896" t="s">
        <v>8221</v>
      </c>
      <c r="B896">
        <v>1286</v>
      </c>
      <c r="C896">
        <v>45</v>
      </c>
    </row>
    <row r="897" spans="1:3" hidden="1" x14ac:dyDescent="0.2">
      <c r="A897" t="s">
        <v>8221</v>
      </c>
      <c r="B897">
        <v>1351</v>
      </c>
      <c r="C897">
        <v>29</v>
      </c>
    </row>
    <row r="898" spans="1:3" hidden="1" x14ac:dyDescent="0.2">
      <c r="A898" t="s">
        <v>8221</v>
      </c>
      <c r="B898">
        <v>65</v>
      </c>
      <c r="C898">
        <v>2</v>
      </c>
    </row>
    <row r="899" spans="1:3" hidden="1" x14ac:dyDescent="0.2">
      <c r="A899" t="s">
        <v>8221</v>
      </c>
      <c r="B899">
        <v>644</v>
      </c>
      <c r="C899">
        <v>30</v>
      </c>
    </row>
    <row r="900" spans="1:3" hidden="1" x14ac:dyDescent="0.2">
      <c r="A900" t="s">
        <v>8221</v>
      </c>
      <c r="B900">
        <v>113</v>
      </c>
      <c r="C900">
        <v>8</v>
      </c>
    </row>
    <row r="901" spans="1:3" hidden="1" x14ac:dyDescent="0.2">
      <c r="A901" t="s">
        <v>8221</v>
      </c>
      <c r="B901">
        <v>30</v>
      </c>
      <c r="C901">
        <v>1</v>
      </c>
    </row>
    <row r="902" spans="1:3" hidden="1" x14ac:dyDescent="0.2">
      <c r="A902" t="s">
        <v>8221</v>
      </c>
      <c r="B902">
        <v>302</v>
      </c>
      <c r="C902">
        <v>14</v>
      </c>
    </row>
    <row r="903" spans="1:3" hidden="1" x14ac:dyDescent="0.2">
      <c r="A903" t="s">
        <v>8221</v>
      </c>
      <c r="B903">
        <v>2001</v>
      </c>
      <c r="C903">
        <v>24</v>
      </c>
    </row>
    <row r="904" spans="1:3" hidden="1" x14ac:dyDescent="0.2">
      <c r="A904" t="s">
        <v>8221</v>
      </c>
      <c r="B904">
        <v>20</v>
      </c>
      <c r="C904">
        <v>2</v>
      </c>
    </row>
    <row r="905" spans="1:3" hidden="1" x14ac:dyDescent="0.2">
      <c r="A905" t="s">
        <v>8221</v>
      </c>
      <c r="B905">
        <v>750</v>
      </c>
      <c r="C905">
        <v>21</v>
      </c>
    </row>
    <row r="906" spans="1:3" hidden="1" x14ac:dyDescent="0.2">
      <c r="A906" t="s">
        <v>8221</v>
      </c>
      <c r="B906">
        <v>205</v>
      </c>
      <c r="C906">
        <v>7</v>
      </c>
    </row>
    <row r="907" spans="1:3" hidden="1" x14ac:dyDescent="0.2">
      <c r="A907" t="s">
        <v>8221</v>
      </c>
      <c r="B907">
        <v>0</v>
      </c>
      <c r="C907">
        <v>0</v>
      </c>
    </row>
    <row r="908" spans="1:3" hidden="1" x14ac:dyDescent="0.2">
      <c r="A908" t="s">
        <v>8221</v>
      </c>
      <c r="B908">
        <v>72</v>
      </c>
      <c r="C908">
        <v>4</v>
      </c>
    </row>
    <row r="909" spans="1:3" hidden="1" x14ac:dyDescent="0.2">
      <c r="A909" t="s">
        <v>8221</v>
      </c>
      <c r="B909">
        <v>2360.3200000000002</v>
      </c>
      <c r="C909">
        <v>32</v>
      </c>
    </row>
    <row r="910" spans="1:3" hidden="1" x14ac:dyDescent="0.2">
      <c r="A910" t="s">
        <v>8221</v>
      </c>
      <c r="B910">
        <v>125</v>
      </c>
      <c r="C910">
        <v>4</v>
      </c>
    </row>
    <row r="911" spans="1:3" hidden="1" x14ac:dyDescent="0.2">
      <c r="A911" t="s">
        <v>8221</v>
      </c>
      <c r="B911">
        <v>260</v>
      </c>
      <c r="C911">
        <v>9</v>
      </c>
    </row>
    <row r="912" spans="1:3" hidden="1" x14ac:dyDescent="0.2">
      <c r="A912" t="s">
        <v>8221</v>
      </c>
      <c r="B912">
        <v>2445</v>
      </c>
      <c r="C912">
        <v>17</v>
      </c>
    </row>
    <row r="913" spans="1:3" hidden="1" x14ac:dyDescent="0.2">
      <c r="A913" t="s">
        <v>8221</v>
      </c>
      <c r="B913">
        <v>200</v>
      </c>
      <c r="C913">
        <v>5</v>
      </c>
    </row>
    <row r="914" spans="1:3" hidden="1" x14ac:dyDescent="0.2">
      <c r="A914" t="s">
        <v>8221</v>
      </c>
      <c r="B914">
        <v>7834</v>
      </c>
      <c r="C914">
        <v>53</v>
      </c>
    </row>
    <row r="915" spans="1:3" hidden="1" x14ac:dyDescent="0.2">
      <c r="A915" t="s">
        <v>8221</v>
      </c>
      <c r="B915">
        <v>195</v>
      </c>
      <c r="C915">
        <v>7</v>
      </c>
    </row>
    <row r="916" spans="1:3" hidden="1" x14ac:dyDescent="0.2">
      <c r="A916" t="s">
        <v>8221</v>
      </c>
      <c r="B916">
        <v>3200</v>
      </c>
      <c r="C916">
        <v>72</v>
      </c>
    </row>
    <row r="917" spans="1:3" hidden="1" x14ac:dyDescent="0.2">
      <c r="A917" t="s">
        <v>8221</v>
      </c>
      <c r="B917">
        <v>0</v>
      </c>
      <c r="C917">
        <v>0</v>
      </c>
    </row>
    <row r="918" spans="1:3" hidden="1" x14ac:dyDescent="0.2">
      <c r="A918" t="s">
        <v>8221</v>
      </c>
      <c r="B918">
        <v>70</v>
      </c>
      <c r="C918">
        <v>2</v>
      </c>
    </row>
    <row r="919" spans="1:3" hidden="1" x14ac:dyDescent="0.2">
      <c r="A919" t="s">
        <v>8221</v>
      </c>
      <c r="B919">
        <v>280</v>
      </c>
      <c r="C919">
        <v>8</v>
      </c>
    </row>
    <row r="920" spans="1:3" hidden="1" x14ac:dyDescent="0.2">
      <c r="A920" t="s">
        <v>8221</v>
      </c>
      <c r="B920">
        <v>21</v>
      </c>
      <c r="C920">
        <v>2</v>
      </c>
    </row>
    <row r="921" spans="1:3" hidden="1" x14ac:dyDescent="0.2">
      <c r="A921" t="s">
        <v>8221</v>
      </c>
      <c r="B921">
        <v>0</v>
      </c>
      <c r="C921">
        <v>0</v>
      </c>
    </row>
    <row r="922" spans="1:3" hidden="1" x14ac:dyDescent="0.2">
      <c r="A922" t="s">
        <v>8221</v>
      </c>
      <c r="B922">
        <v>90</v>
      </c>
      <c r="C922">
        <v>3</v>
      </c>
    </row>
    <row r="923" spans="1:3" hidden="1" x14ac:dyDescent="0.2">
      <c r="A923" t="s">
        <v>8221</v>
      </c>
      <c r="B923">
        <v>160</v>
      </c>
      <c r="C923">
        <v>4</v>
      </c>
    </row>
    <row r="924" spans="1:3" hidden="1" x14ac:dyDescent="0.2">
      <c r="A924" t="s">
        <v>8221</v>
      </c>
      <c r="B924">
        <v>151</v>
      </c>
      <c r="C924">
        <v>3</v>
      </c>
    </row>
    <row r="925" spans="1:3" hidden="1" x14ac:dyDescent="0.2">
      <c r="A925" t="s">
        <v>8221</v>
      </c>
      <c r="B925">
        <v>196</v>
      </c>
      <c r="C925">
        <v>6</v>
      </c>
    </row>
    <row r="926" spans="1:3" hidden="1" x14ac:dyDescent="0.2">
      <c r="A926" t="s">
        <v>8221</v>
      </c>
      <c r="B926">
        <v>0</v>
      </c>
      <c r="C926">
        <v>0</v>
      </c>
    </row>
    <row r="927" spans="1:3" hidden="1" x14ac:dyDescent="0.2">
      <c r="A927" t="s">
        <v>8221</v>
      </c>
      <c r="B927">
        <v>0</v>
      </c>
      <c r="C927">
        <v>0</v>
      </c>
    </row>
    <row r="928" spans="1:3" hidden="1" x14ac:dyDescent="0.2">
      <c r="A928" t="s">
        <v>8221</v>
      </c>
      <c r="B928">
        <v>0</v>
      </c>
      <c r="C928">
        <v>0</v>
      </c>
    </row>
    <row r="929" spans="1:3" hidden="1" x14ac:dyDescent="0.2">
      <c r="A929" t="s">
        <v>8221</v>
      </c>
      <c r="B929">
        <v>520</v>
      </c>
      <c r="C929">
        <v>8</v>
      </c>
    </row>
    <row r="930" spans="1:3" hidden="1" x14ac:dyDescent="0.2">
      <c r="A930" t="s">
        <v>8221</v>
      </c>
      <c r="B930">
        <v>123</v>
      </c>
      <c r="C930">
        <v>5</v>
      </c>
    </row>
    <row r="931" spans="1:3" hidden="1" x14ac:dyDescent="0.2">
      <c r="A931" t="s">
        <v>8221</v>
      </c>
      <c r="B931">
        <v>0</v>
      </c>
      <c r="C931">
        <v>0</v>
      </c>
    </row>
    <row r="932" spans="1:3" hidden="1" x14ac:dyDescent="0.2">
      <c r="A932" t="s">
        <v>8221</v>
      </c>
      <c r="B932">
        <v>30</v>
      </c>
      <c r="C932">
        <v>2</v>
      </c>
    </row>
    <row r="933" spans="1:3" hidden="1" x14ac:dyDescent="0.2">
      <c r="A933" t="s">
        <v>8221</v>
      </c>
      <c r="B933">
        <v>1982</v>
      </c>
      <c r="C933">
        <v>24</v>
      </c>
    </row>
    <row r="934" spans="1:3" hidden="1" x14ac:dyDescent="0.2">
      <c r="A934" t="s">
        <v>8221</v>
      </c>
      <c r="B934">
        <v>0</v>
      </c>
      <c r="C934">
        <v>0</v>
      </c>
    </row>
    <row r="935" spans="1:3" hidden="1" x14ac:dyDescent="0.2">
      <c r="A935" t="s">
        <v>8221</v>
      </c>
      <c r="B935">
        <v>375</v>
      </c>
      <c r="C935">
        <v>9</v>
      </c>
    </row>
    <row r="936" spans="1:3" hidden="1" x14ac:dyDescent="0.2">
      <c r="A936" t="s">
        <v>8221</v>
      </c>
      <c r="B936">
        <v>0</v>
      </c>
      <c r="C936">
        <v>0</v>
      </c>
    </row>
    <row r="937" spans="1:3" hidden="1" x14ac:dyDescent="0.2">
      <c r="A937" t="s">
        <v>8221</v>
      </c>
      <c r="B937">
        <v>30</v>
      </c>
      <c r="C937">
        <v>1</v>
      </c>
    </row>
    <row r="938" spans="1:3" hidden="1" x14ac:dyDescent="0.2">
      <c r="A938" t="s">
        <v>8221</v>
      </c>
      <c r="B938">
        <v>196</v>
      </c>
      <c r="C938">
        <v>10</v>
      </c>
    </row>
    <row r="939" spans="1:3" hidden="1" x14ac:dyDescent="0.2">
      <c r="A939" t="s">
        <v>8221</v>
      </c>
      <c r="B939">
        <v>100</v>
      </c>
      <c r="C939">
        <v>1</v>
      </c>
    </row>
    <row r="940" spans="1:3" hidden="1" x14ac:dyDescent="0.2">
      <c r="A940" t="s">
        <v>8221</v>
      </c>
      <c r="B940">
        <v>0</v>
      </c>
      <c r="C940">
        <v>0</v>
      </c>
    </row>
    <row r="941" spans="1:3" hidden="1" x14ac:dyDescent="0.2">
      <c r="A941" t="s">
        <v>8221</v>
      </c>
      <c r="B941">
        <v>4635</v>
      </c>
      <c r="C941">
        <v>20</v>
      </c>
    </row>
    <row r="942" spans="1:3" hidden="1" x14ac:dyDescent="0.2">
      <c r="A942" t="s">
        <v>8221</v>
      </c>
      <c r="B942">
        <v>5680</v>
      </c>
      <c r="C942">
        <v>30</v>
      </c>
    </row>
    <row r="943" spans="1:3" hidden="1" x14ac:dyDescent="0.2">
      <c r="A943" t="s">
        <v>8221</v>
      </c>
      <c r="B943">
        <v>330</v>
      </c>
      <c r="C943">
        <v>6</v>
      </c>
    </row>
    <row r="944" spans="1:3" hidden="1" x14ac:dyDescent="0.2">
      <c r="A944" t="s">
        <v>8221</v>
      </c>
      <c r="B944">
        <v>327</v>
      </c>
      <c r="C944">
        <v>15</v>
      </c>
    </row>
    <row r="945" spans="1:3" hidden="1" x14ac:dyDescent="0.2">
      <c r="A945" t="s">
        <v>8221</v>
      </c>
      <c r="B945">
        <v>160</v>
      </c>
      <c r="C945">
        <v>5</v>
      </c>
    </row>
    <row r="946" spans="1:3" hidden="1" x14ac:dyDescent="0.2">
      <c r="A946" t="s">
        <v>8221</v>
      </c>
      <c r="B946">
        <v>0</v>
      </c>
      <c r="C946">
        <v>0</v>
      </c>
    </row>
    <row r="947" spans="1:3" hidden="1" x14ac:dyDescent="0.2">
      <c r="A947" t="s">
        <v>8221</v>
      </c>
      <c r="B947">
        <v>0</v>
      </c>
      <c r="C947">
        <v>0</v>
      </c>
    </row>
    <row r="948" spans="1:3" hidden="1" x14ac:dyDescent="0.2">
      <c r="A948" t="s">
        <v>8221</v>
      </c>
      <c r="B948">
        <v>1575</v>
      </c>
      <c r="C948">
        <v>28</v>
      </c>
    </row>
    <row r="949" spans="1:3" hidden="1" x14ac:dyDescent="0.2">
      <c r="A949" t="s">
        <v>8221</v>
      </c>
      <c r="B949">
        <v>0</v>
      </c>
      <c r="C949">
        <v>0</v>
      </c>
    </row>
    <row r="950" spans="1:3" hidden="1" x14ac:dyDescent="0.2">
      <c r="A950" t="s">
        <v>8221</v>
      </c>
      <c r="B950">
        <v>345</v>
      </c>
      <c r="C950">
        <v>5</v>
      </c>
    </row>
    <row r="951" spans="1:3" hidden="1" x14ac:dyDescent="0.2">
      <c r="A951" t="s">
        <v>8221</v>
      </c>
      <c r="B951">
        <v>131</v>
      </c>
      <c r="C951">
        <v>7</v>
      </c>
    </row>
    <row r="952" spans="1:3" hidden="1" x14ac:dyDescent="0.2">
      <c r="A952" t="s">
        <v>8221</v>
      </c>
      <c r="B952">
        <v>1381</v>
      </c>
      <c r="C952">
        <v>30</v>
      </c>
    </row>
    <row r="953" spans="1:3" hidden="1" x14ac:dyDescent="0.2">
      <c r="A953" t="s">
        <v>8221</v>
      </c>
      <c r="B953">
        <v>120</v>
      </c>
      <c r="C953">
        <v>2</v>
      </c>
    </row>
    <row r="954" spans="1:3" hidden="1" x14ac:dyDescent="0.2">
      <c r="A954" t="s">
        <v>8221</v>
      </c>
      <c r="B954">
        <v>1520</v>
      </c>
      <c r="C954">
        <v>30</v>
      </c>
    </row>
    <row r="955" spans="1:3" hidden="1" x14ac:dyDescent="0.2">
      <c r="A955" t="s">
        <v>8221</v>
      </c>
      <c r="B955">
        <v>50</v>
      </c>
      <c r="C955">
        <v>2</v>
      </c>
    </row>
    <row r="956" spans="1:3" hidden="1" x14ac:dyDescent="0.2">
      <c r="A956" t="s">
        <v>8221</v>
      </c>
      <c r="B956">
        <v>0</v>
      </c>
      <c r="C956">
        <v>0</v>
      </c>
    </row>
    <row r="957" spans="1:3" hidden="1" x14ac:dyDescent="0.2">
      <c r="A957" t="s">
        <v>8221</v>
      </c>
      <c r="B957">
        <v>40</v>
      </c>
      <c r="C957">
        <v>2</v>
      </c>
    </row>
    <row r="958" spans="1:3" hidden="1" x14ac:dyDescent="0.2">
      <c r="A958" t="s">
        <v>8221</v>
      </c>
      <c r="B958">
        <v>25</v>
      </c>
      <c r="C958">
        <v>1</v>
      </c>
    </row>
    <row r="959" spans="1:3" hidden="1" x14ac:dyDescent="0.2">
      <c r="A959" t="s">
        <v>8221</v>
      </c>
      <c r="B959">
        <v>40</v>
      </c>
      <c r="C959">
        <v>2</v>
      </c>
    </row>
    <row r="960" spans="1:3" hidden="1" x14ac:dyDescent="0.2">
      <c r="A960" t="s">
        <v>8221</v>
      </c>
      <c r="B960">
        <v>1544</v>
      </c>
      <c r="C960">
        <v>14</v>
      </c>
    </row>
    <row r="961" spans="1:3" hidden="1" x14ac:dyDescent="0.2">
      <c r="A961" t="s">
        <v>8221</v>
      </c>
      <c r="B961">
        <v>1161</v>
      </c>
      <c r="C961">
        <v>31</v>
      </c>
    </row>
    <row r="962" spans="1:3" hidden="1" x14ac:dyDescent="0.2">
      <c r="A962" t="s">
        <v>8221</v>
      </c>
      <c r="B962">
        <v>668</v>
      </c>
      <c r="C962">
        <v>16</v>
      </c>
    </row>
    <row r="963" spans="1:3" hidden="1" x14ac:dyDescent="0.2">
      <c r="A963" t="s">
        <v>8221</v>
      </c>
      <c r="B963">
        <v>289</v>
      </c>
      <c r="C963">
        <v>12</v>
      </c>
    </row>
    <row r="964" spans="1:3" hidden="1" x14ac:dyDescent="0.2">
      <c r="A964" t="s">
        <v>8221</v>
      </c>
      <c r="B964">
        <v>6663</v>
      </c>
      <c r="C964">
        <v>96</v>
      </c>
    </row>
    <row r="965" spans="1:3" hidden="1" x14ac:dyDescent="0.2">
      <c r="A965" t="s">
        <v>8221</v>
      </c>
      <c r="B965">
        <v>2484</v>
      </c>
      <c r="C965">
        <v>16</v>
      </c>
    </row>
    <row r="966" spans="1:3" hidden="1" x14ac:dyDescent="0.2">
      <c r="A966" t="s">
        <v>8221</v>
      </c>
      <c r="B966">
        <v>286</v>
      </c>
      <c r="C966">
        <v>5</v>
      </c>
    </row>
    <row r="967" spans="1:3" hidden="1" x14ac:dyDescent="0.2">
      <c r="A967" t="s">
        <v>8221</v>
      </c>
      <c r="B967">
        <v>0</v>
      </c>
      <c r="C967">
        <v>0</v>
      </c>
    </row>
    <row r="968" spans="1:3" hidden="1" x14ac:dyDescent="0.2">
      <c r="A968" t="s">
        <v>8221</v>
      </c>
      <c r="B968">
        <v>480</v>
      </c>
      <c r="C968">
        <v>8</v>
      </c>
    </row>
    <row r="969" spans="1:3" hidden="1" x14ac:dyDescent="0.2">
      <c r="A969" t="s">
        <v>8221</v>
      </c>
      <c r="B969">
        <v>273</v>
      </c>
      <c r="C969">
        <v>7</v>
      </c>
    </row>
    <row r="970" spans="1:3" hidden="1" x14ac:dyDescent="0.2">
      <c r="A970" t="s">
        <v>8221</v>
      </c>
      <c r="B970">
        <v>1402</v>
      </c>
      <c r="C970">
        <v>24</v>
      </c>
    </row>
    <row r="971" spans="1:3" hidden="1" x14ac:dyDescent="0.2">
      <c r="A971" t="s">
        <v>8221</v>
      </c>
      <c r="B971">
        <v>19195</v>
      </c>
      <c r="C971">
        <v>121</v>
      </c>
    </row>
    <row r="972" spans="1:3" hidden="1" x14ac:dyDescent="0.2">
      <c r="A972" t="s">
        <v>8221</v>
      </c>
      <c r="B972">
        <v>19572</v>
      </c>
      <c r="C972">
        <v>196</v>
      </c>
    </row>
    <row r="973" spans="1:3" hidden="1" x14ac:dyDescent="0.2">
      <c r="A973" t="s">
        <v>8221</v>
      </c>
      <c r="B973">
        <v>126</v>
      </c>
      <c r="C973">
        <v>5</v>
      </c>
    </row>
    <row r="974" spans="1:3" hidden="1" x14ac:dyDescent="0.2">
      <c r="A974" t="s">
        <v>8221</v>
      </c>
      <c r="B974">
        <v>6511</v>
      </c>
      <c r="C974">
        <v>73</v>
      </c>
    </row>
    <row r="975" spans="1:3" hidden="1" x14ac:dyDescent="0.2">
      <c r="A975" t="s">
        <v>8221</v>
      </c>
      <c r="B975">
        <v>16984</v>
      </c>
      <c r="C975">
        <v>93</v>
      </c>
    </row>
    <row r="976" spans="1:3" hidden="1" x14ac:dyDescent="0.2">
      <c r="A976" t="s">
        <v>8221</v>
      </c>
      <c r="B976">
        <v>861</v>
      </c>
      <c r="C976">
        <v>17</v>
      </c>
    </row>
    <row r="977" spans="1:3" hidden="1" x14ac:dyDescent="0.2">
      <c r="A977" t="s">
        <v>8221</v>
      </c>
      <c r="B977">
        <v>233</v>
      </c>
      <c r="C977">
        <v>7</v>
      </c>
    </row>
    <row r="978" spans="1:3" hidden="1" x14ac:dyDescent="0.2">
      <c r="A978" t="s">
        <v>8221</v>
      </c>
      <c r="B978">
        <v>881</v>
      </c>
      <c r="C978">
        <v>17</v>
      </c>
    </row>
    <row r="979" spans="1:3" hidden="1" x14ac:dyDescent="0.2">
      <c r="A979" t="s">
        <v>8221</v>
      </c>
      <c r="B979">
        <v>19430</v>
      </c>
      <c r="C979">
        <v>171</v>
      </c>
    </row>
    <row r="980" spans="1:3" hidden="1" x14ac:dyDescent="0.2">
      <c r="A980" t="s">
        <v>8221</v>
      </c>
      <c r="B980">
        <v>25655</v>
      </c>
      <c r="C980">
        <v>188</v>
      </c>
    </row>
    <row r="981" spans="1:3" hidden="1" x14ac:dyDescent="0.2">
      <c r="A981" t="s">
        <v>8221</v>
      </c>
      <c r="B981">
        <v>40079</v>
      </c>
      <c r="C981">
        <v>110</v>
      </c>
    </row>
    <row r="982" spans="1:3" hidden="1" x14ac:dyDescent="0.2">
      <c r="A982" t="s">
        <v>8221</v>
      </c>
      <c r="B982">
        <v>712</v>
      </c>
      <c r="C982">
        <v>37</v>
      </c>
    </row>
    <row r="983" spans="1:3" hidden="1" x14ac:dyDescent="0.2">
      <c r="A983" t="s">
        <v>8221</v>
      </c>
      <c r="B983">
        <v>377</v>
      </c>
      <c r="C983">
        <v>9</v>
      </c>
    </row>
    <row r="984" spans="1:3" hidden="1" x14ac:dyDescent="0.2">
      <c r="A984" t="s">
        <v>8221</v>
      </c>
      <c r="B984">
        <v>879</v>
      </c>
      <c r="C984">
        <v>29</v>
      </c>
    </row>
    <row r="985" spans="1:3" hidden="1" x14ac:dyDescent="0.2">
      <c r="A985" t="s">
        <v>8221</v>
      </c>
      <c r="B985">
        <v>298</v>
      </c>
      <c r="C985">
        <v>6</v>
      </c>
    </row>
    <row r="986" spans="1:3" hidden="1" x14ac:dyDescent="0.2">
      <c r="A986" t="s">
        <v>8221</v>
      </c>
      <c r="B986">
        <v>1776</v>
      </c>
      <c r="C986">
        <v>30</v>
      </c>
    </row>
    <row r="987" spans="1:3" hidden="1" x14ac:dyDescent="0.2">
      <c r="A987" t="s">
        <v>8221</v>
      </c>
      <c r="B987">
        <v>3562</v>
      </c>
      <c r="C987">
        <v>81</v>
      </c>
    </row>
    <row r="988" spans="1:3" hidden="1" x14ac:dyDescent="0.2">
      <c r="A988" t="s">
        <v>8221</v>
      </c>
      <c r="B988">
        <v>106</v>
      </c>
      <c r="C988">
        <v>4</v>
      </c>
    </row>
    <row r="989" spans="1:3" hidden="1" x14ac:dyDescent="0.2">
      <c r="A989" t="s">
        <v>8221</v>
      </c>
      <c r="B989">
        <v>14000</v>
      </c>
      <c r="C989">
        <v>11</v>
      </c>
    </row>
    <row r="990" spans="1:3" hidden="1" x14ac:dyDescent="0.2">
      <c r="A990" t="s">
        <v>8221</v>
      </c>
      <c r="B990">
        <v>2296</v>
      </c>
      <c r="C990">
        <v>14</v>
      </c>
    </row>
    <row r="991" spans="1:3" hidden="1" x14ac:dyDescent="0.2">
      <c r="A991" t="s">
        <v>8221</v>
      </c>
      <c r="B991">
        <v>226</v>
      </c>
      <c r="C991">
        <v>5</v>
      </c>
    </row>
    <row r="992" spans="1:3" hidden="1" x14ac:dyDescent="0.2">
      <c r="A992" t="s">
        <v>8221</v>
      </c>
      <c r="B992">
        <v>6925</v>
      </c>
      <c r="C992">
        <v>45</v>
      </c>
    </row>
    <row r="993" spans="1:3" hidden="1" x14ac:dyDescent="0.2">
      <c r="A993" t="s">
        <v>8221</v>
      </c>
      <c r="B993">
        <v>411</v>
      </c>
      <c r="C993">
        <v>8</v>
      </c>
    </row>
    <row r="994" spans="1:3" hidden="1" x14ac:dyDescent="0.2">
      <c r="A994" t="s">
        <v>8221</v>
      </c>
      <c r="B994">
        <v>280</v>
      </c>
      <c r="C994">
        <v>3</v>
      </c>
    </row>
    <row r="995" spans="1:3" hidden="1" x14ac:dyDescent="0.2">
      <c r="A995" t="s">
        <v>8221</v>
      </c>
      <c r="B995">
        <v>2607</v>
      </c>
      <c r="C995">
        <v>24</v>
      </c>
    </row>
    <row r="996" spans="1:3" hidden="1" x14ac:dyDescent="0.2">
      <c r="A996" t="s">
        <v>8221</v>
      </c>
      <c r="B996">
        <v>2889</v>
      </c>
      <c r="C996">
        <v>18</v>
      </c>
    </row>
    <row r="997" spans="1:3" hidden="1" x14ac:dyDescent="0.2">
      <c r="A997" t="s">
        <v>8221</v>
      </c>
      <c r="B997">
        <v>909</v>
      </c>
      <c r="C997">
        <v>12</v>
      </c>
    </row>
    <row r="998" spans="1:3" hidden="1" x14ac:dyDescent="0.2">
      <c r="A998" t="s">
        <v>8221</v>
      </c>
      <c r="B998">
        <v>97273</v>
      </c>
      <c r="C998">
        <v>123</v>
      </c>
    </row>
    <row r="999" spans="1:3" hidden="1" x14ac:dyDescent="0.2">
      <c r="A999" t="s">
        <v>8221</v>
      </c>
      <c r="B999">
        <v>28986.16</v>
      </c>
      <c r="C999">
        <v>96</v>
      </c>
    </row>
    <row r="1000" spans="1:3" hidden="1" x14ac:dyDescent="0.2">
      <c r="A1000" t="s">
        <v>8221</v>
      </c>
      <c r="B1000">
        <v>1486</v>
      </c>
      <c r="C1000">
        <v>31</v>
      </c>
    </row>
    <row r="1001" spans="1:3" hidden="1" x14ac:dyDescent="0.2">
      <c r="A1001" t="s">
        <v>8221</v>
      </c>
      <c r="B1001">
        <v>11</v>
      </c>
      <c r="C1001">
        <v>4</v>
      </c>
    </row>
    <row r="1002" spans="1:3" hidden="1" x14ac:dyDescent="0.2">
      <c r="A1002" t="s">
        <v>8221</v>
      </c>
      <c r="B1002">
        <v>3</v>
      </c>
      <c r="C1002">
        <v>3</v>
      </c>
    </row>
    <row r="1003" spans="1:3" hidden="1" x14ac:dyDescent="0.2">
      <c r="A1003" t="s">
        <v>8221</v>
      </c>
      <c r="B1003">
        <v>30751</v>
      </c>
      <c r="C1003">
        <v>179</v>
      </c>
    </row>
    <row r="1004" spans="1:3" hidden="1" x14ac:dyDescent="0.2">
      <c r="A1004" t="s">
        <v>8221</v>
      </c>
      <c r="B1004">
        <v>106</v>
      </c>
      <c r="C1004">
        <v>3</v>
      </c>
    </row>
    <row r="1005" spans="1:3" hidden="1" x14ac:dyDescent="0.2">
      <c r="A1005" t="s">
        <v>8221</v>
      </c>
      <c r="B1005">
        <v>1888</v>
      </c>
      <c r="C1005">
        <v>23</v>
      </c>
    </row>
    <row r="1006" spans="1:3" hidden="1" x14ac:dyDescent="0.2">
      <c r="A1006" t="s">
        <v>8221</v>
      </c>
      <c r="B1006">
        <v>2550</v>
      </c>
      <c r="C1006">
        <v>23</v>
      </c>
    </row>
    <row r="1007" spans="1:3" hidden="1" x14ac:dyDescent="0.2">
      <c r="A1007" t="s">
        <v>8221</v>
      </c>
      <c r="B1007">
        <v>6610</v>
      </c>
      <c r="C1007">
        <v>41</v>
      </c>
    </row>
    <row r="1008" spans="1:3" hidden="1" x14ac:dyDescent="0.2">
      <c r="A1008" t="s">
        <v>8221</v>
      </c>
      <c r="B1008">
        <v>0</v>
      </c>
      <c r="C1008">
        <v>0</v>
      </c>
    </row>
    <row r="1009" spans="1:3" hidden="1" x14ac:dyDescent="0.2">
      <c r="A1009" t="s">
        <v>8221</v>
      </c>
      <c r="B1009">
        <v>1677</v>
      </c>
      <c r="C1009">
        <v>32</v>
      </c>
    </row>
    <row r="1010" spans="1:3" hidden="1" x14ac:dyDescent="0.2">
      <c r="A1010" t="s">
        <v>8221</v>
      </c>
      <c r="B1010">
        <v>26</v>
      </c>
      <c r="C1010">
        <v>2</v>
      </c>
    </row>
    <row r="1011" spans="1:3" hidden="1" x14ac:dyDescent="0.2">
      <c r="A1011" t="s">
        <v>8221</v>
      </c>
      <c r="B1011">
        <v>212</v>
      </c>
      <c r="C1011">
        <v>7</v>
      </c>
    </row>
    <row r="1012" spans="1:3" hidden="1" x14ac:dyDescent="0.2">
      <c r="A1012" t="s">
        <v>8221</v>
      </c>
      <c r="B1012">
        <v>467</v>
      </c>
      <c r="C1012">
        <v>4</v>
      </c>
    </row>
    <row r="1013" spans="1:3" hidden="1" x14ac:dyDescent="0.2">
      <c r="A1013" t="s">
        <v>8221</v>
      </c>
      <c r="B1013">
        <v>17561</v>
      </c>
      <c r="C1013">
        <v>196</v>
      </c>
    </row>
    <row r="1014" spans="1:3" hidden="1" x14ac:dyDescent="0.2">
      <c r="A1014" t="s">
        <v>8221</v>
      </c>
      <c r="B1014">
        <v>4669</v>
      </c>
      <c r="C1014">
        <v>11</v>
      </c>
    </row>
    <row r="1015" spans="1:3" hidden="1" x14ac:dyDescent="0.2">
      <c r="A1015" t="s">
        <v>8221</v>
      </c>
      <c r="B1015">
        <v>726</v>
      </c>
      <c r="C1015">
        <v>9</v>
      </c>
    </row>
    <row r="1016" spans="1:3" hidden="1" x14ac:dyDescent="0.2">
      <c r="A1016" t="s">
        <v>8221</v>
      </c>
      <c r="B1016">
        <v>65</v>
      </c>
      <c r="C1016">
        <v>5</v>
      </c>
    </row>
    <row r="1017" spans="1:3" hidden="1" x14ac:dyDescent="0.2">
      <c r="A1017" t="s">
        <v>8221</v>
      </c>
      <c r="B1017">
        <v>65</v>
      </c>
      <c r="C1017">
        <v>8</v>
      </c>
    </row>
    <row r="1018" spans="1:3" hidden="1" x14ac:dyDescent="0.2">
      <c r="A1018" t="s">
        <v>8221</v>
      </c>
      <c r="B1018">
        <v>35135</v>
      </c>
      <c r="C1018">
        <v>229</v>
      </c>
    </row>
    <row r="1019" spans="1:3" hidden="1" x14ac:dyDescent="0.2">
      <c r="A1019" t="s">
        <v>8221</v>
      </c>
      <c r="B1019">
        <v>11683</v>
      </c>
      <c r="C1019">
        <v>40</v>
      </c>
    </row>
    <row r="1020" spans="1:3" x14ac:dyDescent="0.2">
      <c r="A1020" t="s">
        <v>8220</v>
      </c>
      <c r="B1020">
        <v>19824</v>
      </c>
      <c r="C1020">
        <v>6</v>
      </c>
    </row>
    <row r="1021" spans="1:3" x14ac:dyDescent="0.2">
      <c r="A1021" t="s">
        <v>8220</v>
      </c>
      <c r="B1021">
        <v>5200</v>
      </c>
      <c r="C1021">
        <v>4</v>
      </c>
    </row>
    <row r="1022" spans="1:3" x14ac:dyDescent="0.2">
      <c r="A1022" t="s">
        <v>8220</v>
      </c>
      <c r="B1022">
        <v>2960</v>
      </c>
      <c r="C1022">
        <v>22</v>
      </c>
    </row>
    <row r="1023" spans="1:3" x14ac:dyDescent="0.2">
      <c r="A1023" t="s">
        <v>8220</v>
      </c>
      <c r="B1023">
        <v>3211</v>
      </c>
      <c r="C1023">
        <v>15</v>
      </c>
    </row>
    <row r="1024" spans="1:3" x14ac:dyDescent="0.2">
      <c r="A1024" t="s">
        <v>8220</v>
      </c>
      <c r="B1024">
        <v>20552</v>
      </c>
      <c r="C1024">
        <v>95</v>
      </c>
    </row>
    <row r="1025" spans="1:3" x14ac:dyDescent="0.2">
      <c r="A1025" t="s">
        <v>8220</v>
      </c>
      <c r="B1025">
        <v>150102</v>
      </c>
      <c r="C1025">
        <v>161</v>
      </c>
    </row>
    <row r="1026" spans="1:3" x14ac:dyDescent="0.2">
      <c r="A1026" t="s">
        <v>8220</v>
      </c>
      <c r="B1026">
        <v>234</v>
      </c>
      <c r="C1026">
        <v>8</v>
      </c>
    </row>
    <row r="1027" spans="1:3" x14ac:dyDescent="0.2">
      <c r="A1027" t="s">
        <v>8220</v>
      </c>
      <c r="B1027">
        <v>13296</v>
      </c>
      <c r="C1027">
        <v>76</v>
      </c>
    </row>
    <row r="1028" spans="1:3" x14ac:dyDescent="0.2">
      <c r="A1028" t="s">
        <v>8220</v>
      </c>
      <c r="B1028">
        <v>250</v>
      </c>
      <c r="C1028">
        <v>1</v>
      </c>
    </row>
    <row r="1029" spans="1:3" x14ac:dyDescent="0.2">
      <c r="A1029" t="s">
        <v>8220</v>
      </c>
      <c r="B1029">
        <v>6565</v>
      </c>
      <c r="C1029">
        <v>101</v>
      </c>
    </row>
    <row r="1030" spans="1:3" x14ac:dyDescent="0.2">
      <c r="A1030" t="s">
        <v>8220</v>
      </c>
      <c r="B1030">
        <v>220</v>
      </c>
      <c r="C1030">
        <v>4</v>
      </c>
    </row>
    <row r="1031" spans="1:3" x14ac:dyDescent="0.2">
      <c r="A1031" t="s">
        <v>8220</v>
      </c>
      <c r="B1031">
        <v>75</v>
      </c>
      <c r="C1031">
        <v>1</v>
      </c>
    </row>
    <row r="1032" spans="1:3" hidden="1" x14ac:dyDescent="0.2">
      <c r="A1032" t="s">
        <v>8220</v>
      </c>
      <c r="B1032">
        <v>1076751.05</v>
      </c>
      <c r="C1032">
        <v>775</v>
      </c>
    </row>
    <row r="1033" spans="1:3" x14ac:dyDescent="0.2">
      <c r="A1033" t="s">
        <v>8220</v>
      </c>
      <c r="B1033">
        <v>8632</v>
      </c>
      <c r="C1033">
        <v>90</v>
      </c>
    </row>
    <row r="1034" spans="1:3" x14ac:dyDescent="0.2">
      <c r="A1034" t="s">
        <v>8220</v>
      </c>
      <c r="B1034">
        <v>3060</v>
      </c>
      <c r="C1034">
        <v>16</v>
      </c>
    </row>
    <row r="1035" spans="1:3" x14ac:dyDescent="0.2">
      <c r="A1035" t="s">
        <v>8220</v>
      </c>
      <c r="B1035">
        <v>240</v>
      </c>
      <c r="C1035">
        <v>6</v>
      </c>
    </row>
    <row r="1036" spans="1:3" x14ac:dyDescent="0.2">
      <c r="A1036" t="s">
        <v>8220</v>
      </c>
      <c r="B1036">
        <v>2842</v>
      </c>
      <c r="C1036">
        <v>38</v>
      </c>
    </row>
    <row r="1037" spans="1:3" x14ac:dyDescent="0.2">
      <c r="A1037" t="s">
        <v>8220</v>
      </c>
      <c r="B1037">
        <v>57197</v>
      </c>
      <c r="C1037">
        <v>355</v>
      </c>
    </row>
    <row r="1038" spans="1:3" x14ac:dyDescent="0.2">
      <c r="A1038" t="s">
        <v>8220</v>
      </c>
      <c r="B1038">
        <v>621</v>
      </c>
      <c r="C1038">
        <v>7</v>
      </c>
    </row>
    <row r="1039" spans="1:3" x14ac:dyDescent="0.2">
      <c r="A1039" t="s">
        <v>8220</v>
      </c>
      <c r="B1039">
        <v>21300</v>
      </c>
      <c r="C1039">
        <v>400</v>
      </c>
    </row>
    <row r="1040" spans="1:3" hidden="1" x14ac:dyDescent="0.2">
      <c r="A1040" t="s">
        <v>8219</v>
      </c>
      <c r="B1040">
        <v>3186</v>
      </c>
      <c r="C1040">
        <v>30</v>
      </c>
    </row>
    <row r="1041" spans="1:3" hidden="1" x14ac:dyDescent="0.2">
      <c r="A1041" t="s">
        <v>8219</v>
      </c>
      <c r="B1041">
        <v>10554.11</v>
      </c>
      <c r="C1041">
        <v>478</v>
      </c>
    </row>
    <row r="1042" spans="1:3" hidden="1" x14ac:dyDescent="0.2">
      <c r="A1042" t="s">
        <v>8219</v>
      </c>
      <c r="B1042">
        <v>2298</v>
      </c>
      <c r="C1042">
        <v>74</v>
      </c>
    </row>
    <row r="1043" spans="1:3" hidden="1" x14ac:dyDescent="0.2">
      <c r="A1043" t="s">
        <v>8219</v>
      </c>
      <c r="B1043">
        <v>4743</v>
      </c>
      <c r="C1043">
        <v>131</v>
      </c>
    </row>
    <row r="1044" spans="1:3" hidden="1" x14ac:dyDescent="0.2">
      <c r="A1044" t="s">
        <v>8219</v>
      </c>
      <c r="B1044">
        <v>23727.55</v>
      </c>
      <c r="C1044">
        <v>61</v>
      </c>
    </row>
    <row r="1045" spans="1:3" hidden="1" x14ac:dyDescent="0.2">
      <c r="A1045" t="s">
        <v>8219</v>
      </c>
      <c r="B1045">
        <v>76949.820000000007</v>
      </c>
      <c r="C1045">
        <v>1071</v>
      </c>
    </row>
    <row r="1046" spans="1:3" hidden="1" x14ac:dyDescent="0.2">
      <c r="A1046" t="s">
        <v>8219</v>
      </c>
      <c r="B1046">
        <v>7000.58</v>
      </c>
      <c r="C1046">
        <v>122</v>
      </c>
    </row>
    <row r="1047" spans="1:3" hidden="1" x14ac:dyDescent="0.2">
      <c r="A1047" t="s">
        <v>8219</v>
      </c>
      <c r="B1047">
        <v>7733</v>
      </c>
      <c r="C1047">
        <v>111</v>
      </c>
    </row>
    <row r="1048" spans="1:3" hidden="1" x14ac:dyDescent="0.2">
      <c r="A1048" t="s">
        <v>8219</v>
      </c>
      <c r="B1048">
        <v>11727</v>
      </c>
      <c r="C1048">
        <v>255</v>
      </c>
    </row>
    <row r="1049" spans="1:3" hidden="1" x14ac:dyDescent="0.2">
      <c r="A1049" t="s">
        <v>8219</v>
      </c>
      <c r="B1049">
        <v>11176</v>
      </c>
      <c r="C1049">
        <v>141</v>
      </c>
    </row>
    <row r="1050" spans="1:3" hidden="1" x14ac:dyDescent="0.2">
      <c r="A1050" t="s">
        <v>8219</v>
      </c>
      <c r="B1050">
        <v>6842</v>
      </c>
      <c r="C1050">
        <v>159</v>
      </c>
    </row>
    <row r="1051" spans="1:3" hidden="1" x14ac:dyDescent="0.2">
      <c r="A1051" t="s">
        <v>8219</v>
      </c>
      <c r="B1051">
        <v>10740</v>
      </c>
      <c r="C1051">
        <v>99</v>
      </c>
    </row>
    <row r="1052" spans="1:3" hidden="1" x14ac:dyDescent="0.2">
      <c r="A1052" t="s">
        <v>8219</v>
      </c>
      <c r="B1052">
        <v>5858.84</v>
      </c>
      <c r="C1052">
        <v>96</v>
      </c>
    </row>
    <row r="1053" spans="1:3" hidden="1" x14ac:dyDescent="0.2">
      <c r="A1053" t="s">
        <v>8219</v>
      </c>
      <c r="B1053">
        <v>1366</v>
      </c>
      <c r="C1053">
        <v>27</v>
      </c>
    </row>
    <row r="1054" spans="1:3" hidden="1" x14ac:dyDescent="0.2">
      <c r="A1054" t="s">
        <v>8219</v>
      </c>
      <c r="B1054">
        <v>6500.09</v>
      </c>
      <c r="C1054">
        <v>166</v>
      </c>
    </row>
    <row r="1055" spans="1:3" hidden="1" x14ac:dyDescent="0.2">
      <c r="A1055" t="s">
        <v>8219</v>
      </c>
      <c r="B1055">
        <v>4952</v>
      </c>
      <c r="C1055">
        <v>76</v>
      </c>
    </row>
    <row r="1056" spans="1:3" hidden="1" x14ac:dyDescent="0.2">
      <c r="A1056" t="s">
        <v>8219</v>
      </c>
      <c r="B1056">
        <v>5056.22</v>
      </c>
      <c r="C1056">
        <v>211</v>
      </c>
    </row>
    <row r="1057" spans="1:3" hidden="1" x14ac:dyDescent="0.2">
      <c r="A1057" t="s">
        <v>8219</v>
      </c>
      <c r="B1057">
        <v>1021</v>
      </c>
      <c r="C1057">
        <v>21</v>
      </c>
    </row>
    <row r="1058" spans="1:3" hidden="1" x14ac:dyDescent="0.2">
      <c r="A1058" t="s">
        <v>8219</v>
      </c>
      <c r="B1058">
        <v>2180</v>
      </c>
      <c r="C1058">
        <v>61</v>
      </c>
    </row>
    <row r="1059" spans="1:3" hidden="1" x14ac:dyDescent="0.2">
      <c r="A1059" t="s">
        <v>8219</v>
      </c>
      <c r="B1059">
        <v>641</v>
      </c>
      <c r="C1059">
        <v>30</v>
      </c>
    </row>
    <row r="1060" spans="1:3" x14ac:dyDescent="0.2">
      <c r="A1060" t="s">
        <v>8220</v>
      </c>
      <c r="B1060">
        <v>250</v>
      </c>
      <c r="C1060">
        <v>1</v>
      </c>
    </row>
    <row r="1061" spans="1:3" x14ac:dyDescent="0.2">
      <c r="A1061" t="s">
        <v>8220</v>
      </c>
      <c r="B1061">
        <v>0</v>
      </c>
      <c r="C1061">
        <v>0</v>
      </c>
    </row>
    <row r="1062" spans="1:3" x14ac:dyDescent="0.2">
      <c r="A1062" t="s">
        <v>8220</v>
      </c>
      <c r="B1062">
        <v>10</v>
      </c>
      <c r="C1062">
        <v>1</v>
      </c>
    </row>
    <row r="1063" spans="1:3" x14ac:dyDescent="0.2">
      <c r="A1063" t="s">
        <v>8220</v>
      </c>
      <c r="B1063">
        <v>8537</v>
      </c>
      <c r="C1063">
        <v>292</v>
      </c>
    </row>
    <row r="1064" spans="1:3" x14ac:dyDescent="0.2">
      <c r="A1064" t="s">
        <v>8220</v>
      </c>
      <c r="B1064">
        <v>6</v>
      </c>
      <c r="C1064">
        <v>2</v>
      </c>
    </row>
    <row r="1065" spans="1:3" x14ac:dyDescent="0.2">
      <c r="A1065" t="s">
        <v>8220</v>
      </c>
      <c r="B1065">
        <v>266</v>
      </c>
      <c r="C1065">
        <v>8</v>
      </c>
    </row>
    <row r="1066" spans="1:3" x14ac:dyDescent="0.2">
      <c r="A1066" t="s">
        <v>8220</v>
      </c>
      <c r="B1066">
        <v>0</v>
      </c>
      <c r="C1066">
        <v>0</v>
      </c>
    </row>
    <row r="1067" spans="1:3" x14ac:dyDescent="0.2">
      <c r="A1067" t="s">
        <v>8220</v>
      </c>
      <c r="B1067">
        <v>1</v>
      </c>
      <c r="C1067">
        <v>1</v>
      </c>
    </row>
    <row r="1068" spans="1:3" x14ac:dyDescent="0.2">
      <c r="A1068" t="s">
        <v>8220</v>
      </c>
      <c r="B1068">
        <v>212</v>
      </c>
      <c r="C1068">
        <v>4</v>
      </c>
    </row>
    <row r="1069" spans="1:3" x14ac:dyDescent="0.2">
      <c r="A1069" t="s">
        <v>8220</v>
      </c>
      <c r="B1069">
        <v>0</v>
      </c>
      <c r="C1069">
        <v>0</v>
      </c>
    </row>
    <row r="1070" spans="1:3" x14ac:dyDescent="0.2">
      <c r="A1070" t="s">
        <v>8220</v>
      </c>
      <c r="B1070">
        <v>0</v>
      </c>
      <c r="C1070">
        <v>0</v>
      </c>
    </row>
    <row r="1071" spans="1:3" x14ac:dyDescent="0.2">
      <c r="A1071" t="s">
        <v>8220</v>
      </c>
      <c r="B1071">
        <v>0</v>
      </c>
      <c r="C1071">
        <v>0</v>
      </c>
    </row>
    <row r="1072" spans="1:3" x14ac:dyDescent="0.2">
      <c r="A1072" t="s">
        <v>8220</v>
      </c>
      <c r="B1072">
        <v>0</v>
      </c>
      <c r="C1072">
        <v>0</v>
      </c>
    </row>
    <row r="1073" spans="1:3" x14ac:dyDescent="0.2">
      <c r="A1073" t="s">
        <v>8220</v>
      </c>
      <c r="B1073">
        <v>15</v>
      </c>
      <c r="C1073">
        <v>1</v>
      </c>
    </row>
    <row r="1074" spans="1:3" x14ac:dyDescent="0.2">
      <c r="A1074" t="s">
        <v>8220</v>
      </c>
      <c r="B1074">
        <v>0</v>
      </c>
      <c r="C1074">
        <v>0</v>
      </c>
    </row>
    <row r="1075" spans="1:3" x14ac:dyDescent="0.2">
      <c r="A1075" t="s">
        <v>8220</v>
      </c>
      <c r="B1075">
        <v>0</v>
      </c>
      <c r="C1075">
        <v>0</v>
      </c>
    </row>
    <row r="1076" spans="1:3" x14ac:dyDescent="0.2">
      <c r="A1076" t="s">
        <v>8220</v>
      </c>
      <c r="B1076">
        <v>0</v>
      </c>
      <c r="C1076">
        <v>0</v>
      </c>
    </row>
    <row r="1077" spans="1:3" x14ac:dyDescent="0.2">
      <c r="A1077" t="s">
        <v>8220</v>
      </c>
      <c r="B1077">
        <v>0</v>
      </c>
      <c r="C1077">
        <v>0</v>
      </c>
    </row>
    <row r="1078" spans="1:3" x14ac:dyDescent="0.2">
      <c r="A1078" t="s">
        <v>8220</v>
      </c>
      <c r="B1078">
        <v>0</v>
      </c>
      <c r="C1078">
        <v>0</v>
      </c>
    </row>
    <row r="1079" spans="1:3" x14ac:dyDescent="0.2">
      <c r="A1079" t="s">
        <v>8220</v>
      </c>
      <c r="B1079">
        <v>0</v>
      </c>
      <c r="C1079">
        <v>0</v>
      </c>
    </row>
    <row r="1080" spans="1:3" x14ac:dyDescent="0.2">
      <c r="A1080" t="s">
        <v>8220</v>
      </c>
      <c r="B1080">
        <v>50</v>
      </c>
      <c r="C1080">
        <v>1</v>
      </c>
    </row>
    <row r="1081" spans="1:3" x14ac:dyDescent="0.2">
      <c r="A1081" t="s">
        <v>8220</v>
      </c>
      <c r="B1081">
        <v>0</v>
      </c>
      <c r="C1081">
        <v>0</v>
      </c>
    </row>
    <row r="1082" spans="1:3" x14ac:dyDescent="0.2">
      <c r="A1082" t="s">
        <v>8220</v>
      </c>
      <c r="B1082">
        <v>190</v>
      </c>
      <c r="C1082">
        <v>4</v>
      </c>
    </row>
    <row r="1083" spans="1:3" x14ac:dyDescent="0.2">
      <c r="A1083" t="s">
        <v>8220</v>
      </c>
      <c r="B1083">
        <v>0</v>
      </c>
      <c r="C1083">
        <v>0</v>
      </c>
    </row>
    <row r="1084" spans="1:3" hidden="1" x14ac:dyDescent="0.2">
      <c r="A1084" t="s">
        <v>8221</v>
      </c>
      <c r="B1084">
        <v>8077</v>
      </c>
      <c r="C1084">
        <v>123</v>
      </c>
    </row>
    <row r="1085" spans="1:3" hidden="1" x14ac:dyDescent="0.2">
      <c r="A1085" t="s">
        <v>8221</v>
      </c>
      <c r="B1085">
        <v>81</v>
      </c>
      <c r="C1085">
        <v>5</v>
      </c>
    </row>
    <row r="1086" spans="1:3" hidden="1" x14ac:dyDescent="0.2">
      <c r="A1086" t="s">
        <v>8221</v>
      </c>
      <c r="B1086">
        <v>5051</v>
      </c>
      <c r="C1086">
        <v>148</v>
      </c>
    </row>
    <row r="1087" spans="1:3" hidden="1" x14ac:dyDescent="0.2">
      <c r="A1087" t="s">
        <v>8221</v>
      </c>
      <c r="B1087">
        <v>130</v>
      </c>
      <c r="C1087">
        <v>10</v>
      </c>
    </row>
    <row r="1088" spans="1:3" hidden="1" x14ac:dyDescent="0.2">
      <c r="A1088" t="s">
        <v>8221</v>
      </c>
      <c r="B1088">
        <v>45</v>
      </c>
      <c r="C1088">
        <v>4</v>
      </c>
    </row>
    <row r="1089" spans="1:3" hidden="1" x14ac:dyDescent="0.2">
      <c r="A1089" t="s">
        <v>8221</v>
      </c>
      <c r="B1089">
        <v>850</v>
      </c>
      <c r="C1089">
        <v>21</v>
      </c>
    </row>
    <row r="1090" spans="1:3" hidden="1" x14ac:dyDescent="0.2">
      <c r="A1090" t="s">
        <v>8221</v>
      </c>
      <c r="B1090">
        <v>70</v>
      </c>
      <c r="C1090">
        <v>2</v>
      </c>
    </row>
    <row r="1091" spans="1:3" hidden="1" x14ac:dyDescent="0.2">
      <c r="A1091" t="s">
        <v>8221</v>
      </c>
      <c r="B1091">
        <v>0</v>
      </c>
      <c r="C1091">
        <v>0</v>
      </c>
    </row>
    <row r="1092" spans="1:3" hidden="1" x14ac:dyDescent="0.2">
      <c r="A1092" t="s">
        <v>8221</v>
      </c>
      <c r="B1092">
        <v>51</v>
      </c>
      <c r="C1092">
        <v>4</v>
      </c>
    </row>
    <row r="1093" spans="1:3" hidden="1" x14ac:dyDescent="0.2">
      <c r="A1093" t="s">
        <v>8221</v>
      </c>
      <c r="B1093">
        <v>10</v>
      </c>
      <c r="C1093">
        <v>1</v>
      </c>
    </row>
    <row r="1094" spans="1:3" hidden="1" x14ac:dyDescent="0.2">
      <c r="A1094" t="s">
        <v>8221</v>
      </c>
      <c r="B1094">
        <v>3407</v>
      </c>
      <c r="C1094">
        <v>30</v>
      </c>
    </row>
    <row r="1095" spans="1:3" hidden="1" x14ac:dyDescent="0.2">
      <c r="A1095" t="s">
        <v>8221</v>
      </c>
      <c r="B1095">
        <v>45</v>
      </c>
      <c r="C1095">
        <v>3</v>
      </c>
    </row>
    <row r="1096" spans="1:3" hidden="1" x14ac:dyDescent="0.2">
      <c r="A1096" t="s">
        <v>8221</v>
      </c>
      <c r="B1096">
        <v>47074</v>
      </c>
      <c r="C1096">
        <v>975</v>
      </c>
    </row>
    <row r="1097" spans="1:3" hidden="1" x14ac:dyDescent="0.2">
      <c r="A1097" t="s">
        <v>8221</v>
      </c>
      <c r="B1097">
        <v>7344</v>
      </c>
      <c r="C1097">
        <v>167</v>
      </c>
    </row>
    <row r="1098" spans="1:3" hidden="1" x14ac:dyDescent="0.2">
      <c r="A1098" t="s">
        <v>8221</v>
      </c>
      <c r="B1098">
        <v>45</v>
      </c>
      <c r="C1098">
        <v>5</v>
      </c>
    </row>
    <row r="1099" spans="1:3" hidden="1" x14ac:dyDescent="0.2">
      <c r="A1099" t="s">
        <v>8221</v>
      </c>
      <c r="B1099">
        <v>678</v>
      </c>
      <c r="C1099">
        <v>18</v>
      </c>
    </row>
    <row r="1100" spans="1:3" hidden="1" x14ac:dyDescent="0.2">
      <c r="A1100" t="s">
        <v>8221</v>
      </c>
      <c r="B1100">
        <v>1821</v>
      </c>
      <c r="C1100">
        <v>98</v>
      </c>
    </row>
    <row r="1101" spans="1:3" hidden="1" x14ac:dyDescent="0.2">
      <c r="A1101" t="s">
        <v>8221</v>
      </c>
      <c r="B1101">
        <v>12</v>
      </c>
      <c r="C1101">
        <v>4</v>
      </c>
    </row>
    <row r="1102" spans="1:3" hidden="1" x14ac:dyDescent="0.2">
      <c r="A1102" t="s">
        <v>8221</v>
      </c>
      <c r="B1102">
        <v>56</v>
      </c>
      <c r="C1102">
        <v>3</v>
      </c>
    </row>
    <row r="1103" spans="1:3" hidden="1" x14ac:dyDescent="0.2">
      <c r="A1103" t="s">
        <v>8221</v>
      </c>
      <c r="B1103">
        <v>410</v>
      </c>
      <c r="C1103">
        <v>1</v>
      </c>
    </row>
    <row r="1104" spans="1:3" hidden="1" x14ac:dyDescent="0.2">
      <c r="A1104" t="s">
        <v>8221</v>
      </c>
      <c r="B1104">
        <v>0</v>
      </c>
      <c r="C1104">
        <v>0</v>
      </c>
    </row>
    <row r="1105" spans="1:3" hidden="1" x14ac:dyDescent="0.2">
      <c r="A1105" t="s">
        <v>8221</v>
      </c>
      <c r="B1105">
        <v>1026</v>
      </c>
      <c r="C1105">
        <v>9</v>
      </c>
    </row>
    <row r="1106" spans="1:3" hidden="1" x14ac:dyDescent="0.2">
      <c r="A1106" t="s">
        <v>8221</v>
      </c>
      <c r="B1106">
        <v>15</v>
      </c>
      <c r="C1106">
        <v>2</v>
      </c>
    </row>
    <row r="1107" spans="1:3" hidden="1" x14ac:dyDescent="0.2">
      <c r="A1107" t="s">
        <v>8221</v>
      </c>
      <c r="B1107">
        <v>0</v>
      </c>
      <c r="C1107">
        <v>0</v>
      </c>
    </row>
    <row r="1108" spans="1:3" hidden="1" x14ac:dyDescent="0.2">
      <c r="A1108" t="s">
        <v>8221</v>
      </c>
      <c r="B1108">
        <v>6382.34</v>
      </c>
      <c r="C1108">
        <v>147</v>
      </c>
    </row>
    <row r="1109" spans="1:3" hidden="1" x14ac:dyDescent="0.2">
      <c r="A1109" t="s">
        <v>8221</v>
      </c>
      <c r="B1109">
        <v>1174</v>
      </c>
      <c r="C1109">
        <v>49</v>
      </c>
    </row>
    <row r="1110" spans="1:3" hidden="1" x14ac:dyDescent="0.2">
      <c r="A1110" t="s">
        <v>8221</v>
      </c>
      <c r="B1110">
        <v>5</v>
      </c>
      <c r="C1110">
        <v>1</v>
      </c>
    </row>
    <row r="1111" spans="1:3" hidden="1" x14ac:dyDescent="0.2">
      <c r="A1111" t="s">
        <v>8221</v>
      </c>
      <c r="B1111">
        <v>25</v>
      </c>
      <c r="C1111">
        <v>2</v>
      </c>
    </row>
    <row r="1112" spans="1:3" hidden="1" x14ac:dyDescent="0.2">
      <c r="A1112" t="s">
        <v>8221</v>
      </c>
      <c r="B1112">
        <v>21</v>
      </c>
      <c r="C1112">
        <v>7</v>
      </c>
    </row>
    <row r="1113" spans="1:3" hidden="1" x14ac:dyDescent="0.2">
      <c r="A1113" t="s">
        <v>8221</v>
      </c>
      <c r="B1113">
        <v>42.25</v>
      </c>
      <c r="C1113">
        <v>4</v>
      </c>
    </row>
    <row r="1114" spans="1:3" hidden="1" x14ac:dyDescent="0.2">
      <c r="A1114" t="s">
        <v>8221</v>
      </c>
      <c r="B1114">
        <v>3294.01</v>
      </c>
      <c r="C1114">
        <v>27</v>
      </c>
    </row>
    <row r="1115" spans="1:3" hidden="1" x14ac:dyDescent="0.2">
      <c r="A1115" t="s">
        <v>8221</v>
      </c>
      <c r="B1115">
        <v>25174</v>
      </c>
      <c r="C1115">
        <v>94</v>
      </c>
    </row>
    <row r="1116" spans="1:3" hidden="1" x14ac:dyDescent="0.2">
      <c r="A1116" t="s">
        <v>8221</v>
      </c>
      <c r="B1116">
        <v>2152</v>
      </c>
      <c r="C1116">
        <v>29</v>
      </c>
    </row>
    <row r="1117" spans="1:3" hidden="1" x14ac:dyDescent="0.2">
      <c r="A1117" t="s">
        <v>8221</v>
      </c>
      <c r="B1117">
        <v>47</v>
      </c>
      <c r="C1117">
        <v>7</v>
      </c>
    </row>
    <row r="1118" spans="1:3" hidden="1" x14ac:dyDescent="0.2">
      <c r="A1118" t="s">
        <v>8221</v>
      </c>
      <c r="B1118">
        <v>1803</v>
      </c>
      <c r="C1118">
        <v>22</v>
      </c>
    </row>
    <row r="1119" spans="1:3" hidden="1" x14ac:dyDescent="0.2">
      <c r="A1119" t="s">
        <v>8221</v>
      </c>
      <c r="B1119">
        <v>25</v>
      </c>
      <c r="C1119">
        <v>1</v>
      </c>
    </row>
    <row r="1120" spans="1:3" hidden="1" x14ac:dyDescent="0.2">
      <c r="A1120" t="s">
        <v>8221</v>
      </c>
      <c r="B1120">
        <v>100</v>
      </c>
      <c r="C1120">
        <v>10</v>
      </c>
    </row>
    <row r="1121" spans="1:3" hidden="1" x14ac:dyDescent="0.2">
      <c r="A1121" t="s">
        <v>8221</v>
      </c>
      <c r="B1121">
        <v>41</v>
      </c>
      <c r="C1121">
        <v>6</v>
      </c>
    </row>
    <row r="1122" spans="1:3" hidden="1" x14ac:dyDescent="0.2">
      <c r="A1122" t="s">
        <v>8221</v>
      </c>
      <c r="B1122">
        <v>425</v>
      </c>
      <c r="C1122">
        <v>24</v>
      </c>
    </row>
    <row r="1123" spans="1:3" hidden="1" x14ac:dyDescent="0.2">
      <c r="A1123" t="s">
        <v>8221</v>
      </c>
      <c r="B1123">
        <v>243</v>
      </c>
      <c r="C1123">
        <v>15</v>
      </c>
    </row>
    <row r="1124" spans="1:3" hidden="1" x14ac:dyDescent="0.2">
      <c r="A1124" t="s">
        <v>8221</v>
      </c>
      <c r="B1124">
        <v>2971</v>
      </c>
      <c r="C1124">
        <v>37</v>
      </c>
    </row>
    <row r="1125" spans="1:3" hidden="1" x14ac:dyDescent="0.2">
      <c r="A1125" t="s">
        <v>8221</v>
      </c>
      <c r="B1125">
        <v>1431</v>
      </c>
      <c r="C1125">
        <v>20</v>
      </c>
    </row>
    <row r="1126" spans="1:3" hidden="1" x14ac:dyDescent="0.2">
      <c r="A1126" t="s">
        <v>8221</v>
      </c>
      <c r="B1126">
        <v>165</v>
      </c>
      <c r="C1126">
        <v>7</v>
      </c>
    </row>
    <row r="1127" spans="1:3" hidden="1" x14ac:dyDescent="0.2">
      <c r="A1127" t="s">
        <v>8221</v>
      </c>
      <c r="B1127">
        <v>0</v>
      </c>
      <c r="C1127">
        <v>0</v>
      </c>
    </row>
    <row r="1128" spans="1:3" hidden="1" x14ac:dyDescent="0.2">
      <c r="A1128" t="s">
        <v>8221</v>
      </c>
      <c r="B1128">
        <v>732.5</v>
      </c>
      <c r="C1128">
        <v>21</v>
      </c>
    </row>
    <row r="1129" spans="1:3" hidden="1" x14ac:dyDescent="0.2">
      <c r="A1129" t="s">
        <v>8221</v>
      </c>
      <c r="B1129">
        <v>45</v>
      </c>
      <c r="C1129">
        <v>3</v>
      </c>
    </row>
    <row r="1130" spans="1:3" hidden="1" x14ac:dyDescent="0.2">
      <c r="A1130" t="s">
        <v>8221</v>
      </c>
      <c r="B1130">
        <v>255</v>
      </c>
      <c r="C1130">
        <v>11</v>
      </c>
    </row>
    <row r="1131" spans="1:3" hidden="1" x14ac:dyDescent="0.2">
      <c r="A1131" t="s">
        <v>8221</v>
      </c>
      <c r="B1131">
        <v>1</v>
      </c>
      <c r="C1131">
        <v>1</v>
      </c>
    </row>
    <row r="1132" spans="1:3" hidden="1" x14ac:dyDescent="0.2">
      <c r="A1132" t="s">
        <v>8221</v>
      </c>
      <c r="B1132">
        <v>31272.92</v>
      </c>
      <c r="C1132">
        <v>312</v>
      </c>
    </row>
    <row r="1133" spans="1:3" hidden="1" x14ac:dyDescent="0.2">
      <c r="A1133" t="s">
        <v>8221</v>
      </c>
      <c r="B1133">
        <v>5</v>
      </c>
      <c r="C1133">
        <v>1</v>
      </c>
    </row>
    <row r="1134" spans="1:3" hidden="1" x14ac:dyDescent="0.2">
      <c r="A1134" t="s">
        <v>8221</v>
      </c>
      <c r="B1134">
        <v>10</v>
      </c>
      <c r="C1134">
        <v>3</v>
      </c>
    </row>
    <row r="1135" spans="1:3" hidden="1" x14ac:dyDescent="0.2">
      <c r="A1135" t="s">
        <v>8221</v>
      </c>
      <c r="B1135">
        <v>53</v>
      </c>
      <c r="C1135">
        <v>4</v>
      </c>
    </row>
    <row r="1136" spans="1:3" hidden="1" x14ac:dyDescent="0.2">
      <c r="A1136" t="s">
        <v>8221</v>
      </c>
      <c r="B1136">
        <v>178.52</v>
      </c>
      <c r="C1136">
        <v>10</v>
      </c>
    </row>
    <row r="1137" spans="1:3" hidden="1" x14ac:dyDescent="0.2">
      <c r="A1137" t="s">
        <v>8221</v>
      </c>
      <c r="B1137">
        <v>83</v>
      </c>
      <c r="C1137">
        <v>8</v>
      </c>
    </row>
    <row r="1138" spans="1:3" hidden="1" x14ac:dyDescent="0.2">
      <c r="A1138" t="s">
        <v>8221</v>
      </c>
      <c r="B1138">
        <v>109</v>
      </c>
      <c r="C1138">
        <v>3</v>
      </c>
    </row>
    <row r="1139" spans="1:3" hidden="1" x14ac:dyDescent="0.2">
      <c r="A1139" t="s">
        <v>8221</v>
      </c>
      <c r="B1139">
        <v>5</v>
      </c>
      <c r="C1139">
        <v>1</v>
      </c>
    </row>
    <row r="1140" spans="1:3" hidden="1" x14ac:dyDescent="0.2">
      <c r="A1140" t="s">
        <v>8221</v>
      </c>
      <c r="B1140">
        <v>0</v>
      </c>
      <c r="C1140">
        <v>0</v>
      </c>
    </row>
    <row r="1141" spans="1:3" hidden="1" x14ac:dyDescent="0.2">
      <c r="A1141" t="s">
        <v>8221</v>
      </c>
      <c r="B1141">
        <v>29</v>
      </c>
      <c r="C1141">
        <v>5</v>
      </c>
    </row>
    <row r="1142" spans="1:3" hidden="1" x14ac:dyDescent="0.2">
      <c r="A1142" t="s">
        <v>8221</v>
      </c>
      <c r="B1142">
        <v>0</v>
      </c>
      <c r="C1142">
        <v>0</v>
      </c>
    </row>
    <row r="1143" spans="1:3" hidden="1" x14ac:dyDescent="0.2">
      <c r="A1143" t="s">
        <v>8221</v>
      </c>
      <c r="B1143">
        <v>11</v>
      </c>
      <c r="C1143">
        <v>3</v>
      </c>
    </row>
    <row r="1144" spans="1:3" hidden="1" x14ac:dyDescent="0.2">
      <c r="A1144" t="s">
        <v>8221</v>
      </c>
      <c r="B1144">
        <v>425</v>
      </c>
      <c r="C1144">
        <v>7</v>
      </c>
    </row>
    <row r="1145" spans="1:3" hidden="1" x14ac:dyDescent="0.2">
      <c r="A1145" t="s">
        <v>8221</v>
      </c>
      <c r="B1145">
        <v>0</v>
      </c>
      <c r="C1145">
        <v>0</v>
      </c>
    </row>
    <row r="1146" spans="1:3" hidden="1" x14ac:dyDescent="0.2">
      <c r="A1146" t="s">
        <v>8221</v>
      </c>
      <c r="B1146">
        <v>10</v>
      </c>
      <c r="C1146">
        <v>2</v>
      </c>
    </row>
    <row r="1147" spans="1:3" hidden="1" x14ac:dyDescent="0.2">
      <c r="A1147" t="s">
        <v>8221</v>
      </c>
      <c r="B1147">
        <v>585</v>
      </c>
      <c r="C1147">
        <v>23</v>
      </c>
    </row>
    <row r="1148" spans="1:3" hidden="1" x14ac:dyDescent="0.2">
      <c r="A1148" t="s">
        <v>8221</v>
      </c>
      <c r="B1148">
        <v>1</v>
      </c>
      <c r="C1148">
        <v>1</v>
      </c>
    </row>
    <row r="1149" spans="1:3" hidden="1" x14ac:dyDescent="0.2">
      <c r="A1149" t="s">
        <v>8221</v>
      </c>
      <c r="B1149">
        <v>21</v>
      </c>
      <c r="C1149">
        <v>2</v>
      </c>
    </row>
    <row r="1150" spans="1:3" hidden="1" x14ac:dyDescent="0.2">
      <c r="A1150" t="s">
        <v>8221</v>
      </c>
      <c r="B1150">
        <v>11</v>
      </c>
      <c r="C1150">
        <v>3</v>
      </c>
    </row>
    <row r="1151" spans="1:3" hidden="1" x14ac:dyDescent="0.2">
      <c r="A1151" t="s">
        <v>8221</v>
      </c>
      <c r="B1151">
        <v>0</v>
      </c>
      <c r="C1151">
        <v>0</v>
      </c>
    </row>
    <row r="1152" spans="1:3" hidden="1" x14ac:dyDescent="0.2">
      <c r="A1152" t="s">
        <v>8221</v>
      </c>
      <c r="B1152">
        <v>1438</v>
      </c>
      <c r="C1152">
        <v>13</v>
      </c>
    </row>
    <row r="1153" spans="1:3" hidden="1" x14ac:dyDescent="0.2">
      <c r="A1153" t="s">
        <v>8221</v>
      </c>
      <c r="B1153">
        <v>20</v>
      </c>
      <c r="C1153">
        <v>1</v>
      </c>
    </row>
    <row r="1154" spans="1:3" hidden="1" x14ac:dyDescent="0.2">
      <c r="A1154" t="s">
        <v>8221</v>
      </c>
      <c r="B1154">
        <v>1</v>
      </c>
      <c r="C1154">
        <v>1</v>
      </c>
    </row>
    <row r="1155" spans="1:3" hidden="1" x14ac:dyDescent="0.2">
      <c r="A1155" t="s">
        <v>8221</v>
      </c>
      <c r="B1155">
        <v>50</v>
      </c>
      <c r="C1155">
        <v>1</v>
      </c>
    </row>
    <row r="1156" spans="1:3" hidden="1" x14ac:dyDescent="0.2">
      <c r="A1156" t="s">
        <v>8221</v>
      </c>
      <c r="B1156">
        <v>270</v>
      </c>
      <c r="C1156">
        <v>6</v>
      </c>
    </row>
    <row r="1157" spans="1:3" hidden="1" x14ac:dyDescent="0.2">
      <c r="A1157" t="s">
        <v>8221</v>
      </c>
      <c r="B1157">
        <v>9875</v>
      </c>
      <c r="C1157">
        <v>39</v>
      </c>
    </row>
    <row r="1158" spans="1:3" hidden="1" x14ac:dyDescent="0.2">
      <c r="A1158" t="s">
        <v>8221</v>
      </c>
      <c r="B1158">
        <v>125</v>
      </c>
      <c r="C1158">
        <v>4</v>
      </c>
    </row>
    <row r="1159" spans="1:3" hidden="1" x14ac:dyDescent="0.2">
      <c r="A1159" t="s">
        <v>8221</v>
      </c>
      <c r="B1159">
        <v>5</v>
      </c>
      <c r="C1159">
        <v>1</v>
      </c>
    </row>
    <row r="1160" spans="1:3" hidden="1" x14ac:dyDescent="0.2">
      <c r="A1160" t="s">
        <v>8221</v>
      </c>
      <c r="B1160">
        <v>0</v>
      </c>
      <c r="C1160">
        <v>0</v>
      </c>
    </row>
    <row r="1161" spans="1:3" hidden="1" x14ac:dyDescent="0.2">
      <c r="A1161" t="s">
        <v>8221</v>
      </c>
      <c r="B1161">
        <v>0</v>
      </c>
      <c r="C1161">
        <v>0</v>
      </c>
    </row>
    <row r="1162" spans="1:3" hidden="1" x14ac:dyDescent="0.2">
      <c r="A1162" t="s">
        <v>8221</v>
      </c>
      <c r="B1162">
        <v>0</v>
      </c>
      <c r="C1162">
        <v>0</v>
      </c>
    </row>
    <row r="1163" spans="1:3" hidden="1" x14ac:dyDescent="0.2">
      <c r="A1163" t="s">
        <v>8221</v>
      </c>
      <c r="B1163">
        <v>186</v>
      </c>
      <c r="C1163">
        <v>8</v>
      </c>
    </row>
    <row r="1164" spans="1:3" hidden="1" x14ac:dyDescent="0.2">
      <c r="A1164" t="s">
        <v>8221</v>
      </c>
      <c r="B1164">
        <v>0</v>
      </c>
      <c r="C1164">
        <v>0</v>
      </c>
    </row>
    <row r="1165" spans="1:3" hidden="1" x14ac:dyDescent="0.2">
      <c r="A1165" t="s">
        <v>8221</v>
      </c>
      <c r="B1165">
        <v>100</v>
      </c>
      <c r="C1165">
        <v>1</v>
      </c>
    </row>
    <row r="1166" spans="1:3" hidden="1" x14ac:dyDescent="0.2">
      <c r="A1166" t="s">
        <v>8221</v>
      </c>
      <c r="B1166">
        <v>530</v>
      </c>
      <c r="C1166">
        <v>12</v>
      </c>
    </row>
    <row r="1167" spans="1:3" hidden="1" x14ac:dyDescent="0.2">
      <c r="A1167" t="s">
        <v>8221</v>
      </c>
      <c r="B1167">
        <v>0</v>
      </c>
      <c r="C1167">
        <v>0</v>
      </c>
    </row>
    <row r="1168" spans="1:3" hidden="1" x14ac:dyDescent="0.2">
      <c r="A1168" t="s">
        <v>8221</v>
      </c>
      <c r="B1168">
        <v>73</v>
      </c>
      <c r="C1168">
        <v>3</v>
      </c>
    </row>
    <row r="1169" spans="1:3" hidden="1" x14ac:dyDescent="0.2">
      <c r="A1169" t="s">
        <v>8221</v>
      </c>
      <c r="B1169">
        <v>75</v>
      </c>
      <c r="C1169">
        <v>2</v>
      </c>
    </row>
    <row r="1170" spans="1:3" hidden="1" x14ac:dyDescent="0.2">
      <c r="A1170" t="s">
        <v>8221</v>
      </c>
      <c r="B1170">
        <v>252</v>
      </c>
      <c r="C1170">
        <v>6</v>
      </c>
    </row>
    <row r="1171" spans="1:3" hidden="1" x14ac:dyDescent="0.2">
      <c r="A1171" t="s">
        <v>8221</v>
      </c>
      <c r="B1171">
        <v>0</v>
      </c>
      <c r="C1171">
        <v>0</v>
      </c>
    </row>
    <row r="1172" spans="1:3" hidden="1" x14ac:dyDescent="0.2">
      <c r="A1172" t="s">
        <v>8221</v>
      </c>
      <c r="B1172">
        <v>911</v>
      </c>
      <c r="C1172">
        <v>15</v>
      </c>
    </row>
    <row r="1173" spans="1:3" hidden="1" x14ac:dyDescent="0.2">
      <c r="A1173" t="s">
        <v>8221</v>
      </c>
      <c r="B1173">
        <v>50</v>
      </c>
      <c r="C1173">
        <v>1</v>
      </c>
    </row>
    <row r="1174" spans="1:3" hidden="1" x14ac:dyDescent="0.2">
      <c r="A1174" t="s">
        <v>8221</v>
      </c>
      <c r="B1174">
        <v>325</v>
      </c>
      <c r="C1174">
        <v>3</v>
      </c>
    </row>
    <row r="1175" spans="1:3" hidden="1" x14ac:dyDescent="0.2">
      <c r="A1175" t="s">
        <v>8221</v>
      </c>
      <c r="B1175">
        <v>188</v>
      </c>
      <c r="C1175">
        <v>8</v>
      </c>
    </row>
    <row r="1176" spans="1:3" hidden="1" x14ac:dyDescent="0.2">
      <c r="A1176" t="s">
        <v>8221</v>
      </c>
      <c r="B1176">
        <v>0</v>
      </c>
      <c r="C1176">
        <v>0</v>
      </c>
    </row>
    <row r="1177" spans="1:3" hidden="1" x14ac:dyDescent="0.2">
      <c r="A1177" t="s">
        <v>8221</v>
      </c>
      <c r="B1177">
        <v>151</v>
      </c>
      <c r="C1177">
        <v>3</v>
      </c>
    </row>
    <row r="1178" spans="1:3" hidden="1" x14ac:dyDescent="0.2">
      <c r="A1178" t="s">
        <v>8221</v>
      </c>
      <c r="B1178">
        <v>35</v>
      </c>
      <c r="C1178">
        <v>3</v>
      </c>
    </row>
    <row r="1179" spans="1:3" hidden="1" x14ac:dyDescent="0.2">
      <c r="A1179" t="s">
        <v>8221</v>
      </c>
      <c r="B1179">
        <v>0</v>
      </c>
      <c r="C1179">
        <v>0</v>
      </c>
    </row>
    <row r="1180" spans="1:3" hidden="1" x14ac:dyDescent="0.2">
      <c r="A1180" t="s">
        <v>8221</v>
      </c>
      <c r="B1180">
        <v>1155</v>
      </c>
      <c r="C1180">
        <v>19</v>
      </c>
    </row>
    <row r="1181" spans="1:3" hidden="1" x14ac:dyDescent="0.2">
      <c r="A1181" t="s">
        <v>8221</v>
      </c>
      <c r="B1181">
        <v>0</v>
      </c>
      <c r="C1181">
        <v>0</v>
      </c>
    </row>
    <row r="1182" spans="1:3" hidden="1" x14ac:dyDescent="0.2">
      <c r="A1182" t="s">
        <v>8221</v>
      </c>
      <c r="B1182">
        <v>35</v>
      </c>
      <c r="C1182">
        <v>2</v>
      </c>
    </row>
    <row r="1183" spans="1:3" hidden="1" x14ac:dyDescent="0.2">
      <c r="A1183" t="s">
        <v>8221</v>
      </c>
      <c r="B1183">
        <v>0</v>
      </c>
      <c r="C1183">
        <v>0</v>
      </c>
    </row>
    <row r="1184" spans="1:3" hidden="1" x14ac:dyDescent="0.2">
      <c r="A1184" t="s">
        <v>8221</v>
      </c>
      <c r="B1184">
        <v>0</v>
      </c>
      <c r="C1184">
        <v>0</v>
      </c>
    </row>
    <row r="1185" spans="1:3" hidden="1" x14ac:dyDescent="0.2">
      <c r="A1185" t="s">
        <v>8221</v>
      </c>
      <c r="B1185">
        <v>2070.5</v>
      </c>
      <c r="C1185">
        <v>25</v>
      </c>
    </row>
    <row r="1186" spans="1:3" hidden="1" x14ac:dyDescent="0.2">
      <c r="A1186" t="s">
        <v>8221</v>
      </c>
      <c r="B1186">
        <v>2871</v>
      </c>
      <c r="C1186">
        <v>8</v>
      </c>
    </row>
    <row r="1187" spans="1:3" hidden="1" x14ac:dyDescent="0.2">
      <c r="A1187" t="s">
        <v>8221</v>
      </c>
      <c r="B1187">
        <v>979</v>
      </c>
      <c r="C1187">
        <v>16</v>
      </c>
    </row>
    <row r="1188" spans="1:3" hidden="1" x14ac:dyDescent="0.2">
      <c r="A1188" t="s">
        <v>8221</v>
      </c>
      <c r="B1188">
        <v>1020</v>
      </c>
      <c r="C1188">
        <v>3</v>
      </c>
    </row>
    <row r="1189" spans="1:3" hidden="1" x14ac:dyDescent="0.2">
      <c r="A1189" t="s">
        <v>8221</v>
      </c>
      <c r="B1189">
        <v>17</v>
      </c>
      <c r="C1189">
        <v>3</v>
      </c>
    </row>
    <row r="1190" spans="1:3" hidden="1" x14ac:dyDescent="0.2">
      <c r="A1190" t="s">
        <v>8221</v>
      </c>
      <c r="B1190">
        <v>100</v>
      </c>
      <c r="C1190">
        <v>2</v>
      </c>
    </row>
    <row r="1191" spans="1:3" hidden="1" x14ac:dyDescent="0.2">
      <c r="A1191" t="s">
        <v>8221</v>
      </c>
      <c r="B1191">
        <v>25</v>
      </c>
      <c r="C1191">
        <v>1</v>
      </c>
    </row>
    <row r="1192" spans="1:3" hidden="1" x14ac:dyDescent="0.2">
      <c r="A1192" t="s">
        <v>8221</v>
      </c>
      <c r="B1192">
        <v>0</v>
      </c>
      <c r="C1192">
        <v>0</v>
      </c>
    </row>
    <row r="1193" spans="1:3" hidden="1" x14ac:dyDescent="0.2">
      <c r="A1193" t="s">
        <v>8221</v>
      </c>
      <c r="B1193">
        <v>30</v>
      </c>
      <c r="C1193">
        <v>1</v>
      </c>
    </row>
    <row r="1194" spans="1:3" hidden="1" x14ac:dyDescent="0.2">
      <c r="A1194" t="s">
        <v>8221</v>
      </c>
      <c r="B1194">
        <v>886</v>
      </c>
      <c r="C1194">
        <v>19</v>
      </c>
    </row>
    <row r="1195" spans="1:3" hidden="1" x14ac:dyDescent="0.2">
      <c r="A1195" t="s">
        <v>8221</v>
      </c>
      <c r="B1195">
        <v>585</v>
      </c>
      <c r="C1195">
        <v>9</v>
      </c>
    </row>
    <row r="1196" spans="1:3" hidden="1" x14ac:dyDescent="0.2">
      <c r="A1196" t="s">
        <v>8221</v>
      </c>
      <c r="B1196">
        <v>10</v>
      </c>
      <c r="C1196">
        <v>1</v>
      </c>
    </row>
    <row r="1197" spans="1:3" hidden="1" x14ac:dyDescent="0.2">
      <c r="A1197" t="s">
        <v>8221</v>
      </c>
      <c r="B1197">
        <v>0</v>
      </c>
      <c r="C1197">
        <v>0</v>
      </c>
    </row>
    <row r="1198" spans="1:3" hidden="1" x14ac:dyDescent="0.2">
      <c r="A1198" t="s">
        <v>8221</v>
      </c>
      <c r="B1198">
        <v>5</v>
      </c>
      <c r="C1198">
        <v>1</v>
      </c>
    </row>
    <row r="1199" spans="1:3" hidden="1" x14ac:dyDescent="0.2">
      <c r="A1199" t="s">
        <v>8221</v>
      </c>
      <c r="B1199">
        <v>3200</v>
      </c>
      <c r="C1199">
        <v>5</v>
      </c>
    </row>
    <row r="1200" spans="1:3" hidden="1" x14ac:dyDescent="0.2">
      <c r="A1200" t="s">
        <v>8221</v>
      </c>
      <c r="B1200">
        <v>5875</v>
      </c>
      <c r="C1200">
        <v>85</v>
      </c>
    </row>
    <row r="1201" spans="1:3" hidden="1" x14ac:dyDescent="0.2">
      <c r="A1201" t="s">
        <v>8221</v>
      </c>
      <c r="B1201">
        <v>4</v>
      </c>
      <c r="C1201">
        <v>3</v>
      </c>
    </row>
    <row r="1202" spans="1:3" hidden="1" x14ac:dyDescent="0.2">
      <c r="A1202" t="s">
        <v>8221</v>
      </c>
      <c r="B1202">
        <v>42</v>
      </c>
      <c r="C1202">
        <v>4</v>
      </c>
    </row>
    <row r="1203" spans="1:3" hidden="1" x14ac:dyDescent="0.2">
      <c r="A1203" t="s">
        <v>8221</v>
      </c>
      <c r="B1203">
        <v>100</v>
      </c>
      <c r="C1203">
        <v>3</v>
      </c>
    </row>
    <row r="1204" spans="1:3" hidden="1" x14ac:dyDescent="0.2">
      <c r="A1204" t="s">
        <v>8219</v>
      </c>
      <c r="B1204">
        <v>23086</v>
      </c>
      <c r="C1204">
        <v>375</v>
      </c>
    </row>
    <row r="1205" spans="1:3" hidden="1" x14ac:dyDescent="0.2">
      <c r="A1205" t="s">
        <v>8219</v>
      </c>
      <c r="B1205">
        <v>13180</v>
      </c>
      <c r="C1205">
        <v>111</v>
      </c>
    </row>
    <row r="1206" spans="1:3" hidden="1" x14ac:dyDescent="0.2">
      <c r="A1206" t="s">
        <v>8219</v>
      </c>
      <c r="B1206">
        <v>8005</v>
      </c>
      <c r="C1206">
        <v>123</v>
      </c>
    </row>
    <row r="1207" spans="1:3" hidden="1" x14ac:dyDescent="0.2">
      <c r="A1207" t="s">
        <v>8219</v>
      </c>
      <c r="B1207">
        <v>9111</v>
      </c>
      <c r="C1207">
        <v>70</v>
      </c>
    </row>
    <row r="1208" spans="1:3" hidden="1" x14ac:dyDescent="0.2">
      <c r="A1208" t="s">
        <v>8219</v>
      </c>
      <c r="B1208">
        <v>3211</v>
      </c>
      <c r="C1208">
        <v>85</v>
      </c>
    </row>
    <row r="1209" spans="1:3" hidden="1" x14ac:dyDescent="0.2">
      <c r="A1209" t="s">
        <v>8219</v>
      </c>
      <c r="B1209">
        <v>9700</v>
      </c>
      <c r="C1209">
        <v>86</v>
      </c>
    </row>
    <row r="1210" spans="1:3" hidden="1" x14ac:dyDescent="0.2">
      <c r="A1210" t="s">
        <v>8219</v>
      </c>
      <c r="B1210">
        <v>675</v>
      </c>
      <c r="C1210">
        <v>13</v>
      </c>
    </row>
    <row r="1211" spans="1:3" hidden="1" x14ac:dyDescent="0.2">
      <c r="A1211" t="s">
        <v>8219</v>
      </c>
      <c r="B1211">
        <v>2945</v>
      </c>
      <c r="C1211">
        <v>33</v>
      </c>
    </row>
    <row r="1212" spans="1:3" hidden="1" x14ac:dyDescent="0.2">
      <c r="A1212" t="s">
        <v>8219</v>
      </c>
      <c r="B1212">
        <v>290</v>
      </c>
      <c r="C1212">
        <v>15</v>
      </c>
    </row>
    <row r="1213" spans="1:3" hidden="1" x14ac:dyDescent="0.2">
      <c r="A1213" t="s">
        <v>8219</v>
      </c>
      <c r="B1213">
        <v>21831</v>
      </c>
      <c r="C1213">
        <v>273</v>
      </c>
    </row>
    <row r="1214" spans="1:3" hidden="1" x14ac:dyDescent="0.2">
      <c r="A1214" t="s">
        <v>8219</v>
      </c>
      <c r="B1214">
        <v>40280</v>
      </c>
      <c r="C1214">
        <v>714</v>
      </c>
    </row>
    <row r="1215" spans="1:3" hidden="1" x14ac:dyDescent="0.2">
      <c r="A1215" t="s">
        <v>8219</v>
      </c>
      <c r="B1215">
        <v>13500</v>
      </c>
      <c r="C1215">
        <v>170</v>
      </c>
    </row>
    <row r="1216" spans="1:3" hidden="1" x14ac:dyDescent="0.2">
      <c r="A1216" t="s">
        <v>8219</v>
      </c>
      <c r="B1216">
        <v>39137</v>
      </c>
      <c r="C1216">
        <v>512</v>
      </c>
    </row>
    <row r="1217" spans="1:3" hidden="1" x14ac:dyDescent="0.2">
      <c r="A1217" t="s">
        <v>8219</v>
      </c>
      <c r="B1217">
        <v>37994</v>
      </c>
      <c r="C1217">
        <v>314</v>
      </c>
    </row>
    <row r="1218" spans="1:3" hidden="1" x14ac:dyDescent="0.2">
      <c r="A1218" t="s">
        <v>8219</v>
      </c>
      <c r="B1218">
        <v>9121</v>
      </c>
      <c r="C1218">
        <v>167</v>
      </c>
    </row>
    <row r="1219" spans="1:3" hidden="1" x14ac:dyDescent="0.2">
      <c r="A1219" t="s">
        <v>8219</v>
      </c>
      <c r="B1219">
        <v>2693</v>
      </c>
      <c r="C1219">
        <v>9</v>
      </c>
    </row>
    <row r="1220" spans="1:3" hidden="1" x14ac:dyDescent="0.2">
      <c r="A1220" t="s">
        <v>8219</v>
      </c>
      <c r="B1220">
        <v>6029</v>
      </c>
      <c r="C1220">
        <v>103</v>
      </c>
    </row>
    <row r="1221" spans="1:3" hidden="1" x14ac:dyDescent="0.2">
      <c r="A1221" t="s">
        <v>8219</v>
      </c>
      <c r="B1221">
        <v>6146.27</v>
      </c>
      <c r="C1221">
        <v>111</v>
      </c>
    </row>
    <row r="1222" spans="1:3" hidden="1" x14ac:dyDescent="0.2">
      <c r="A1222" t="s">
        <v>8219</v>
      </c>
      <c r="B1222">
        <v>49811</v>
      </c>
      <c r="C1222">
        <v>271</v>
      </c>
    </row>
    <row r="1223" spans="1:3" hidden="1" x14ac:dyDescent="0.2">
      <c r="A1223" t="s">
        <v>8219</v>
      </c>
      <c r="B1223">
        <v>16700</v>
      </c>
      <c r="C1223">
        <v>101</v>
      </c>
    </row>
    <row r="1224" spans="1:3" hidden="1" x14ac:dyDescent="0.2">
      <c r="A1224" t="s">
        <v>8219</v>
      </c>
      <c r="B1224">
        <v>13383</v>
      </c>
      <c r="C1224">
        <v>57</v>
      </c>
    </row>
    <row r="1225" spans="1:3" hidden="1" x14ac:dyDescent="0.2">
      <c r="A1225" t="s">
        <v>8219</v>
      </c>
      <c r="B1225">
        <v>13112</v>
      </c>
      <c r="C1225">
        <v>62</v>
      </c>
    </row>
    <row r="1226" spans="1:3" hidden="1" x14ac:dyDescent="0.2">
      <c r="A1226" t="s">
        <v>8219</v>
      </c>
      <c r="B1226">
        <v>1035</v>
      </c>
      <c r="C1226">
        <v>32</v>
      </c>
    </row>
    <row r="1227" spans="1:3" hidden="1" x14ac:dyDescent="0.2">
      <c r="A1227" t="s">
        <v>8219</v>
      </c>
      <c r="B1227">
        <v>17396</v>
      </c>
      <c r="C1227">
        <v>141</v>
      </c>
    </row>
    <row r="1228" spans="1:3" hidden="1" x14ac:dyDescent="0.2">
      <c r="A1228" t="s">
        <v>8219</v>
      </c>
      <c r="B1228">
        <v>15530</v>
      </c>
      <c r="C1228">
        <v>75</v>
      </c>
    </row>
    <row r="1229" spans="1:3" hidden="1" x14ac:dyDescent="0.2">
      <c r="A1229" t="s">
        <v>8219</v>
      </c>
      <c r="B1229">
        <v>6360</v>
      </c>
      <c r="C1229">
        <v>46</v>
      </c>
    </row>
    <row r="1230" spans="1:3" hidden="1" x14ac:dyDescent="0.2">
      <c r="A1230" t="s">
        <v>8219</v>
      </c>
      <c r="B1230">
        <v>50863</v>
      </c>
      <c r="C1230">
        <v>103</v>
      </c>
    </row>
    <row r="1231" spans="1:3" hidden="1" x14ac:dyDescent="0.2">
      <c r="A1231" t="s">
        <v>8219</v>
      </c>
      <c r="B1231">
        <v>1011</v>
      </c>
      <c r="C1231">
        <v>6</v>
      </c>
    </row>
    <row r="1232" spans="1:3" hidden="1" x14ac:dyDescent="0.2">
      <c r="A1232" t="s">
        <v>8219</v>
      </c>
      <c r="B1232">
        <v>3226</v>
      </c>
      <c r="C1232">
        <v>83</v>
      </c>
    </row>
    <row r="1233" spans="1:3" hidden="1" x14ac:dyDescent="0.2">
      <c r="A1233" t="s">
        <v>8219</v>
      </c>
      <c r="B1233">
        <v>6645</v>
      </c>
      <c r="C1233">
        <v>108</v>
      </c>
    </row>
    <row r="1234" spans="1:3" hidden="1" x14ac:dyDescent="0.2">
      <c r="A1234" t="s">
        <v>8219</v>
      </c>
      <c r="B1234">
        <v>2636</v>
      </c>
      <c r="C1234">
        <v>25</v>
      </c>
    </row>
    <row r="1235" spans="1:3" hidden="1" x14ac:dyDescent="0.2">
      <c r="A1235" t="s">
        <v>8219</v>
      </c>
      <c r="B1235">
        <v>39304.01</v>
      </c>
      <c r="C1235">
        <v>549</v>
      </c>
    </row>
    <row r="1236" spans="1:3" hidden="1" x14ac:dyDescent="0.2">
      <c r="A1236" t="s">
        <v>8219</v>
      </c>
      <c r="B1236">
        <v>20398</v>
      </c>
      <c r="C1236">
        <v>222</v>
      </c>
    </row>
    <row r="1237" spans="1:3" hidden="1" x14ac:dyDescent="0.2">
      <c r="A1237" t="s">
        <v>8219</v>
      </c>
      <c r="B1237">
        <v>27189</v>
      </c>
      <c r="C1237">
        <v>183</v>
      </c>
    </row>
    <row r="1238" spans="1:3" hidden="1" x14ac:dyDescent="0.2">
      <c r="A1238" t="s">
        <v>8219</v>
      </c>
      <c r="B1238">
        <v>15505</v>
      </c>
      <c r="C1238">
        <v>89</v>
      </c>
    </row>
    <row r="1239" spans="1:3" hidden="1" x14ac:dyDescent="0.2">
      <c r="A1239" t="s">
        <v>8219</v>
      </c>
      <c r="B1239">
        <v>26024</v>
      </c>
      <c r="C1239">
        <v>253</v>
      </c>
    </row>
    <row r="1240" spans="1:3" hidden="1" x14ac:dyDescent="0.2">
      <c r="A1240" t="s">
        <v>8219</v>
      </c>
      <c r="B1240">
        <v>15565</v>
      </c>
      <c r="C1240">
        <v>140</v>
      </c>
    </row>
    <row r="1241" spans="1:3" hidden="1" x14ac:dyDescent="0.2">
      <c r="A1241" t="s">
        <v>8219</v>
      </c>
      <c r="B1241">
        <v>2451.0100000000002</v>
      </c>
      <c r="C1241">
        <v>103</v>
      </c>
    </row>
    <row r="1242" spans="1:3" hidden="1" x14ac:dyDescent="0.2">
      <c r="A1242" t="s">
        <v>8219</v>
      </c>
      <c r="B1242">
        <v>11215</v>
      </c>
      <c r="C1242">
        <v>138</v>
      </c>
    </row>
    <row r="1243" spans="1:3" hidden="1" x14ac:dyDescent="0.2">
      <c r="A1243" t="s">
        <v>8219</v>
      </c>
      <c r="B1243">
        <v>22197</v>
      </c>
      <c r="C1243">
        <v>191</v>
      </c>
    </row>
    <row r="1244" spans="1:3" x14ac:dyDescent="0.2">
      <c r="A1244" t="s">
        <v>8220</v>
      </c>
      <c r="B1244">
        <v>1060</v>
      </c>
      <c r="C1244">
        <v>18</v>
      </c>
    </row>
    <row r="1245" spans="1:3" x14ac:dyDescent="0.2">
      <c r="A1245" t="s">
        <v>8220</v>
      </c>
      <c r="B1245">
        <v>132</v>
      </c>
      <c r="C1245">
        <v>3</v>
      </c>
    </row>
    <row r="1246" spans="1:3" x14ac:dyDescent="0.2">
      <c r="A1246" t="s">
        <v>8220</v>
      </c>
      <c r="B1246">
        <v>1937</v>
      </c>
      <c r="C1246">
        <v>40</v>
      </c>
    </row>
    <row r="1247" spans="1:3" x14ac:dyDescent="0.2">
      <c r="A1247" t="s">
        <v>8220</v>
      </c>
      <c r="B1247">
        <v>0</v>
      </c>
      <c r="C1247">
        <v>0</v>
      </c>
    </row>
    <row r="1248" spans="1:3" x14ac:dyDescent="0.2">
      <c r="A1248" t="s">
        <v>8220</v>
      </c>
      <c r="B1248">
        <v>1465</v>
      </c>
      <c r="C1248">
        <v>24</v>
      </c>
    </row>
    <row r="1249" spans="1:3" x14ac:dyDescent="0.2">
      <c r="A1249" t="s">
        <v>8220</v>
      </c>
      <c r="B1249">
        <v>25</v>
      </c>
      <c r="C1249">
        <v>1</v>
      </c>
    </row>
    <row r="1250" spans="1:3" x14ac:dyDescent="0.2">
      <c r="A1250" t="s">
        <v>8220</v>
      </c>
      <c r="B1250">
        <v>0</v>
      </c>
      <c r="C1250">
        <v>0</v>
      </c>
    </row>
    <row r="1251" spans="1:3" x14ac:dyDescent="0.2">
      <c r="A1251" t="s">
        <v>8220</v>
      </c>
      <c r="B1251">
        <v>0</v>
      </c>
      <c r="C1251">
        <v>0</v>
      </c>
    </row>
    <row r="1252" spans="1:3" x14ac:dyDescent="0.2">
      <c r="A1252" t="s">
        <v>8220</v>
      </c>
      <c r="B1252">
        <v>40</v>
      </c>
      <c r="C1252">
        <v>1</v>
      </c>
    </row>
    <row r="1253" spans="1:3" x14ac:dyDescent="0.2">
      <c r="A1253" t="s">
        <v>8220</v>
      </c>
      <c r="B1253">
        <v>116</v>
      </c>
      <c r="C1253">
        <v>6</v>
      </c>
    </row>
    <row r="1254" spans="1:3" x14ac:dyDescent="0.2">
      <c r="A1254" t="s">
        <v>8220</v>
      </c>
      <c r="B1254">
        <v>0</v>
      </c>
      <c r="C1254">
        <v>0</v>
      </c>
    </row>
    <row r="1255" spans="1:3" x14ac:dyDescent="0.2">
      <c r="A1255" t="s">
        <v>8220</v>
      </c>
      <c r="B1255">
        <v>210</v>
      </c>
      <c r="C1255">
        <v>6</v>
      </c>
    </row>
    <row r="1256" spans="1:3" x14ac:dyDescent="0.2">
      <c r="A1256" t="s">
        <v>8220</v>
      </c>
      <c r="B1256">
        <v>0</v>
      </c>
      <c r="C1256">
        <v>0</v>
      </c>
    </row>
    <row r="1257" spans="1:3" x14ac:dyDescent="0.2">
      <c r="A1257" t="s">
        <v>8220</v>
      </c>
      <c r="B1257">
        <v>0</v>
      </c>
      <c r="C1257">
        <v>0</v>
      </c>
    </row>
    <row r="1258" spans="1:3" x14ac:dyDescent="0.2">
      <c r="A1258" t="s">
        <v>8220</v>
      </c>
      <c r="B1258">
        <v>178</v>
      </c>
      <c r="C1258">
        <v>3</v>
      </c>
    </row>
    <row r="1259" spans="1:3" x14ac:dyDescent="0.2">
      <c r="A1259" t="s">
        <v>8220</v>
      </c>
      <c r="B1259">
        <v>0</v>
      </c>
      <c r="C1259">
        <v>0</v>
      </c>
    </row>
    <row r="1260" spans="1:3" x14ac:dyDescent="0.2">
      <c r="A1260" t="s">
        <v>8220</v>
      </c>
      <c r="B1260">
        <v>241</v>
      </c>
      <c r="C1260">
        <v>8</v>
      </c>
    </row>
    <row r="1261" spans="1:3" x14ac:dyDescent="0.2">
      <c r="A1261" t="s">
        <v>8220</v>
      </c>
      <c r="B1261">
        <v>2537</v>
      </c>
      <c r="C1261">
        <v>34</v>
      </c>
    </row>
    <row r="1262" spans="1:3" x14ac:dyDescent="0.2">
      <c r="A1262" t="s">
        <v>8220</v>
      </c>
      <c r="B1262">
        <v>5</v>
      </c>
      <c r="C1262">
        <v>1</v>
      </c>
    </row>
    <row r="1263" spans="1:3" x14ac:dyDescent="0.2">
      <c r="A1263" t="s">
        <v>8220</v>
      </c>
      <c r="B1263">
        <v>1691</v>
      </c>
      <c r="C1263">
        <v>38</v>
      </c>
    </row>
    <row r="1264" spans="1:3" hidden="1" x14ac:dyDescent="0.2">
      <c r="A1264" t="s">
        <v>8219</v>
      </c>
      <c r="B1264">
        <v>2076</v>
      </c>
      <c r="C1264">
        <v>45</v>
      </c>
    </row>
    <row r="1265" spans="1:3" hidden="1" x14ac:dyDescent="0.2">
      <c r="A1265" t="s">
        <v>8219</v>
      </c>
      <c r="B1265">
        <v>2405</v>
      </c>
      <c r="C1265">
        <v>17</v>
      </c>
    </row>
    <row r="1266" spans="1:3" hidden="1" x14ac:dyDescent="0.2">
      <c r="A1266" t="s">
        <v>8219</v>
      </c>
      <c r="B1266">
        <v>2340</v>
      </c>
      <c r="C1266">
        <v>31</v>
      </c>
    </row>
    <row r="1267" spans="1:3" hidden="1" x14ac:dyDescent="0.2">
      <c r="A1267" t="s">
        <v>8219</v>
      </c>
      <c r="B1267">
        <v>4275</v>
      </c>
      <c r="C1267">
        <v>50</v>
      </c>
    </row>
    <row r="1268" spans="1:3" hidden="1" x14ac:dyDescent="0.2">
      <c r="A1268" t="s">
        <v>8219</v>
      </c>
      <c r="B1268">
        <v>3791</v>
      </c>
      <c r="C1268">
        <v>59</v>
      </c>
    </row>
    <row r="1269" spans="1:3" hidden="1" x14ac:dyDescent="0.2">
      <c r="A1269" t="s">
        <v>8219</v>
      </c>
      <c r="B1269">
        <v>5222</v>
      </c>
      <c r="C1269">
        <v>81</v>
      </c>
    </row>
    <row r="1270" spans="1:3" hidden="1" x14ac:dyDescent="0.2">
      <c r="A1270" t="s">
        <v>8219</v>
      </c>
      <c r="B1270">
        <v>60046</v>
      </c>
      <c r="C1270">
        <v>508</v>
      </c>
    </row>
    <row r="1271" spans="1:3" hidden="1" x14ac:dyDescent="0.2">
      <c r="A1271" t="s">
        <v>8219</v>
      </c>
      <c r="B1271">
        <v>6108</v>
      </c>
      <c r="C1271">
        <v>74</v>
      </c>
    </row>
    <row r="1272" spans="1:3" hidden="1" x14ac:dyDescent="0.2">
      <c r="A1272" t="s">
        <v>8219</v>
      </c>
      <c r="B1272">
        <v>4818</v>
      </c>
      <c r="C1272">
        <v>141</v>
      </c>
    </row>
    <row r="1273" spans="1:3" hidden="1" x14ac:dyDescent="0.2">
      <c r="A1273" t="s">
        <v>8219</v>
      </c>
      <c r="B1273">
        <v>30383.32</v>
      </c>
      <c r="C1273">
        <v>711</v>
      </c>
    </row>
    <row r="1274" spans="1:3" hidden="1" x14ac:dyDescent="0.2">
      <c r="A1274" t="s">
        <v>8219</v>
      </c>
      <c r="B1274">
        <v>13323</v>
      </c>
      <c r="C1274">
        <v>141</v>
      </c>
    </row>
    <row r="1275" spans="1:3" hidden="1" x14ac:dyDescent="0.2">
      <c r="A1275" t="s">
        <v>8219</v>
      </c>
      <c r="B1275">
        <v>6071</v>
      </c>
      <c r="C1275">
        <v>109</v>
      </c>
    </row>
    <row r="1276" spans="1:3" hidden="1" x14ac:dyDescent="0.2">
      <c r="A1276" t="s">
        <v>8219</v>
      </c>
      <c r="B1276">
        <v>35389.129999999997</v>
      </c>
      <c r="C1276">
        <v>361</v>
      </c>
    </row>
    <row r="1277" spans="1:3" hidden="1" x14ac:dyDescent="0.2">
      <c r="A1277" t="s">
        <v>8219</v>
      </c>
      <c r="B1277">
        <v>16210</v>
      </c>
      <c r="C1277">
        <v>176</v>
      </c>
    </row>
    <row r="1278" spans="1:3" hidden="1" x14ac:dyDescent="0.2">
      <c r="A1278" t="s">
        <v>8219</v>
      </c>
      <c r="B1278">
        <v>25577.56</v>
      </c>
      <c r="C1278">
        <v>670</v>
      </c>
    </row>
    <row r="1279" spans="1:3" hidden="1" x14ac:dyDescent="0.2">
      <c r="A1279" t="s">
        <v>8219</v>
      </c>
      <c r="B1279">
        <v>2606</v>
      </c>
      <c r="C1279">
        <v>96</v>
      </c>
    </row>
    <row r="1280" spans="1:3" hidden="1" x14ac:dyDescent="0.2">
      <c r="A1280" t="s">
        <v>8219</v>
      </c>
      <c r="B1280">
        <v>3751</v>
      </c>
      <c r="C1280">
        <v>74</v>
      </c>
    </row>
    <row r="1281" spans="1:3" hidden="1" x14ac:dyDescent="0.2">
      <c r="A1281" t="s">
        <v>8219</v>
      </c>
      <c r="B1281">
        <v>2025</v>
      </c>
      <c r="C1281">
        <v>52</v>
      </c>
    </row>
    <row r="1282" spans="1:3" hidden="1" x14ac:dyDescent="0.2">
      <c r="A1282" t="s">
        <v>8219</v>
      </c>
      <c r="B1282">
        <v>8152</v>
      </c>
      <c r="C1282">
        <v>105</v>
      </c>
    </row>
    <row r="1283" spans="1:3" hidden="1" x14ac:dyDescent="0.2">
      <c r="A1283" t="s">
        <v>8219</v>
      </c>
      <c r="B1283">
        <v>1785</v>
      </c>
      <c r="C1283">
        <v>41</v>
      </c>
    </row>
    <row r="1284" spans="1:3" hidden="1" x14ac:dyDescent="0.2">
      <c r="A1284" t="s">
        <v>8219</v>
      </c>
      <c r="B1284">
        <v>1082</v>
      </c>
      <c r="C1284">
        <v>34</v>
      </c>
    </row>
    <row r="1285" spans="1:3" hidden="1" x14ac:dyDescent="0.2">
      <c r="A1285" t="s">
        <v>8219</v>
      </c>
      <c r="B1285">
        <v>4170.17</v>
      </c>
      <c r="C1285">
        <v>66</v>
      </c>
    </row>
    <row r="1286" spans="1:3" hidden="1" x14ac:dyDescent="0.2">
      <c r="A1286" t="s">
        <v>8219</v>
      </c>
      <c r="B1286">
        <v>9545</v>
      </c>
      <c r="C1286">
        <v>50</v>
      </c>
    </row>
    <row r="1287" spans="1:3" hidden="1" x14ac:dyDescent="0.2">
      <c r="A1287" t="s">
        <v>8219</v>
      </c>
      <c r="B1287">
        <v>22396</v>
      </c>
      <c r="C1287">
        <v>159</v>
      </c>
    </row>
    <row r="1288" spans="1:3" hidden="1" x14ac:dyDescent="0.2">
      <c r="A1288" t="s">
        <v>8219</v>
      </c>
      <c r="B1288">
        <v>14000</v>
      </c>
      <c r="C1288">
        <v>182</v>
      </c>
    </row>
    <row r="1289" spans="1:3" hidden="1" x14ac:dyDescent="0.2">
      <c r="A1289" t="s">
        <v>8219</v>
      </c>
      <c r="B1289">
        <v>20426</v>
      </c>
      <c r="C1289">
        <v>206</v>
      </c>
    </row>
    <row r="1290" spans="1:3" hidden="1" x14ac:dyDescent="0.2">
      <c r="A1290" t="s">
        <v>8219</v>
      </c>
      <c r="B1290">
        <v>11472</v>
      </c>
      <c r="C1290">
        <v>169</v>
      </c>
    </row>
    <row r="1291" spans="1:3" hidden="1" x14ac:dyDescent="0.2">
      <c r="A1291" t="s">
        <v>8219</v>
      </c>
      <c r="B1291">
        <v>7635</v>
      </c>
      <c r="C1291">
        <v>31</v>
      </c>
    </row>
    <row r="1292" spans="1:3" hidden="1" x14ac:dyDescent="0.2">
      <c r="A1292" t="s">
        <v>8219</v>
      </c>
      <c r="B1292">
        <v>5300</v>
      </c>
      <c r="C1292">
        <v>28</v>
      </c>
    </row>
    <row r="1293" spans="1:3" hidden="1" x14ac:dyDescent="0.2">
      <c r="A1293" t="s">
        <v>8219</v>
      </c>
      <c r="B1293">
        <v>4140</v>
      </c>
      <c r="C1293">
        <v>54</v>
      </c>
    </row>
    <row r="1294" spans="1:3" hidden="1" x14ac:dyDescent="0.2">
      <c r="A1294" t="s">
        <v>8219</v>
      </c>
      <c r="B1294">
        <v>38743.839999999997</v>
      </c>
      <c r="C1294">
        <v>467</v>
      </c>
    </row>
    <row r="1295" spans="1:3" hidden="1" x14ac:dyDescent="0.2">
      <c r="A1295" t="s">
        <v>8219</v>
      </c>
      <c r="B1295">
        <v>24321.1</v>
      </c>
      <c r="C1295">
        <v>389</v>
      </c>
    </row>
    <row r="1296" spans="1:3" hidden="1" x14ac:dyDescent="0.2">
      <c r="A1296" t="s">
        <v>8219</v>
      </c>
      <c r="B1296">
        <v>3132.63</v>
      </c>
      <c r="C1296">
        <v>68</v>
      </c>
    </row>
    <row r="1297" spans="1:3" hidden="1" x14ac:dyDescent="0.2">
      <c r="A1297" t="s">
        <v>8219</v>
      </c>
      <c r="B1297">
        <v>15918.65</v>
      </c>
      <c r="C1297">
        <v>413</v>
      </c>
    </row>
    <row r="1298" spans="1:3" hidden="1" x14ac:dyDescent="0.2">
      <c r="A1298" t="s">
        <v>8219</v>
      </c>
      <c r="B1298">
        <v>10071</v>
      </c>
      <c r="C1298">
        <v>190</v>
      </c>
    </row>
    <row r="1299" spans="1:3" hidden="1" x14ac:dyDescent="0.2">
      <c r="A1299" t="s">
        <v>8219</v>
      </c>
      <c r="B1299">
        <v>13864.17</v>
      </c>
      <c r="C1299">
        <v>189</v>
      </c>
    </row>
    <row r="1300" spans="1:3" hidden="1" x14ac:dyDescent="0.2">
      <c r="A1300" t="s">
        <v>8219</v>
      </c>
      <c r="B1300">
        <v>16636.78</v>
      </c>
      <c r="C1300">
        <v>130</v>
      </c>
    </row>
    <row r="1301" spans="1:3" hidden="1" x14ac:dyDescent="0.2">
      <c r="A1301" t="s">
        <v>8219</v>
      </c>
      <c r="B1301">
        <v>7750</v>
      </c>
      <c r="C1301">
        <v>74</v>
      </c>
    </row>
    <row r="1302" spans="1:3" hidden="1" x14ac:dyDescent="0.2">
      <c r="A1302" t="s">
        <v>8219</v>
      </c>
      <c r="B1302">
        <v>18542</v>
      </c>
      <c r="C1302">
        <v>274</v>
      </c>
    </row>
    <row r="1303" spans="1:3" hidden="1" x14ac:dyDescent="0.2">
      <c r="A1303" t="s">
        <v>8219</v>
      </c>
      <c r="B1303">
        <v>2110.5</v>
      </c>
      <c r="C1303">
        <v>22</v>
      </c>
    </row>
    <row r="1304" spans="1:3" hidden="1" x14ac:dyDescent="0.2">
      <c r="A1304" t="s">
        <v>8219</v>
      </c>
      <c r="B1304">
        <v>2020</v>
      </c>
      <c r="C1304">
        <v>31</v>
      </c>
    </row>
    <row r="1305" spans="1:3" hidden="1" x14ac:dyDescent="0.2">
      <c r="A1305" t="s">
        <v>8219</v>
      </c>
      <c r="B1305">
        <v>2033</v>
      </c>
      <c r="C1305">
        <v>63</v>
      </c>
    </row>
    <row r="1306" spans="1:3" hidden="1" x14ac:dyDescent="0.2">
      <c r="A1306" t="s">
        <v>8219</v>
      </c>
      <c r="B1306">
        <v>1625</v>
      </c>
      <c r="C1306">
        <v>20</v>
      </c>
    </row>
    <row r="1307" spans="1:3" hidden="1" x14ac:dyDescent="0.2">
      <c r="A1307" t="s">
        <v>8219</v>
      </c>
      <c r="B1307">
        <v>605</v>
      </c>
      <c r="C1307">
        <v>25</v>
      </c>
    </row>
    <row r="1308" spans="1:3" hidden="1" x14ac:dyDescent="0.2">
      <c r="A1308" t="s">
        <v>8219</v>
      </c>
      <c r="B1308">
        <v>4018</v>
      </c>
      <c r="C1308">
        <v>61</v>
      </c>
    </row>
    <row r="1309" spans="1:3" hidden="1" x14ac:dyDescent="0.2">
      <c r="A1309" t="s">
        <v>8219</v>
      </c>
      <c r="B1309">
        <v>1876</v>
      </c>
      <c r="C1309">
        <v>52</v>
      </c>
    </row>
    <row r="1310" spans="1:3" hidden="1" x14ac:dyDescent="0.2">
      <c r="A1310" t="s">
        <v>8219</v>
      </c>
      <c r="B1310">
        <v>3800</v>
      </c>
      <c r="C1310">
        <v>86</v>
      </c>
    </row>
    <row r="1311" spans="1:3" hidden="1" x14ac:dyDescent="0.2">
      <c r="A1311" t="s">
        <v>8219</v>
      </c>
      <c r="B1311">
        <v>4371</v>
      </c>
      <c r="C1311">
        <v>42</v>
      </c>
    </row>
    <row r="1312" spans="1:3" hidden="1" x14ac:dyDescent="0.2">
      <c r="A1312" t="s">
        <v>8219</v>
      </c>
      <c r="B1312">
        <v>1870</v>
      </c>
      <c r="C1312">
        <v>52</v>
      </c>
    </row>
    <row r="1313" spans="1:3" hidden="1" x14ac:dyDescent="0.2">
      <c r="A1313" t="s">
        <v>8219</v>
      </c>
      <c r="B1313">
        <v>15335</v>
      </c>
      <c r="C1313">
        <v>120</v>
      </c>
    </row>
    <row r="1314" spans="1:3" hidden="1" x14ac:dyDescent="0.2">
      <c r="A1314" t="s">
        <v>8219</v>
      </c>
      <c r="B1314">
        <v>610</v>
      </c>
      <c r="C1314">
        <v>22</v>
      </c>
    </row>
    <row r="1315" spans="1:3" hidden="1" x14ac:dyDescent="0.2">
      <c r="A1315" t="s">
        <v>8219</v>
      </c>
      <c r="B1315">
        <v>2549</v>
      </c>
      <c r="C1315">
        <v>64</v>
      </c>
    </row>
    <row r="1316" spans="1:3" hidden="1" x14ac:dyDescent="0.2">
      <c r="A1316" t="s">
        <v>8219</v>
      </c>
      <c r="B1316">
        <v>1200</v>
      </c>
      <c r="C1316">
        <v>23</v>
      </c>
    </row>
    <row r="1317" spans="1:3" hidden="1" x14ac:dyDescent="0.2">
      <c r="A1317" t="s">
        <v>8219</v>
      </c>
      <c r="B1317">
        <v>21905</v>
      </c>
      <c r="C1317">
        <v>238</v>
      </c>
    </row>
    <row r="1318" spans="1:3" hidden="1" x14ac:dyDescent="0.2">
      <c r="A1318" t="s">
        <v>8219</v>
      </c>
      <c r="B1318">
        <v>2093</v>
      </c>
      <c r="C1318">
        <v>33</v>
      </c>
    </row>
    <row r="1319" spans="1:3" hidden="1" x14ac:dyDescent="0.2">
      <c r="A1319" t="s">
        <v>8219</v>
      </c>
      <c r="B1319">
        <v>4340</v>
      </c>
      <c r="C1319">
        <v>32</v>
      </c>
    </row>
    <row r="1320" spans="1:3" hidden="1" x14ac:dyDescent="0.2">
      <c r="A1320" t="s">
        <v>8219</v>
      </c>
      <c r="B1320">
        <v>4050</v>
      </c>
      <c r="C1320">
        <v>24</v>
      </c>
    </row>
    <row r="1321" spans="1:3" hidden="1" x14ac:dyDescent="0.2">
      <c r="A1321" t="s">
        <v>8219</v>
      </c>
      <c r="B1321">
        <v>2055</v>
      </c>
      <c r="C1321">
        <v>29</v>
      </c>
    </row>
    <row r="1322" spans="1:3" hidden="1" x14ac:dyDescent="0.2">
      <c r="A1322" t="s">
        <v>8219</v>
      </c>
      <c r="B1322">
        <v>2500</v>
      </c>
      <c r="C1322">
        <v>50</v>
      </c>
    </row>
    <row r="1323" spans="1:3" hidden="1" x14ac:dyDescent="0.2">
      <c r="A1323" t="s">
        <v>8219</v>
      </c>
      <c r="B1323">
        <v>4559.13</v>
      </c>
      <c r="C1323">
        <v>108</v>
      </c>
    </row>
    <row r="1324" spans="1:3" x14ac:dyDescent="0.2">
      <c r="A1324" t="s">
        <v>8220</v>
      </c>
      <c r="B1324">
        <v>15851</v>
      </c>
      <c r="C1324">
        <v>104</v>
      </c>
    </row>
    <row r="1325" spans="1:3" x14ac:dyDescent="0.2">
      <c r="A1325" t="s">
        <v>8220</v>
      </c>
      <c r="B1325">
        <v>7793</v>
      </c>
      <c r="C1325">
        <v>86</v>
      </c>
    </row>
    <row r="1326" spans="1:3" x14ac:dyDescent="0.2">
      <c r="A1326" t="s">
        <v>8220</v>
      </c>
      <c r="B1326">
        <v>71771</v>
      </c>
      <c r="C1326">
        <v>356</v>
      </c>
    </row>
    <row r="1327" spans="1:3" x14ac:dyDescent="0.2">
      <c r="A1327" t="s">
        <v>8220</v>
      </c>
      <c r="B1327">
        <v>5757</v>
      </c>
      <c r="C1327">
        <v>45</v>
      </c>
    </row>
    <row r="1328" spans="1:3" x14ac:dyDescent="0.2">
      <c r="A1328" t="s">
        <v>8220</v>
      </c>
      <c r="B1328">
        <v>1136</v>
      </c>
      <c r="C1328">
        <v>38</v>
      </c>
    </row>
    <row r="1329" spans="1:3" x14ac:dyDescent="0.2">
      <c r="A1329" t="s">
        <v>8220</v>
      </c>
      <c r="B1329">
        <v>12879</v>
      </c>
      <c r="C1329">
        <v>35</v>
      </c>
    </row>
    <row r="1330" spans="1:3" x14ac:dyDescent="0.2">
      <c r="A1330" t="s">
        <v>8220</v>
      </c>
      <c r="B1330">
        <v>3100</v>
      </c>
      <c r="C1330">
        <v>24</v>
      </c>
    </row>
    <row r="1331" spans="1:3" x14ac:dyDescent="0.2">
      <c r="A1331" t="s">
        <v>8220</v>
      </c>
      <c r="B1331">
        <v>80070</v>
      </c>
      <c r="C1331">
        <v>100</v>
      </c>
    </row>
    <row r="1332" spans="1:3" x14ac:dyDescent="0.2">
      <c r="A1332" t="s">
        <v>8220</v>
      </c>
      <c r="B1332">
        <v>28</v>
      </c>
      <c r="C1332">
        <v>1</v>
      </c>
    </row>
    <row r="1333" spans="1:3" x14ac:dyDescent="0.2">
      <c r="A1333" t="s">
        <v>8220</v>
      </c>
      <c r="B1333">
        <v>12446</v>
      </c>
      <c r="C1333">
        <v>122</v>
      </c>
    </row>
    <row r="1334" spans="1:3" x14ac:dyDescent="0.2">
      <c r="A1334" t="s">
        <v>8220</v>
      </c>
      <c r="B1334">
        <v>2028</v>
      </c>
      <c r="C1334">
        <v>11</v>
      </c>
    </row>
    <row r="1335" spans="1:3" x14ac:dyDescent="0.2">
      <c r="A1335" t="s">
        <v>8220</v>
      </c>
      <c r="B1335">
        <v>40404</v>
      </c>
      <c r="C1335">
        <v>248</v>
      </c>
    </row>
    <row r="1336" spans="1:3" x14ac:dyDescent="0.2">
      <c r="A1336" t="s">
        <v>8220</v>
      </c>
      <c r="B1336">
        <v>1</v>
      </c>
      <c r="C1336">
        <v>1</v>
      </c>
    </row>
    <row r="1337" spans="1:3" x14ac:dyDescent="0.2">
      <c r="A1337" t="s">
        <v>8220</v>
      </c>
      <c r="B1337">
        <v>11467</v>
      </c>
      <c r="C1337">
        <v>19</v>
      </c>
    </row>
    <row r="1338" spans="1:3" x14ac:dyDescent="0.2">
      <c r="A1338" t="s">
        <v>8220</v>
      </c>
      <c r="B1338">
        <v>6130</v>
      </c>
      <c r="C1338">
        <v>135</v>
      </c>
    </row>
    <row r="1339" spans="1:3" x14ac:dyDescent="0.2">
      <c r="A1339" t="s">
        <v>8220</v>
      </c>
      <c r="B1339">
        <v>876</v>
      </c>
      <c r="C1339">
        <v>9</v>
      </c>
    </row>
    <row r="1340" spans="1:3" x14ac:dyDescent="0.2">
      <c r="A1340" t="s">
        <v>8220</v>
      </c>
      <c r="B1340">
        <v>503</v>
      </c>
      <c r="C1340">
        <v>3</v>
      </c>
    </row>
    <row r="1341" spans="1:3" x14ac:dyDescent="0.2">
      <c r="A1341" t="s">
        <v>8220</v>
      </c>
      <c r="B1341">
        <v>6019</v>
      </c>
      <c r="C1341">
        <v>7</v>
      </c>
    </row>
    <row r="1342" spans="1:3" x14ac:dyDescent="0.2">
      <c r="A1342" t="s">
        <v>8220</v>
      </c>
      <c r="B1342">
        <v>106</v>
      </c>
      <c r="C1342">
        <v>4</v>
      </c>
    </row>
    <row r="1343" spans="1:3" x14ac:dyDescent="0.2">
      <c r="A1343" t="s">
        <v>8220</v>
      </c>
      <c r="B1343">
        <v>1332</v>
      </c>
      <c r="C1343">
        <v>44</v>
      </c>
    </row>
    <row r="1344" spans="1:3" x14ac:dyDescent="0.2">
      <c r="A1344" t="s">
        <v>8220</v>
      </c>
      <c r="B1344">
        <v>4920</v>
      </c>
      <c r="C1344">
        <v>90</v>
      </c>
    </row>
    <row r="1345" spans="1:3" x14ac:dyDescent="0.2">
      <c r="A1345" t="s">
        <v>8220</v>
      </c>
      <c r="B1345">
        <v>486</v>
      </c>
      <c r="C1345">
        <v>8</v>
      </c>
    </row>
    <row r="1346" spans="1:3" x14ac:dyDescent="0.2">
      <c r="A1346" t="s">
        <v>8220</v>
      </c>
      <c r="B1346">
        <v>1130</v>
      </c>
      <c r="C1346">
        <v>11</v>
      </c>
    </row>
    <row r="1347" spans="1:3" x14ac:dyDescent="0.2">
      <c r="A1347" t="s">
        <v>8220</v>
      </c>
      <c r="B1347">
        <v>1705</v>
      </c>
      <c r="C1347">
        <v>41</v>
      </c>
    </row>
    <row r="1348" spans="1:3" x14ac:dyDescent="0.2">
      <c r="A1348" t="s">
        <v>8220</v>
      </c>
      <c r="B1348">
        <v>1748</v>
      </c>
      <c r="C1348">
        <v>15</v>
      </c>
    </row>
    <row r="1349" spans="1:3" x14ac:dyDescent="0.2">
      <c r="A1349" t="s">
        <v>8220</v>
      </c>
      <c r="B1349">
        <v>408</v>
      </c>
      <c r="C1349">
        <v>9</v>
      </c>
    </row>
    <row r="1350" spans="1:3" x14ac:dyDescent="0.2">
      <c r="A1350" t="s">
        <v>8220</v>
      </c>
      <c r="B1350">
        <v>7873</v>
      </c>
      <c r="C1350">
        <v>50</v>
      </c>
    </row>
    <row r="1351" spans="1:3" x14ac:dyDescent="0.2">
      <c r="A1351" t="s">
        <v>8220</v>
      </c>
      <c r="B1351">
        <v>3417</v>
      </c>
      <c r="C1351">
        <v>34</v>
      </c>
    </row>
    <row r="1352" spans="1:3" x14ac:dyDescent="0.2">
      <c r="A1352" t="s">
        <v>8220</v>
      </c>
      <c r="B1352">
        <v>0</v>
      </c>
      <c r="C1352">
        <v>0</v>
      </c>
    </row>
    <row r="1353" spans="1:3" x14ac:dyDescent="0.2">
      <c r="A1353" t="s">
        <v>8220</v>
      </c>
      <c r="B1353">
        <v>0</v>
      </c>
      <c r="C1353">
        <v>0</v>
      </c>
    </row>
    <row r="1354" spans="1:3" x14ac:dyDescent="0.2">
      <c r="A1354" t="s">
        <v>8220</v>
      </c>
      <c r="B1354">
        <v>14303</v>
      </c>
      <c r="C1354">
        <v>276</v>
      </c>
    </row>
    <row r="1355" spans="1:3" x14ac:dyDescent="0.2">
      <c r="A1355" t="s">
        <v>8220</v>
      </c>
      <c r="B1355">
        <v>4940</v>
      </c>
      <c r="C1355">
        <v>16</v>
      </c>
    </row>
    <row r="1356" spans="1:3" x14ac:dyDescent="0.2">
      <c r="A1356" t="s">
        <v>8220</v>
      </c>
      <c r="B1356">
        <v>84947</v>
      </c>
      <c r="C1356">
        <v>224</v>
      </c>
    </row>
    <row r="1357" spans="1:3" x14ac:dyDescent="0.2">
      <c r="A1357" t="s">
        <v>8220</v>
      </c>
      <c r="B1357">
        <v>24691</v>
      </c>
      <c r="C1357">
        <v>140</v>
      </c>
    </row>
    <row r="1358" spans="1:3" x14ac:dyDescent="0.2">
      <c r="A1358" t="s">
        <v>8220</v>
      </c>
      <c r="B1358">
        <v>991</v>
      </c>
      <c r="C1358">
        <v>15</v>
      </c>
    </row>
    <row r="1359" spans="1:3" x14ac:dyDescent="0.2">
      <c r="A1359" t="s">
        <v>8220</v>
      </c>
      <c r="B1359">
        <v>3317</v>
      </c>
      <c r="C1359">
        <v>37</v>
      </c>
    </row>
    <row r="1360" spans="1:3" x14ac:dyDescent="0.2">
      <c r="A1360" t="s">
        <v>8220</v>
      </c>
      <c r="B1360">
        <v>0</v>
      </c>
      <c r="C1360">
        <v>0</v>
      </c>
    </row>
    <row r="1361" spans="1:3" x14ac:dyDescent="0.2">
      <c r="A1361" t="s">
        <v>8220</v>
      </c>
      <c r="B1361">
        <v>17590</v>
      </c>
      <c r="C1361">
        <v>46</v>
      </c>
    </row>
    <row r="1362" spans="1:3" x14ac:dyDescent="0.2">
      <c r="A1362" t="s">
        <v>8220</v>
      </c>
      <c r="B1362">
        <v>100</v>
      </c>
      <c r="C1362">
        <v>1</v>
      </c>
    </row>
    <row r="1363" spans="1:3" x14ac:dyDescent="0.2">
      <c r="A1363" t="s">
        <v>8220</v>
      </c>
      <c r="B1363">
        <v>51149</v>
      </c>
      <c r="C1363">
        <v>323</v>
      </c>
    </row>
    <row r="1364" spans="1:3" hidden="1" x14ac:dyDescent="0.2">
      <c r="A1364" t="s">
        <v>8219</v>
      </c>
      <c r="B1364">
        <v>5666</v>
      </c>
      <c r="C1364">
        <v>139</v>
      </c>
    </row>
    <row r="1365" spans="1:3" hidden="1" x14ac:dyDescent="0.2">
      <c r="A1365" t="s">
        <v>8219</v>
      </c>
      <c r="B1365">
        <v>375</v>
      </c>
      <c r="C1365">
        <v>7</v>
      </c>
    </row>
    <row r="1366" spans="1:3" hidden="1" x14ac:dyDescent="0.2">
      <c r="A1366" t="s">
        <v>8219</v>
      </c>
      <c r="B1366">
        <v>7219</v>
      </c>
      <c r="C1366">
        <v>149</v>
      </c>
    </row>
    <row r="1367" spans="1:3" hidden="1" x14ac:dyDescent="0.2">
      <c r="A1367" t="s">
        <v>8219</v>
      </c>
      <c r="B1367">
        <v>2555</v>
      </c>
      <c r="C1367">
        <v>31</v>
      </c>
    </row>
    <row r="1368" spans="1:3" hidden="1" x14ac:dyDescent="0.2">
      <c r="A1368" t="s">
        <v>8219</v>
      </c>
      <c r="B1368">
        <v>5985</v>
      </c>
      <c r="C1368">
        <v>26</v>
      </c>
    </row>
    <row r="1369" spans="1:3" hidden="1" x14ac:dyDescent="0.2">
      <c r="A1369" t="s">
        <v>8219</v>
      </c>
      <c r="B1369">
        <v>10210</v>
      </c>
      <c r="C1369">
        <v>172</v>
      </c>
    </row>
    <row r="1370" spans="1:3" hidden="1" x14ac:dyDescent="0.2">
      <c r="A1370" t="s">
        <v>8219</v>
      </c>
      <c r="B1370">
        <v>5202.5</v>
      </c>
      <c r="C1370">
        <v>78</v>
      </c>
    </row>
    <row r="1371" spans="1:3" hidden="1" x14ac:dyDescent="0.2">
      <c r="A1371" t="s">
        <v>8219</v>
      </c>
      <c r="B1371">
        <v>20253</v>
      </c>
      <c r="C1371">
        <v>120</v>
      </c>
    </row>
    <row r="1372" spans="1:3" hidden="1" x14ac:dyDescent="0.2">
      <c r="A1372" t="s">
        <v>8219</v>
      </c>
      <c r="B1372">
        <v>13614</v>
      </c>
      <c r="C1372">
        <v>227</v>
      </c>
    </row>
    <row r="1373" spans="1:3" hidden="1" x14ac:dyDescent="0.2">
      <c r="A1373" t="s">
        <v>8219</v>
      </c>
      <c r="B1373">
        <v>1336</v>
      </c>
      <c r="C1373">
        <v>42</v>
      </c>
    </row>
    <row r="1374" spans="1:3" hidden="1" x14ac:dyDescent="0.2">
      <c r="A1374" t="s">
        <v>8219</v>
      </c>
      <c r="B1374">
        <v>1563</v>
      </c>
      <c r="C1374">
        <v>64</v>
      </c>
    </row>
    <row r="1375" spans="1:3" hidden="1" x14ac:dyDescent="0.2">
      <c r="A1375" t="s">
        <v>8219</v>
      </c>
      <c r="B1375">
        <v>3067</v>
      </c>
      <c r="C1375">
        <v>121</v>
      </c>
    </row>
    <row r="1376" spans="1:3" hidden="1" x14ac:dyDescent="0.2">
      <c r="A1376" t="s">
        <v>8219</v>
      </c>
      <c r="B1376">
        <v>6215.56</v>
      </c>
      <c r="C1376">
        <v>87</v>
      </c>
    </row>
    <row r="1377" spans="1:3" hidden="1" x14ac:dyDescent="0.2">
      <c r="A1377" t="s">
        <v>8219</v>
      </c>
      <c r="B1377">
        <v>2506</v>
      </c>
      <c r="C1377">
        <v>65</v>
      </c>
    </row>
    <row r="1378" spans="1:3" hidden="1" x14ac:dyDescent="0.2">
      <c r="A1378" t="s">
        <v>8219</v>
      </c>
      <c r="B1378">
        <v>3350</v>
      </c>
      <c r="C1378">
        <v>49</v>
      </c>
    </row>
    <row r="1379" spans="1:3" hidden="1" x14ac:dyDescent="0.2">
      <c r="A1379" t="s">
        <v>8219</v>
      </c>
      <c r="B1379">
        <v>764</v>
      </c>
      <c r="C1379">
        <v>19</v>
      </c>
    </row>
    <row r="1380" spans="1:3" hidden="1" x14ac:dyDescent="0.2">
      <c r="A1380" t="s">
        <v>8219</v>
      </c>
      <c r="B1380">
        <v>2598</v>
      </c>
      <c r="C1380">
        <v>81</v>
      </c>
    </row>
    <row r="1381" spans="1:3" hidden="1" x14ac:dyDescent="0.2">
      <c r="A1381" t="s">
        <v>8219</v>
      </c>
      <c r="B1381">
        <v>7559</v>
      </c>
      <c r="C1381">
        <v>264</v>
      </c>
    </row>
    <row r="1382" spans="1:3" hidden="1" x14ac:dyDescent="0.2">
      <c r="A1382" t="s">
        <v>8219</v>
      </c>
      <c r="B1382">
        <v>1091</v>
      </c>
      <c r="C1382">
        <v>25</v>
      </c>
    </row>
    <row r="1383" spans="1:3" hidden="1" x14ac:dyDescent="0.2">
      <c r="A1383" t="s">
        <v>8219</v>
      </c>
      <c r="B1383">
        <v>200</v>
      </c>
      <c r="C1383">
        <v>5</v>
      </c>
    </row>
    <row r="1384" spans="1:3" hidden="1" x14ac:dyDescent="0.2">
      <c r="A1384" t="s">
        <v>8219</v>
      </c>
      <c r="B1384">
        <v>49830</v>
      </c>
      <c r="C1384">
        <v>144</v>
      </c>
    </row>
    <row r="1385" spans="1:3" hidden="1" x14ac:dyDescent="0.2">
      <c r="A1385" t="s">
        <v>8219</v>
      </c>
      <c r="B1385">
        <v>7520</v>
      </c>
      <c r="C1385">
        <v>92</v>
      </c>
    </row>
    <row r="1386" spans="1:3" hidden="1" x14ac:dyDescent="0.2">
      <c r="A1386" t="s">
        <v>8219</v>
      </c>
      <c r="B1386">
        <v>9486.69</v>
      </c>
      <c r="C1386">
        <v>147</v>
      </c>
    </row>
    <row r="1387" spans="1:3" hidden="1" x14ac:dyDescent="0.2">
      <c r="A1387" t="s">
        <v>8219</v>
      </c>
      <c r="B1387">
        <v>5713</v>
      </c>
      <c r="C1387">
        <v>90</v>
      </c>
    </row>
    <row r="1388" spans="1:3" hidden="1" x14ac:dyDescent="0.2">
      <c r="A1388" t="s">
        <v>8219</v>
      </c>
      <c r="B1388">
        <v>5535</v>
      </c>
      <c r="C1388">
        <v>87</v>
      </c>
    </row>
    <row r="1389" spans="1:3" hidden="1" x14ac:dyDescent="0.2">
      <c r="A1389" t="s">
        <v>8219</v>
      </c>
      <c r="B1389">
        <v>34090.629999999997</v>
      </c>
      <c r="C1389">
        <v>406</v>
      </c>
    </row>
    <row r="1390" spans="1:3" hidden="1" x14ac:dyDescent="0.2">
      <c r="A1390" t="s">
        <v>8219</v>
      </c>
      <c r="B1390">
        <v>1555</v>
      </c>
      <c r="C1390">
        <v>20</v>
      </c>
    </row>
    <row r="1391" spans="1:3" hidden="1" x14ac:dyDescent="0.2">
      <c r="A1391" t="s">
        <v>8219</v>
      </c>
      <c r="B1391">
        <v>7495</v>
      </c>
      <c r="C1391">
        <v>70</v>
      </c>
    </row>
    <row r="1392" spans="1:3" hidden="1" x14ac:dyDescent="0.2">
      <c r="A1392" t="s">
        <v>8219</v>
      </c>
      <c r="B1392">
        <v>620</v>
      </c>
      <c r="C1392">
        <v>16</v>
      </c>
    </row>
    <row r="1393" spans="1:3" hidden="1" x14ac:dyDescent="0.2">
      <c r="A1393" t="s">
        <v>8219</v>
      </c>
      <c r="B1393">
        <v>10501</v>
      </c>
      <c r="C1393">
        <v>52</v>
      </c>
    </row>
    <row r="1394" spans="1:3" hidden="1" x14ac:dyDescent="0.2">
      <c r="A1394" t="s">
        <v>8219</v>
      </c>
      <c r="B1394">
        <v>2842</v>
      </c>
      <c r="C1394">
        <v>66</v>
      </c>
    </row>
    <row r="1395" spans="1:3" hidden="1" x14ac:dyDescent="0.2">
      <c r="A1395" t="s">
        <v>8219</v>
      </c>
      <c r="B1395">
        <v>6853</v>
      </c>
      <c r="C1395">
        <v>109</v>
      </c>
    </row>
    <row r="1396" spans="1:3" hidden="1" x14ac:dyDescent="0.2">
      <c r="A1396" t="s">
        <v>8219</v>
      </c>
      <c r="B1396">
        <v>9342</v>
      </c>
      <c r="C1396">
        <v>168</v>
      </c>
    </row>
    <row r="1397" spans="1:3" hidden="1" x14ac:dyDescent="0.2">
      <c r="A1397" t="s">
        <v>8219</v>
      </c>
      <c r="B1397">
        <v>1510</v>
      </c>
      <c r="C1397">
        <v>31</v>
      </c>
    </row>
    <row r="1398" spans="1:3" hidden="1" x14ac:dyDescent="0.2">
      <c r="A1398" t="s">
        <v>8219</v>
      </c>
      <c r="B1398">
        <v>4067</v>
      </c>
      <c r="C1398">
        <v>133</v>
      </c>
    </row>
    <row r="1399" spans="1:3" hidden="1" x14ac:dyDescent="0.2">
      <c r="A1399" t="s">
        <v>8219</v>
      </c>
      <c r="B1399">
        <v>11160</v>
      </c>
      <c r="C1399">
        <v>151</v>
      </c>
    </row>
    <row r="1400" spans="1:3" hidden="1" x14ac:dyDescent="0.2">
      <c r="A1400" t="s">
        <v>8219</v>
      </c>
      <c r="B1400">
        <v>106</v>
      </c>
      <c r="C1400">
        <v>5</v>
      </c>
    </row>
    <row r="1401" spans="1:3" hidden="1" x14ac:dyDescent="0.2">
      <c r="A1401" t="s">
        <v>8219</v>
      </c>
      <c r="B1401">
        <v>5355</v>
      </c>
      <c r="C1401">
        <v>73</v>
      </c>
    </row>
    <row r="1402" spans="1:3" hidden="1" x14ac:dyDescent="0.2">
      <c r="A1402" t="s">
        <v>8219</v>
      </c>
      <c r="B1402">
        <v>8349</v>
      </c>
      <c r="C1402">
        <v>148</v>
      </c>
    </row>
    <row r="1403" spans="1:3" hidden="1" x14ac:dyDescent="0.2">
      <c r="A1403" t="s">
        <v>8219</v>
      </c>
      <c r="B1403">
        <v>4673</v>
      </c>
      <c r="C1403">
        <v>93</v>
      </c>
    </row>
    <row r="1404" spans="1:3" hidden="1" x14ac:dyDescent="0.2">
      <c r="A1404" t="s">
        <v>8219</v>
      </c>
      <c r="B1404">
        <v>4343</v>
      </c>
      <c r="C1404">
        <v>63</v>
      </c>
    </row>
    <row r="1405" spans="1:3" hidden="1" x14ac:dyDescent="0.2">
      <c r="A1405" t="s">
        <v>8219</v>
      </c>
      <c r="B1405">
        <v>8832.49</v>
      </c>
      <c r="C1405">
        <v>134</v>
      </c>
    </row>
    <row r="1406" spans="1:3" hidden="1" x14ac:dyDescent="0.2">
      <c r="A1406" t="s">
        <v>8219</v>
      </c>
      <c r="B1406">
        <v>875</v>
      </c>
      <c r="C1406">
        <v>14</v>
      </c>
    </row>
    <row r="1407" spans="1:3" hidden="1" x14ac:dyDescent="0.2">
      <c r="A1407" t="s">
        <v>8219</v>
      </c>
      <c r="B1407">
        <v>5465</v>
      </c>
      <c r="C1407">
        <v>78</v>
      </c>
    </row>
    <row r="1408" spans="1:3" hidden="1" x14ac:dyDescent="0.2">
      <c r="A1408" t="s">
        <v>8219</v>
      </c>
      <c r="B1408">
        <v>6740.37</v>
      </c>
      <c r="C1408">
        <v>112</v>
      </c>
    </row>
    <row r="1409" spans="1:3" hidden="1" x14ac:dyDescent="0.2">
      <c r="A1409" t="s">
        <v>8219</v>
      </c>
      <c r="B1409">
        <v>727</v>
      </c>
      <c r="C1409">
        <v>34</v>
      </c>
    </row>
    <row r="1410" spans="1:3" hidden="1" x14ac:dyDescent="0.2">
      <c r="A1410" t="s">
        <v>8219</v>
      </c>
      <c r="B1410">
        <v>3055</v>
      </c>
      <c r="C1410">
        <v>19</v>
      </c>
    </row>
    <row r="1411" spans="1:3" hidden="1" x14ac:dyDescent="0.2">
      <c r="A1411" t="s">
        <v>8219</v>
      </c>
      <c r="B1411">
        <v>551</v>
      </c>
      <c r="C1411">
        <v>13</v>
      </c>
    </row>
    <row r="1412" spans="1:3" hidden="1" x14ac:dyDescent="0.2">
      <c r="A1412" t="s">
        <v>8219</v>
      </c>
      <c r="B1412">
        <v>2841</v>
      </c>
      <c r="C1412">
        <v>104</v>
      </c>
    </row>
    <row r="1413" spans="1:3" hidden="1" x14ac:dyDescent="0.2">
      <c r="A1413" t="s">
        <v>8219</v>
      </c>
      <c r="B1413">
        <v>10235</v>
      </c>
      <c r="C1413">
        <v>52</v>
      </c>
    </row>
    <row r="1414" spans="1:3" hidden="1" x14ac:dyDescent="0.2">
      <c r="A1414" t="s">
        <v>8219</v>
      </c>
      <c r="B1414">
        <v>916</v>
      </c>
      <c r="C1414">
        <v>17</v>
      </c>
    </row>
    <row r="1415" spans="1:3" hidden="1" x14ac:dyDescent="0.2">
      <c r="A1415" t="s">
        <v>8219</v>
      </c>
      <c r="B1415">
        <v>3916</v>
      </c>
      <c r="C1415">
        <v>82</v>
      </c>
    </row>
    <row r="1416" spans="1:3" hidden="1" x14ac:dyDescent="0.2">
      <c r="A1416" t="s">
        <v>8219</v>
      </c>
      <c r="B1416">
        <v>6438</v>
      </c>
      <c r="C1416">
        <v>73</v>
      </c>
    </row>
    <row r="1417" spans="1:3" hidden="1" x14ac:dyDescent="0.2">
      <c r="A1417" t="s">
        <v>8219</v>
      </c>
      <c r="B1417">
        <v>11385</v>
      </c>
      <c r="C1417">
        <v>158</v>
      </c>
    </row>
    <row r="1418" spans="1:3" hidden="1" x14ac:dyDescent="0.2">
      <c r="A1418" t="s">
        <v>8219</v>
      </c>
      <c r="B1418">
        <v>4826</v>
      </c>
      <c r="C1418">
        <v>65</v>
      </c>
    </row>
    <row r="1419" spans="1:3" hidden="1" x14ac:dyDescent="0.2">
      <c r="A1419" t="s">
        <v>8219</v>
      </c>
      <c r="B1419">
        <v>11353</v>
      </c>
      <c r="C1419">
        <v>184</v>
      </c>
    </row>
    <row r="1420" spans="1:3" hidden="1" x14ac:dyDescent="0.2">
      <c r="A1420" t="s">
        <v>8219</v>
      </c>
      <c r="B1420">
        <v>586</v>
      </c>
      <c r="C1420">
        <v>34</v>
      </c>
    </row>
    <row r="1421" spans="1:3" hidden="1" x14ac:dyDescent="0.2">
      <c r="A1421" t="s">
        <v>8219</v>
      </c>
      <c r="B1421">
        <v>12413</v>
      </c>
      <c r="C1421">
        <v>240</v>
      </c>
    </row>
    <row r="1422" spans="1:3" hidden="1" x14ac:dyDescent="0.2">
      <c r="A1422" t="s">
        <v>8219</v>
      </c>
      <c r="B1422">
        <v>2729</v>
      </c>
      <c r="C1422">
        <v>113</v>
      </c>
    </row>
    <row r="1423" spans="1:3" hidden="1" x14ac:dyDescent="0.2">
      <c r="A1423" t="s">
        <v>8219</v>
      </c>
      <c r="B1423">
        <v>4103</v>
      </c>
      <c r="C1423">
        <v>66</v>
      </c>
    </row>
    <row r="1424" spans="1:3" hidden="1" x14ac:dyDescent="0.2">
      <c r="A1424" t="s">
        <v>8221</v>
      </c>
      <c r="B1424">
        <v>241</v>
      </c>
      <c r="C1424">
        <v>5</v>
      </c>
    </row>
    <row r="1425" spans="1:3" hidden="1" x14ac:dyDescent="0.2">
      <c r="A1425" t="s">
        <v>8221</v>
      </c>
      <c r="B1425">
        <v>105</v>
      </c>
      <c r="C1425">
        <v>17</v>
      </c>
    </row>
    <row r="1426" spans="1:3" hidden="1" x14ac:dyDescent="0.2">
      <c r="A1426" t="s">
        <v>8221</v>
      </c>
      <c r="B1426">
        <v>15</v>
      </c>
      <c r="C1426">
        <v>3</v>
      </c>
    </row>
    <row r="1427" spans="1:3" hidden="1" x14ac:dyDescent="0.2">
      <c r="A1427" t="s">
        <v>8221</v>
      </c>
      <c r="B1427">
        <v>15</v>
      </c>
      <c r="C1427">
        <v>2</v>
      </c>
    </row>
    <row r="1428" spans="1:3" hidden="1" x14ac:dyDescent="0.2">
      <c r="A1428" t="s">
        <v>8221</v>
      </c>
      <c r="B1428">
        <v>72</v>
      </c>
      <c r="C1428">
        <v>6</v>
      </c>
    </row>
    <row r="1429" spans="1:3" hidden="1" x14ac:dyDescent="0.2">
      <c r="A1429" t="s">
        <v>8221</v>
      </c>
      <c r="B1429">
        <v>0</v>
      </c>
      <c r="C1429">
        <v>0</v>
      </c>
    </row>
    <row r="1430" spans="1:3" hidden="1" x14ac:dyDescent="0.2">
      <c r="A1430" t="s">
        <v>8221</v>
      </c>
      <c r="B1430">
        <v>1</v>
      </c>
      <c r="C1430">
        <v>1</v>
      </c>
    </row>
    <row r="1431" spans="1:3" hidden="1" x14ac:dyDescent="0.2">
      <c r="A1431" t="s">
        <v>8221</v>
      </c>
      <c r="B1431">
        <v>7</v>
      </c>
      <c r="C1431">
        <v>3</v>
      </c>
    </row>
    <row r="1432" spans="1:3" hidden="1" x14ac:dyDescent="0.2">
      <c r="A1432" t="s">
        <v>8221</v>
      </c>
      <c r="B1432">
        <v>320</v>
      </c>
      <c r="C1432">
        <v>13</v>
      </c>
    </row>
    <row r="1433" spans="1:3" hidden="1" x14ac:dyDescent="0.2">
      <c r="A1433" t="s">
        <v>8221</v>
      </c>
      <c r="B1433">
        <v>100</v>
      </c>
      <c r="C1433">
        <v>1</v>
      </c>
    </row>
    <row r="1434" spans="1:3" hidden="1" x14ac:dyDescent="0.2">
      <c r="A1434" t="s">
        <v>8221</v>
      </c>
      <c r="B1434">
        <v>1</v>
      </c>
      <c r="C1434">
        <v>1</v>
      </c>
    </row>
    <row r="1435" spans="1:3" hidden="1" x14ac:dyDescent="0.2">
      <c r="A1435" t="s">
        <v>8221</v>
      </c>
      <c r="B1435">
        <v>800</v>
      </c>
      <c r="C1435">
        <v>9</v>
      </c>
    </row>
    <row r="1436" spans="1:3" hidden="1" x14ac:dyDescent="0.2">
      <c r="A1436" t="s">
        <v>8221</v>
      </c>
      <c r="B1436">
        <v>0</v>
      </c>
      <c r="C1436">
        <v>0</v>
      </c>
    </row>
    <row r="1437" spans="1:3" hidden="1" x14ac:dyDescent="0.2">
      <c r="A1437" t="s">
        <v>8221</v>
      </c>
      <c r="B1437">
        <v>55</v>
      </c>
      <c r="C1437">
        <v>2</v>
      </c>
    </row>
    <row r="1438" spans="1:3" hidden="1" x14ac:dyDescent="0.2">
      <c r="A1438" t="s">
        <v>8221</v>
      </c>
      <c r="B1438">
        <v>6</v>
      </c>
      <c r="C1438">
        <v>1</v>
      </c>
    </row>
    <row r="1439" spans="1:3" hidden="1" x14ac:dyDescent="0.2">
      <c r="A1439" t="s">
        <v>8221</v>
      </c>
      <c r="B1439">
        <v>445</v>
      </c>
      <c r="C1439">
        <v>10</v>
      </c>
    </row>
    <row r="1440" spans="1:3" hidden="1" x14ac:dyDescent="0.2">
      <c r="A1440" t="s">
        <v>8221</v>
      </c>
      <c r="B1440">
        <v>3</v>
      </c>
      <c r="C1440">
        <v>3</v>
      </c>
    </row>
    <row r="1441" spans="1:3" hidden="1" x14ac:dyDescent="0.2">
      <c r="A1441" t="s">
        <v>8221</v>
      </c>
      <c r="B1441">
        <v>200</v>
      </c>
      <c r="C1441">
        <v>2</v>
      </c>
    </row>
    <row r="1442" spans="1:3" hidden="1" x14ac:dyDescent="0.2">
      <c r="A1442" t="s">
        <v>8221</v>
      </c>
      <c r="B1442">
        <v>26</v>
      </c>
      <c r="C1442">
        <v>2</v>
      </c>
    </row>
    <row r="1443" spans="1:3" hidden="1" x14ac:dyDescent="0.2">
      <c r="A1443" t="s">
        <v>8221</v>
      </c>
      <c r="B1443">
        <v>100</v>
      </c>
      <c r="C1443">
        <v>1</v>
      </c>
    </row>
    <row r="1444" spans="1:3" hidden="1" x14ac:dyDescent="0.2">
      <c r="A1444" t="s">
        <v>8221</v>
      </c>
      <c r="B1444">
        <v>1527</v>
      </c>
      <c r="C1444">
        <v>14</v>
      </c>
    </row>
    <row r="1445" spans="1:3" hidden="1" x14ac:dyDescent="0.2">
      <c r="A1445" t="s">
        <v>8221</v>
      </c>
      <c r="B1445">
        <v>0</v>
      </c>
      <c r="C1445">
        <v>0</v>
      </c>
    </row>
    <row r="1446" spans="1:3" hidden="1" x14ac:dyDescent="0.2">
      <c r="A1446" t="s">
        <v>8221</v>
      </c>
      <c r="B1446">
        <v>0</v>
      </c>
      <c r="C1446">
        <v>0</v>
      </c>
    </row>
    <row r="1447" spans="1:3" hidden="1" x14ac:dyDescent="0.2">
      <c r="A1447" t="s">
        <v>8221</v>
      </c>
      <c r="B1447">
        <v>419</v>
      </c>
      <c r="C1447">
        <v>4</v>
      </c>
    </row>
    <row r="1448" spans="1:3" hidden="1" x14ac:dyDescent="0.2">
      <c r="A1448" t="s">
        <v>8221</v>
      </c>
      <c r="B1448">
        <v>45</v>
      </c>
      <c r="C1448">
        <v>3</v>
      </c>
    </row>
    <row r="1449" spans="1:3" hidden="1" x14ac:dyDescent="0.2">
      <c r="A1449" t="s">
        <v>8221</v>
      </c>
      <c r="B1449">
        <v>0</v>
      </c>
      <c r="C1449">
        <v>0</v>
      </c>
    </row>
    <row r="1450" spans="1:3" hidden="1" x14ac:dyDescent="0.2">
      <c r="A1450" t="s">
        <v>8221</v>
      </c>
      <c r="B1450">
        <v>403</v>
      </c>
      <c r="C1450">
        <v>5</v>
      </c>
    </row>
    <row r="1451" spans="1:3" hidden="1" x14ac:dyDescent="0.2">
      <c r="A1451" t="s">
        <v>8221</v>
      </c>
      <c r="B1451">
        <v>5431</v>
      </c>
      <c r="C1451">
        <v>47</v>
      </c>
    </row>
    <row r="1452" spans="1:3" hidden="1" x14ac:dyDescent="0.2">
      <c r="A1452" t="s">
        <v>8221</v>
      </c>
      <c r="B1452">
        <v>0</v>
      </c>
      <c r="C1452">
        <v>0</v>
      </c>
    </row>
    <row r="1453" spans="1:3" hidden="1" x14ac:dyDescent="0.2">
      <c r="A1453" t="s">
        <v>8221</v>
      </c>
      <c r="B1453">
        <v>805</v>
      </c>
      <c r="C1453">
        <v>10</v>
      </c>
    </row>
    <row r="1454" spans="1:3" hidden="1" x14ac:dyDescent="0.2">
      <c r="A1454" t="s">
        <v>8221</v>
      </c>
      <c r="B1454">
        <v>8190</v>
      </c>
      <c r="C1454">
        <v>11</v>
      </c>
    </row>
    <row r="1455" spans="1:3" hidden="1" x14ac:dyDescent="0.2">
      <c r="A1455" t="s">
        <v>8221</v>
      </c>
      <c r="B1455">
        <v>15</v>
      </c>
      <c r="C1455">
        <v>2</v>
      </c>
    </row>
    <row r="1456" spans="1:3" hidden="1" x14ac:dyDescent="0.2">
      <c r="A1456" t="s">
        <v>8221</v>
      </c>
      <c r="B1456">
        <v>77</v>
      </c>
      <c r="C1456">
        <v>2</v>
      </c>
    </row>
    <row r="1457" spans="1:3" hidden="1" x14ac:dyDescent="0.2">
      <c r="A1457" t="s">
        <v>8221</v>
      </c>
      <c r="B1457">
        <v>807</v>
      </c>
      <c r="C1457">
        <v>22</v>
      </c>
    </row>
    <row r="1458" spans="1:3" hidden="1" x14ac:dyDescent="0.2">
      <c r="A1458" t="s">
        <v>8221</v>
      </c>
      <c r="B1458">
        <v>600</v>
      </c>
      <c r="C1458">
        <v>8</v>
      </c>
    </row>
    <row r="1459" spans="1:3" hidden="1" x14ac:dyDescent="0.2">
      <c r="A1459" t="s">
        <v>8221</v>
      </c>
      <c r="B1459">
        <v>180</v>
      </c>
      <c r="C1459">
        <v>6</v>
      </c>
    </row>
    <row r="1460" spans="1:3" hidden="1" x14ac:dyDescent="0.2">
      <c r="A1460" t="s">
        <v>8221</v>
      </c>
      <c r="B1460">
        <v>1</v>
      </c>
      <c r="C1460">
        <v>1</v>
      </c>
    </row>
    <row r="1461" spans="1:3" hidden="1" x14ac:dyDescent="0.2">
      <c r="A1461" t="s">
        <v>8221</v>
      </c>
      <c r="B1461">
        <v>2020</v>
      </c>
      <c r="C1461">
        <v>3</v>
      </c>
    </row>
    <row r="1462" spans="1:3" hidden="1" x14ac:dyDescent="0.2">
      <c r="A1462" t="s">
        <v>8221</v>
      </c>
      <c r="B1462">
        <v>0</v>
      </c>
      <c r="C1462">
        <v>0</v>
      </c>
    </row>
    <row r="1463" spans="1:3" hidden="1" x14ac:dyDescent="0.2">
      <c r="A1463" t="s">
        <v>8221</v>
      </c>
      <c r="B1463">
        <v>0</v>
      </c>
      <c r="C1463">
        <v>0</v>
      </c>
    </row>
    <row r="1464" spans="1:3" hidden="1" x14ac:dyDescent="0.2">
      <c r="A1464" t="s">
        <v>8221</v>
      </c>
      <c r="B1464">
        <v>0</v>
      </c>
      <c r="C1464">
        <v>0</v>
      </c>
    </row>
    <row r="1465" spans="1:3" hidden="1" x14ac:dyDescent="0.2">
      <c r="A1465" t="s">
        <v>8221</v>
      </c>
      <c r="B1465">
        <v>0</v>
      </c>
      <c r="C1465">
        <v>0</v>
      </c>
    </row>
    <row r="1466" spans="1:3" hidden="1" x14ac:dyDescent="0.2">
      <c r="A1466" t="s">
        <v>8221</v>
      </c>
      <c r="B1466">
        <v>0</v>
      </c>
      <c r="C1466">
        <v>0</v>
      </c>
    </row>
    <row r="1467" spans="1:3" hidden="1" x14ac:dyDescent="0.2">
      <c r="A1467" t="s">
        <v>8221</v>
      </c>
      <c r="B1467">
        <v>75</v>
      </c>
      <c r="C1467">
        <v>3</v>
      </c>
    </row>
    <row r="1468" spans="1:3" hidden="1" x14ac:dyDescent="0.2">
      <c r="A1468" t="s">
        <v>8221</v>
      </c>
      <c r="B1468">
        <v>0</v>
      </c>
      <c r="C1468">
        <v>0</v>
      </c>
    </row>
    <row r="1469" spans="1:3" hidden="1" x14ac:dyDescent="0.2">
      <c r="A1469" t="s">
        <v>8221</v>
      </c>
      <c r="B1469">
        <v>0</v>
      </c>
      <c r="C1469">
        <v>0</v>
      </c>
    </row>
    <row r="1470" spans="1:3" hidden="1" x14ac:dyDescent="0.2">
      <c r="A1470" t="s">
        <v>8221</v>
      </c>
      <c r="B1470">
        <v>1</v>
      </c>
      <c r="C1470">
        <v>1</v>
      </c>
    </row>
    <row r="1471" spans="1:3" x14ac:dyDescent="0.2">
      <c r="A1471" t="s">
        <v>8220</v>
      </c>
      <c r="B1471">
        <v>2</v>
      </c>
      <c r="C1471">
        <v>2</v>
      </c>
    </row>
    <row r="1472" spans="1:3" x14ac:dyDescent="0.2">
      <c r="A1472" t="s">
        <v>8220</v>
      </c>
      <c r="B1472">
        <v>0</v>
      </c>
      <c r="C1472">
        <v>0</v>
      </c>
    </row>
    <row r="1473" spans="1:3" x14ac:dyDescent="0.2">
      <c r="A1473" t="s">
        <v>8220</v>
      </c>
      <c r="B1473">
        <v>0</v>
      </c>
      <c r="C1473">
        <v>0</v>
      </c>
    </row>
    <row r="1474" spans="1:3" x14ac:dyDescent="0.2">
      <c r="A1474" t="s">
        <v>8220</v>
      </c>
      <c r="B1474">
        <v>15</v>
      </c>
      <c r="C1474">
        <v>1</v>
      </c>
    </row>
    <row r="1475" spans="1:3" x14ac:dyDescent="0.2">
      <c r="A1475" t="s">
        <v>8220</v>
      </c>
      <c r="B1475">
        <v>1575</v>
      </c>
      <c r="C1475">
        <v>7</v>
      </c>
    </row>
    <row r="1476" spans="1:3" x14ac:dyDescent="0.2">
      <c r="A1476" t="s">
        <v>8220</v>
      </c>
      <c r="B1476">
        <v>145</v>
      </c>
      <c r="C1476">
        <v>3</v>
      </c>
    </row>
    <row r="1477" spans="1:3" x14ac:dyDescent="0.2">
      <c r="A1477" t="s">
        <v>8220</v>
      </c>
      <c r="B1477">
        <v>0</v>
      </c>
      <c r="C1477">
        <v>0</v>
      </c>
    </row>
    <row r="1478" spans="1:3" x14ac:dyDescent="0.2">
      <c r="A1478" t="s">
        <v>8220</v>
      </c>
      <c r="B1478">
        <v>0</v>
      </c>
      <c r="C1478">
        <v>0</v>
      </c>
    </row>
    <row r="1479" spans="1:3" x14ac:dyDescent="0.2">
      <c r="A1479" t="s">
        <v>8220</v>
      </c>
      <c r="B1479">
        <v>0</v>
      </c>
      <c r="C1479">
        <v>0</v>
      </c>
    </row>
    <row r="1480" spans="1:3" x14ac:dyDescent="0.2">
      <c r="A1480" t="s">
        <v>8220</v>
      </c>
      <c r="B1480">
        <v>0</v>
      </c>
      <c r="C1480">
        <v>0</v>
      </c>
    </row>
    <row r="1481" spans="1:3" hidden="1" x14ac:dyDescent="0.2">
      <c r="A1481" t="s">
        <v>8219</v>
      </c>
      <c r="B1481">
        <v>15186.69</v>
      </c>
      <c r="C1481">
        <v>340</v>
      </c>
    </row>
    <row r="1482" spans="1:3" hidden="1" x14ac:dyDescent="0.2">
      <c r="A1482" t="s">
        <v>8219</v>
      </c>
      <c r="B1482">
        <v>4340.7</v>
      </c>
      <c r="C1482">
        <v>150</v>
      </c>
    </row>
    <row r="1483" spans="1:3" hidden="1" x14ac:dyDescent="0.2">
      <c r="A1483" t="s">
        <v>8219</v>
      </c>
      <c r="B1483">
        <v>886</v>
      </c>
      <c r="C1483">
        <v>25</v>
      </c>
    </row>
    <row r="1484" spans="1:3" hidden="1" x14ac:dyDescent="0.2">
      <c r="A1484" t="s">
        <v>8219</v>
      </c>
      <c r="B1484">
        <v>8160</v>
      </c>
      <c r="C1484">
        <v>234</v>
      </c>
    </row>
    <row r="1485" spans="1:3" hidden="1" x14ac:dyDescent="0.2">
      <c r="A1485" t="s">
        <v>8219</v>
      </c>
      <c r="B1485">
        <v>136924.35</v>
      </c>
      <c r="C1485">
        <v>2602</v>
      </c>
    </row>
    <row r="1486" spans="1:3" hidden="1" x14ac:dyDescent="0.2">
      <c r="A1486" t="s">
        <v>8219</v>
      </c>
      <c r="B1486">
        <v>17260.37</v>
      </c>
      <c r="C1486">
        <v>248</v>
      </c>
    </row>
    <row r="1487" spans="1:3" hidden="1" x14ac:dyDescent="0.2">
      <c r="A1487" t="s">
        <v>8219</v>
      </c>
      <c r="B1487">
        <v>46032</v>
      </c>
      <c r="C1487">
        <v>600</v>
      </c>
    </row>
    <row r="1488" spans="1:3" hidden="1" x14ac:dyDescent="0.2">
      <c r="A1488" t="s">
        <v>8219</v>
      </c>
      <c r="B1488">
        <v>9725</v>
      </c>
      <c r="C1488">
        <v>293</v>
      </c>
    </row>
    <row r="1489" spans="1:3" hidden="1" x14ac:dyDescent="0.2">
      <c r="A1489" t="s">
        <v>8219</v>
      </c>
      <c r="B1489">
        <v>47978</v>
      </c>
      <c r="C1489">
        <v>321</v>
      </c>
    </row>
    <row r="1490" spans="1:3" hidden="1" x14ac:dyDescent="0.2">
      <c r="A1490" t="s">
        <v>8219</v>
      </c>
      <c r="B1490">
        <v>1877</v>
      </c>
      <c r="C1490">
        <v>81</v>
      </c>
    </row>
    <row r="1491" spans="1:3" hidden="1" x14ac:dyDescent="0.2">
      <c r="A1491" t="s">
        <v>8219</v>
      </c>
      <c r="B1491">
        <v>33229</v>
      </c>
      <c r="C1491">
        <v>343</v>
      </c>
    </row>
    <row r="1492" spans="1:3" hidden="1" x14ac:dyDescent="0.2">
      <c r="A1492" t="s">
        <v>8219</v>
      </c>
      <c r="B1492">
        <v>34676</v>
      </c>
      <c r="C1492">
        <v>336</v>
      </c>
    </row>
    <row r="1493" spans="1:3" hidden="1" x14ac:dyDescent="0.2">
      <c r="A1493" t="s">
        <v>8219</v>
      </c>
      <c r="B1493">
        <v>1807.74</v>
      </c>
      <c r="C1493">
        <v>47</v>
      </c>
    </row>
    <row r="1494" spans="1:3" hidden="1" x14ac:dyDescent="0.2">
      <c r="A1494" t="s">
        <v>8219</v>
      </c>
      <c r="B1494">
        <v>3368</v>
      </c>
      <c r="C1494">
        <v>76</v>
      </c>
    </row>
    <row r="1495" spans="1:3" hidden="1" x14ac:dyDescent="0.2">
      <c r="A1495" t="s">
        <v>8219</v>
      </c>
      <c r="B1495">
        <v>28300.45</v>
      </c>
      <c r="C1495">
        <v>441</v>
      </c>
    </row>
    <row r="1496" spans="1:3" hidden="1" x14ac:dyDescent="0.2">
      <c r="A1496" t="s">
        <v>8219</v>
      </c>
      <c r="B1496">
        <v>39693.279999999999</v>
      </c>
      <c r="C1496">
        <v>916</v>
      </c>
    </row>
    <row r="1497" spans="1:3" hidden="1" x14ac:dyDescent="0.2">
      <c r="A1497" t="s">
        <v>8219</v>
      </c>
      <c r="B1497">
        <v>33393</v>
      </c>
      <c r="C1497">
        <v>369</v>
      </c>
    </row>
    <row r="1498" spans="1:3" hidden="1" x14ac:dyDescent="0.2">
      <c r="A1498" t="s">
        <v>8219</v>
      </c>
      <c r="B1498">
        <v>590807.11</v>
      </c>
      <c r="C1498">
        <v>20242</v>
      </c>
    </row>
    <row r="1499" spans="1:3" hidden="1" x14ac:dyDescent="0.2">
      <c r="A1499" t="s">
        <v>8219</v>
      </c>
      <c r="B1499">
        <v>2198</v>
      </c>
      <c r="C1499">
        <v>71</v>
      </c>
    </row>
    <row r="1500" spans="1:3" hidden="1" x14ac:dyDescent="0.2">
      <c r="A1500" t="s">
        <v>8219</v>
      </c>
      <c r="B1500">
        <v>58520.2</v>
      </c>
      <c r="C1500">
        <v>635</v>
      </c>
    </row>
    <row r="1501" spans="1:3" hidden="1" x14ac:dyDescent="0.2">
      <c r="A1501" t="s">
        <v>8221</v>
      </c>
      <c r="B1501">
        <v>105</v>
      </c>
      <c r="C1501">
        <v>6</v>
      </c>
    </row>
    <row r="1502" spans="1:3" hidden="1" x14ac:dyDescent="0.2">
      <c r="A1502" t="s">
        <v>8221</v>
      </c>
      <c r="B1502">
        <v>5</v>
      </c>
      <c r="C1502">
        <v>1</v>
      </c>
    </row>
    <row r="1503" spans="1:3" hidden="1" x14ac:dyDescent="0.2">
      <c r="A1503" t="s">
        <v>8221</v>
      </c>
      <c r="B1503">
        <v>50</v>
      </c>
      <c r="C1503">
        <v>2</v>
      </c>
    </row>
    <row r="1504" spans="1:3" hidden="1" x14ac:dyDescent="0.2">
      <c r="A1504" t="s">
        <v>8221</v>
      </c>
      <c r="B1504">
        <v>0</v>
      </c>
      <c r="C1504">
        <v>0</v>
      </c>
    </row>
    <row r="1505" spans="1:3" hidden="1" x14ac:dyDescent="0.2">
      <c r="A1505" t="s">
        <v>8221</v>
      </c>
      <c r="B1505">
        <v>150</v>
      </c>
      <c r="C1505">
        <v>3</v>
      </c>
    </row>
    <row r="1506" spans="1:3" hidden="1" x14ac:dyDescent="0.2">
      <c r="A1506" t="s">
        <v>8221</v>
      </c>
      <c r="B1506">
        <v>48</v>
      </c>
      <c r="C1506">
        <v>3</v>
      </c>
    </row>
    <row r="1507" spans="1:3" hidden="1" x14ac:dyDescent="0.2">
      <c r="A1507" t="s">
        <v>8221</v>
      </c>
      <c r="B1507">
        <v>0</v>
      </c>
      <c r="C1507">
        <v>0</v>
      </c>
    </row>
    <row r="1508" spans="1:3" hidden="1" x14ac:dyDescent="0.2">
      <c r="A1508" t="s">
        <v>8221</v>
      </c>
      <c r="B1508">
        <v>360</v>
      </c>
      <c r="C1508">
        <v>6</v>
      </c>
    </row>
    <row r="1509" spans="1:3" hidden="1" x14ac:dyDescent="0.2">
      <c r="A1509" t="s">
        <v>8221</v>
      </c>
      <c r="B1509">
        <v>0</v>
      </c>
      <c r="C1509">
        <v>0</v>
      </c>
    </row>
    <row r="1510" spans="1:3" hidden="1" x14ac:dyDescent="0.2">
      <c r="A1510" t="s">
        <v>8221</v>
      </c>
      <c r="B1510">
        <v>895</v>
      </c>
      <c r="C1510">
        <v>19</v>
      </c>
    </row>
    <row r="1511" spans="1:3" hidden="1" x14ac:dyDescent="0.2">
      <c r="A1511" t="s">
        <v>8221</v>
      </c>
      <c r="B1511">
        <v>100</v>
      </c>
      <c r="C1511">
        <v>1</v>
      </c>
    </row>
    <row r="1512" spans="1:3" hidden="1" x14ac:dyDescent="0.2">
      <c r="A1512" t="s">
        <v>8221</v>
      </c>
      <c r="B1512">
        <v>30</v>
      </c>
      <c r="C1512">
        <v>2</v>
      </c>
    </row>
    <row r="1513" spans="1:3" hidden="1" x14ac:dyDescent="0.2">
      <c r="A1513" t="s">
        <v>8221</v>
      </c>
      <c r="B1513">
        <v>0</v>
      </c>
      <c r="C1513">
        <v>0</v>
      </c>
    </row>
    <row r="1514" spans="1:3" hidden="1" x14ac:dyDescent="0.2">
      <c r="A1514" t="s">
        <v>8221</v>
      </c>
      <c r="B1514">
        <v>445</v>
      </c>
      <c r="C1514">
        <v>11</v>
      </c>
    </row>
    <row r="1515" spans="1:3" hidden="1" x14ac:dyDescent="0.2">
      <c r="A1515" t="s">
        <v>8221</v>
      </c>
      <c r="B1515">
        <v>0</v>
      </c>
      <c r="C1515">
        <v>0</v>
      </c>
    </row>
    <row r="1516" spans="1:3" hidden="1" x14ac:dyDescent="0.2">
      <c r="A1516" t="s">
        <v>8221</v>
      </c>
      <c r="B1516">
        <v>0</v>
      </c>
      <c r="C1516">
        <v>0</v>
      </c>
    </row>
    <row r="1517" spans="1:3" hidden="1" x14ac:dyDescent="0.2">
      <c r="A1517" t="s">
        <v>8221</v>
      </c>
      <c r="B1517">
        <v>1</v>
      </c>
      <c r="C1517">
        <v>1</v>
      </c>
    </row>
    <row r="1518" spans="1:3" hidden="1" x14ac:dyDescent="0.2">
      <c r="A1518" t="s">
        <v>8221</v>
      </c>
      <c r="B1518">
        <v>57</v>
      </c>
      <c r="C1518">
        <v>3</v>
      </c>
    </row>
    <row r="1519" spans="1:3" hidden="1" x14ac:dyDescent="0.2">
      <c r="A1519" t="s">
        <v>8221</v>
      </c>
      <c r="B1519">
        <v>5</v>
      </c>
      <c r="C1519">
        <v>1</v>
      </c>
    </row>
    <row r="1520" spans="1:3" hidden="1" x14ac:dyDescent="0.2">
      <c r="A1520" t="s">
        <v>8221</v>
      </c>
      <c r="B1520">
        <v>701</v>
      </c>
      <c r="C1520">
        <v>15</v>
      </c>
    </row>
    <row r="1521" spans="1:3" hidden="1" x14ac:dyDescent="0.2">
      <c r="A1521" t="s">
        <v>8219</v>
      </c>
      <c r="B1521">
        <v>86492</v>
      </c>
      <c r="C1521">
        <v>885</v>
      </c>
    </row>
    <row r="1522" spans="1:3" hidden="1" x14ac:dyDescent="0.2">
      <c r="A1522" t="s">
        <v>8219</v>
      </c>
      <c r="B1522">
        <v>22318</v>
      </c>
      <c r="C1522">
        <v>329</v>
      </c>
    </row>
    <row r="1523" spans="1:3" hidden="1" x14ac:dyDescent="0.2">
      <c r="A1523" t="s">
        <v>8219</v>
      </c>
      <c r="B1523">
        <v>4045.93</v>
      </c>
      <c r="C1523">
        <v>71</v>
      </c>
    </row>
    <row r="1524" spans="1:3" hidden="1" x14ac:dyDescent="0.2">
      <c r="A1524" t="s">
        <v>8219</v>
      </c>
      <c r="B1524">
        <v>18066</v>
      </c>
      <c r="C1524">
        <v>269</v>
      </c>
    </row>
    <row r="1525" spans="1:3" hidden="1" x14ac:dyDescent="0.2">
      <c r="A1525" t="s">
        <v>8219</v>
      </c>
      <c r="B1525">
        <v>16573</v>
      </c>
      <c r="C1525">
        <v>345</v>
      </c>
    </row>
    <row r="1526" spans="1:3" hidden="1" x14ac:dyDescent="0.2">
      <c r="A1526" t="s">
        <v>8219</v>
      </c>
      <c r="B1526">
        <v>1671</v>
      </c>
      <c r="C1526">
        <v>43</v>
      </c>
    </row>
    <row r="1527" spans="1:3" hidden="1" x14ac:dyDescent="0.2">
      <c r="A1527" t="s">
        <v>8219</v>
      </c>
      <c r="B1527">
        <v>2580</v>
      </c>
      <c r="C1527">
        <v>33</v>
      </c>
    </row>
    <row r="1528" spans="1:3" hidden="1" x14ac:dyDescent="0.2">
      <c r="A1528" t="s">
        <v>8219</v>
      </c>
      <c r="B1528">
        <v>20491</v>
      </c>
      <c r="C1528">
        <v>211</v>
      </c>
    </row>
    <row r="1529" spans="1:3" hidden="1" x14ac:dyDescent="0.2">
      <c r="A1529" t="s">
        <v>8219</v>
      </c>
      <c r="B1529">
        <v>21637.22</v>
      </c>
      <c r="C1529">
        <v>196</v>
      </c>
    </row>
    <row r="1530" spans="1:3" hidden="1" x14ac:dyDescent="0.2">
      <c r="A1530" t="s">
        <v>8219</v>
      </c>
      <c r="B1530">
        <v>16165.6</v>
      </c>
      <c r="C1530">
        <v>405</v>
      </c>
    </row>
    <row r="1531" spans="1:3" hidden="1" x14ac:dyDescent="0.2">
      <c r="A1531" t="s">
        <v>8219</v>
      </c>
      <c r="B1531">
        <v>15651</v>
      </c>
      <c r="C1531">
        <v>206</v>
      </c>
    </row>
    <row r="1532" spans="1:3" hidden="1" x14ac:dyDescent="0.2">
      <c r="A1532" t="s">
        <v>8219</v>
      </c>
      <c r="B1532">
        <v>19557</v>
      </c>
      <c r="C1532">
        <v>335</v>
      </c>
    </row>
    <row r="1533" spans="1:3" hidden="1" x14ac:dyDescent="0.2">
      <c r="A1533" t="s">
        <v>8219</v>
      </c>
      <c r="B1533">
        <v>12001.5</v>
      </c>
      <c r="C1533">
        <v>215</v>
      </c>
    </row>
    <row r="1534" spans="1:3" hidden="1" x14ac:dyDescent="0.2">
      <c r="A1534" t="s">
        <v>8219</v>
      </c>
      <c r="B1534">
        <v>26619</v>
      </c>
      <c r="C1534">
        <v>176</v>
      </c>
    </row>
    <row r="1535" spans="1:3" hidden="1" x14ac:dyDescent="0.2">
      <c r="A1535" t="s">
        <v>8219</v>
      </c>
      <c r="B1535">
        <v>471567</v>
      </c>
      <c r="C1535">
        <v>555</v>
      </c>
    </row>
    <row r="1536" spans="1:3" hidden="1" x14ac:dyDescent="0.2">
      <c r="A1536" t="s">
        <v>8219</v>
      </c>
      <c r="B1536">
        <v>18472</v>
      </c>
      <c r="C1536">
        <v>116</v>
      </c>
    </row>
    <row r="1537" spans="1:3" hidden="1" x14ac:dyDescent="0.2">
      <c r="A1537" t="s">
        <v>8219</v>
      </c>
      <c r="B1537">
        <v>24297</v>
      </c>
      <c r="C1537">
        <v>615</v>
      </c>
    </row>
    <row r="1538" spans="1:3" hidden="1" x14ac:dyDescent="0.2">
      <c r="A1538" t="s">
        <v>8219</v>
      </c>
      <c r="B1538">
        <v>30805</v>
      </c>
      <c r="C1538">
        <v>236</v>
      </c>
    </row>
    <row r="1539" spans="1:3" hidden="1" x14ac:dyDescent="0.2">
      <c r="A1539" t="s">
        <v>8219</v>
      </c>
      <c r="B1539">
        <v>9302.75</v>
      </c>
      <c r="C1539">
        <v>145</v>
      </c>
    </row>
    <row r="1540" spans="1:3" hidden="1" x14ac:dyDescent="0.2">
      <c r="A1540" t="s">
        <v>8219</v>
      </c>
      <c r="B1540">
        <v>18625</v>
      </c>
      <c r="C1540">
        <v>167</v>
      </c>
    </row>
    <row r="1541" spans="1:3" hidden="1" x14ac:dyDescent="0.2">
      <c r="A1541" t="s">
        <v>8219</v>
      </c>
      <c r="B1541">
        <v>40055</v>
      </c>
      <c r="C1541">
        <v>235</v>
      </c>
    </row>
    <row r="1542" spans="1:3" hidden="1" x14ac:dyDescent="0.2">
      <c r="A1542" t="s">
        <v>8219</v>
      </c>
      <c r="B1542">
        <v>60450.1</v>
      </c>
      <c r="C1542">
        <v>452</v>
      </c>
    </row>
    <row r="1543" spans="1:3" hidden="1" x14ac:dyDescent="0.2">
      <c r="A1543" t="s">
        <v>8219</v>
      </c>
      <c r="B1543">
        <v>23096</v>
      </c>
      <c r="C1543">
        <v>241</v>
      </c>
    </row>
    <row r="1544" spans="1:3" hidden="1" x14ac:dyDescent="0.2">
      <c r="A1544" t="s">
        <v>8219</v>
      </c>
      <c r="B1544">
        <v>6210</v>
      </c>
      <c r="C1544">
        <v>28</v>
      </c>
    </row>
    <row r="1545" spans="1:3" hidden="1" x14ac:dyDescent="0.2">
      <c r="A1545" t="s">
        <v>8219</v>
      </c>
      <c r="B1545">
        <v>4524.1499999999996</v>
      </c>
      <c r="C1545">
        <v>140</v>
      </c>
    </row>
    <row r="1546" spans="1:3" hidden="1" x14ac:dyDescent="0.2">
      <c r="A1546" t="s">
        <v>8219</v>
      </c>
      <c r="B1546">
        <v>27675</v>
      </c>
      <c r="C1546">
        <v>280</v>
      </c>
    </row>
    <row r="1547" spans="1:3" hidden="1" x14ac:dyDescent="0.2">
      <c r="A1547" t="s">
        <v>8219</v>
      </c>
      <c r="B1547">
        <v>3865.55</v>
      </c>
      <c r="C1547">
        <v>70</v>
      </c>
    </row>
    <row r="1548" spans="1:3" hidden="1" x14ac:dyDescent="0.2">
      <c r="A1548" t="s">
        <v>8219</v>
      </c>
      <c r="B1548">
        <v>8447</v>
      </c>
      <c r="C1548">
        <v>160</v>
      </c>
    </row>
    <row r="1549" spans="1:3" hidden="1" x14ac:dyDescent="0.2">
      <c r="A1549" t="s">
        <v>8219</v>
      </c>
      <c r="B1549">
        <v>19129</v>
      </c>
      <c r="C1549">
        <v>141</v>
      </c>
    </row>
    <row r="1550" spans="1:3" hidden="1" x14ac:dyDescent="0.2">
      <c r="A1550" t="s">
        <v>8219</v>
      </c>
      <c r="B1550">
        <v>47189</v>
      </c>
      <c r="C1550">
        <v>874</v>
      </c>
    </row>
    <row r="1551" spans="1:3" hidden="1" x14ac:dyDescent="0.2">
      <c r="A1551" t="s">
        <v>8219</v>
      </c>
      <c r="B1551">
        <v>4135</v>
      </c>
      <c r="C1551">
        <v>73</v>
      </c>
    </row>
    <row r="1552" spans="1:3" hidden="1" x14ac:dyDescent="0.2">
      <c r="A1552" t="s">
        <v>8219</v>
      </c>
      <c r="B1552">
        <v>24201</v>
      </c>
      <c r="C1552">
        <v>294</v>
      </c>
    </row>
    <row r="1553" spans="1:3" hidden="1" x14ac:dyDescent="0.2">
      <c r="A1553" t="s">
        <v>8219</v>
      </c>
      <c r="B1553">
        <v>65313</v>
      </c>
      <c r="C1553">
        <v>740</v>
      </c>
    </row>
    <row r="1554" spans="1:3" hidden="1" x14ac:dyDescent="0.2">
      <c r="A1554" t="s">
        <v>8219</v>
      </c>
      <c r="B1554">
        <v>31330</v>
      </c>
      <c r="C1554">
        <v>369</v>
      </c>
    </row>
    <row r="1555" spans="1:3" hidden="1" x14ac:dyDescent="0.2">
      <c r="A1555" t="s">
        <v>8219</v>
      </c>
      <c r="B1555">
        <v>5297</v>
      </c>
      <c r="C1555">
        <v>110</v>
      </c>
    </row>
    <row r="1556" spans="1:3" hidden="1" x14ac:dyDescent="0.2">
      <c r="A1556" t="s">
        <v>8219</v>
      </c>
      <c r="B1556">
        <v>30037.01</v>
      </c>
      <c r="C1556">
        <v>455</v>
      </c>
    </row>
    <row r="1557" spans="1:3" hidden="1" x14ac:dyDescent="0.2">
      <c r="A1557" t="s">
        <v>8219</v>
      </c>
      <c r="B1557">
        <v>21588</v>
      </c>
      <c r="C1557">
        <v>224</v>
      </c>
    </row>
    <row r="1558" spans="1:3" hidden="1" x14ac:dyDescent="0.2">
      <c r="A1558" t="s">
        <v>8219</v>
      </c>
      <c r="B1558">
        <v>7184</v>
      </c>
      <c r="C1558">
        <v>46</v>
      </c>
    </row>
    <row r="1559" spans="1:3" hidden="1" x14ac:dyDescent="0.2">
      <c r="A1559" t="s">
        <v>8219</v>
      </c>
      <c r="B1559">
        <v>27197.22</v>
      </c>
      <c r="C1559">
        <v>284</v>
      </c>
    </row>
    <row r="1560" spans="1:3" hidden="1" x14ac:dyDescent="0.2">
      <c r="A1560" t="s">
        <v>8219</v>
      </c>
      <c r="B1560">
        <v>17680</v>
      </c>
      <c r="C1560">
        <v>98</v>
      </c>
    </row>
    <row r="1561" spans="1:3" hidden="1" x14ac:dyDescent="0.2">
      <c r="A1561" t="s">
        <v>8221</v>
      </c>
      <c r="B1561">
        <v>6</v>
      </c>
      <c r="C1561">
        <v>2</v>
      </c>
    </row>
    <row r="1562" spans="1:3" hidden="1" x14ac:dyDescent="0.2">
      <c r="A1562" t="s">
        <v>8221</v>
      </c>
      <c r="B1562">
        <v>20</v>
      </c>
      <c r="C1562">
        <v>1</v>
      </c>
    </row>
    <row r="1563" spans="1:3" hidden="1" x14ac:dyDescent="0.2">
      <c r="A1563" t="s">
        <v>8221</v>
      </c>
      <c r="B1563">
        <v>10</v>
      </c>
      <c r="C1563">
        <v>1</v>
      </c>
    </row>
    <row r="1564" spans="1:3" hidden="1" x14ac:dyDescent="0.2">
      <c r="A1564" t="s">
        <v>8221</v>
      </c>
      <c r="B1564">
        <v>0</v>
      </c>
      <c r="C1564">
        <v>0</v>
      </c>
    </row>
    <row r="1565" spans="1:3" hidden="1" x14ac:dyDescent="0.2">
      <c r="A1565" t="s">
        <v>8221</v>
      </c>
      <c r="B1565">
        <v>1</v>
      </c>
      <c r="C1565">
        <v>1</v>
      </c>
    </row>
    <row r="1566" spans="1:3" hidden="1" x14ac:dyDescent="0.2">
      <c r="A1566" t="s">
        <v>8221</v>
      </c>
      <c r="B1566">
        <v>289</v>
      </c>
      <c r="C1566">
        <v>11</v>
      </c>
    </row>
    <row r="1567" spans="1:3" hidden="1" x14ac:dyDescent="0.2">
      <c r="A1567" t="s">
        <v>8221</v>
      </c>
      <c r="B1567">
        <v>0</v>
      </c>
      <c r="C1567">
        <v>0</v>
      </c>
    </row>
    <row r="1568" spans="1:3" hidden="1" x14ac:dyDescent="0.2">
      <c r="A1568" t="s">
        <v>8221</v>
      </c>
      <c r="B1568">
        <v>60</v>
      </c>
      <c r="C1568">
        <v>1</v>
      </c>
    </row>
    <row r="1569" spans="1:3" hidden="1" x14ac:dyDescent="0.2">
      <c r="A1569" t="s">
        <v>8221</v>
      </c>
      <c r="B1569">
        <v>170</v>
      </c>
      <c r="C1569">
        <v>6</v>
      </c>
    </row>
    <row r="1570" spans="1:3" hidden="1" x14ac:dyDescent="0.2">
      <c r="A1570" t="s">
        <v>8221</v>
      </c>
      <c r="B1570">
        <v>101</v>
      </c>
      <c r="C1570">
        <v>7</v>
      </c>
    </row>
    <row r="1571" spans="1:3" hidden="1" x14ac:dyDescent="0.2">
      <c r="A1571" t="s">
        <v>8221</v>
      </c>
      <c r="B1571">
        <v>0</v>
      </c>
      <c r="C1571">
        <v>0</v>
      </c>
    </row>
    <row r="1572" spans="1:3" hidden="1" x14ac:dyDescent="0.2">
      <c r="A1572" t="s">
        <v>8221</v>
      </c>
      <c r="B1572">
        <v>2115</v>
      </c>
      <c r="C1572">
        <v>16</v>
      </c>
    </row>
    <row r="1573" spans="1:3" hidden="1" x14ac:dyDescent="0.2">
      <c r="A1573" t="s">
        <v>8221</v>
      </c>
      <c r="B1573">
        <v>0</v>
      </c>
      <c r="C1573">
        <v>0</v>
      </c>
    </row>
    <row r="1574" spans="1:3" hidden="1" x14ac:dyDescent="0.2">
      <c r="A1574" t="s">
        <v>8221</v>
      </c>
      <c r="B1574">
        <v>0</v>
      </c>
      <c r="C1574">
        <v>0</v>
      </c>
    </row>
    <row r="1575" spans="1:3" hidden="1" x14ac:dyDescent="0.2">
      <c r="A1575" t="s">
        <v>8221</v>
      </c>
      <c r="B1575">
        <v>0</v>
      </c>
      <c r="C1575">
        <v>0</v>
      </c>
    </row>
    <row r="1576" spans="1:3" hidden="1" x14ac:dyDescent="0.2">
      <c r="A1576" t="s">
        <v>8221</v>
      </c>
      <c r="B1576">
        <v>677</v>
      </c>
      <c r="C1576">
        <v>12</v>
      </c>
    </row>
    <row r="1577" spans="1:3" hidden="1" x14ac:dyDescent="0.2">
      <c r="A1577" t="s">
        <v>8221</v>
      </c>
      <c r="B1577">
        <v>100</v>
      </c>
      <c r="C1577">
        <v>1</v>
      </c>
    </row>
    <row r="1578" spans="1:3" hidden="1" x14ac:dyDescent="0.2">
      <c r="A1578" t="s">
        <v>8221</v>
      </c>
      <c r="B1578">
        <v>35</v>
      </c>
      <c r="C1578">
        <v>3</v>
      </c>
    </row>
    <row r="1579" spans="1:3" hidden="1" x14ac:dyDescent="0.2">
      <c r="A1579" t="s">
        <v>8221</v>
      </c>
      <c r="B1579">
        <v>50</v>
      </c>
      <c r="C1579">
        <v>1</v>
      </c>
    </row>
    <row r="1580" spans="1:3" hidden="1" x14ac:dyDescent="0.2">
      <c r="A1580" t="s">
        <v>8221</v>
      </c>
      <c r="B1580">
        <v>94</v>
      </c>
      <c r="C1580">
        <v>4</v>
      </c>
    </row>
    <row r="1581" spans="1:3" x14ac:dyDescent="0.2">
      <c r="A1581" t="s">
        <v>8220</v>
      </c>
      <c r="B1581">
        <v>67</v>
      </c>
      <c r="C1581">
        <v>1</v>
      </c>
    </row>
    <row r="1582" spans="1:3" x14ac:dyDescent="0.2">
      <c r="A1582" t="s">
        <v>8220</v>
      </c>
      <c r="B1582">
        <v>0</v>
      </c>
      <c r="C1582">
        <v>0</v>
      </c>
    </row>
    <row r="1583" spans="1:3" x14ac:dyDescent="0.2">
      <c r="A1583" t="s">
        <v>8220</v>
      </c>
      <c r="B1583">
        <v>85</v>
      </c>
      <c r="C1583">
        <v>2</v>
      </c>
    </row>
    <row r="1584" spans="1:3" x14ac:dyDescent="0.2">
      <c r="A1584" t="s">
        <v>8220</v>
      </c>
      <c r="B1584">
        <v>10</v>
      </c>
      <c r="C1584">
        <v>1</v>
      </c>
    </row>
    <row r="1585" spans="1:3" x14ac:dyDescent="0.2">
      <c r="A1585" t="s">
        <v>8220</v>
      </c>
      <c r="B1585">
        <v>100</v>
      </c>
      <c r="C1585">
        <v>1</v>
      </c>
    </row>
    <row r="1586" spans="1:3" x14ac:dyDescent="0.2">
      <c r="A1586" t="s">
        <v>8220</v>
      </c>
      <c r="B1586">
        <v>6375</v>
      </c>
      <c r="C1586">
        <v>59</v>
      </c>
    </row>
    <row r="1587" spans="1:3" x14ac:dyDescent="0.2">
      <c r="A1587" t="s">
        <v>8220</v>
      </c>
      <c r="B1587">
        <v>350</v>
      </c>
      <c r="C1587">
        <v>13</v>
      </c>
    </row>
    <row r="1588" spans="1:3" x14ac:dyDescent="0.2">
      <c r="A1588" t="s">
        <v>8220</v>
      </c>
      <c r="B1588">
        <v>3410</v>
      </c>
      <c r="C1588">
        <v>22</v>
      </c>
    </row>
    <row r="1589" spans="1:3" x14ac:dyDescent="0.2">
      <c r="A1589" t="s">
        <v>8220</v>
      </c>
      <c r="B1589">
        <v>0</v>
      </c>
      <c r="C1589">
        <v>0</v>
      </c>
    </row>
    <row r="1590" spans="1:3" x14ac:dyDescent="0.2">
      <c r="A1590" t="s">
        <v>8220</v>
      </c>
      <c r="B1590">
        <v>2484</v>
      </c>
      <c r="C1590">
        <v>52</v>
      </c>
    </row>
    <row r="1591" spans="1:3" x14ac:dyDescent="0.2">
      <c r="A1591" t="s">
        <v>8220</v>
      </c>
      <c r="B1591">
        <v>80</v>
      </c>
      <c r="C1591">
        <v>4</v>
      </c>
    </row>
    <row r="1592" spans="1:3" x14ac:dyDescent="0.2">
      <c r="A1592" t="s">
        <v>8220</v>
      </c>
      <c r="B1592">
        <v>125</v>
      </c>
      <c r="C1592">
        <v>3</v>
      </c>
    </row>
    <row r="1593" spans="1:3" x14ac:dyDescent="0.2">
      <c r="A1593" t="s">
        <v>8220</v>
      </c>
      <c r="B1593">
        <v>223</v>
      </c>
      <c r="C1593">
        <v>3</v>
      </c>
    </row>
    <row r="1594" spans="1:3" x14ac:dyDescent="0.2">
      <c r="A1594" t="s">
        <v>8220</v>
      </c>
      <c r="B1594">
        <v>506</v>
      </c>
      <c r="C1594">
        <v>6</v>
      </c>
    </row>
    <row r="1595" spans="1:3" x14ac:dyDescent="0.2">
      <c r="A1595" t="s">
        <v>8220</v>
      </c>
      <c r="B1595">
        <v>2291</v>
      </c>
      <c r="C1595">
        <v>35</v>
      </c>
    </row>
    <row r="1596" spans="1:3" x14ac:dyDescent="0.2">
      <c r="A1596" t="s">
        <v>8220</v>
      </c>
      <c r="B1596">
        <v>650</v>
      </c>
      <c r="C1596">
        <v>10</v>
      </c>
    </row>
    <row r="1597" spans="1:3" x14ac:dyDescent="0.2">
      <c r="A1597" t="s">
        <v>8220</v>
      </c>
      <c r="B1597">
        <v>55</v>
      </c>
      <c r="C1597">
        <v>2</v>
      </c>
    </row>
    <row r="1598" spans="1:3" x14ac:dyDescent="0.2">
      <c r="A1598" t="s">
        <v>8220</v>
      </c>
      <c r="B1598">
        <v>205</v>
      </c>
      <c r="C1598">
        <v>4</v>
      </c>
    </row>
    <row r="1599" spans="1:3" x14ac:dyDescent="0.2">
      <c r="A1599" t="s">
        <v>8220</v>
      </c>
      <c r="B1599">
        <v>28</v>
      </c>
      <c r="C1599">
        <v>2</v>
      </c>
    </row>
    <row r="1600" spans="1:3" x14ac:dyDescent="0.2">
      <c r="A1600" t="s">
        <v>8220</v>
      </c>
      <c r="B1600">
        <v>0</v>
      </c>
      <c r="C1600">
        <v>0</v>
      </c>
    </row>
    <row r="1601" spans="1:3" hidden="1" x14ac:dyDescent="0.2">
      <c r="A1601" t="s">
        <v>8221</v>
      </c>
      <c r="B1601">
        <v>5</v>
      </c>
      <c r="C1601">
        <v>1</v>
      </c>
    </row>
    <row r="1602" spans="1:3" hidden="1" x14ac:dyDescent="0.2">
      <c r="A1602" t="s">
        <v>8221</v>
      </c>
      <c r="B1602">
        <v>93</v>
      </c>
      <c r="C1602">
        <v>3</v>
      </c>
    </row>
    <row r="1603" spans="1:3" hidden="1" x14ac:dyDescent="0.2">
      <c r="A1603" t="s">
        <v>8221</v>
      </c>
      <c r="B1603">
        <v>15</v>
      </c>
      <c r="C1603">
        <v>1</v>
      </c>
    </row>
    <row r="1604" spans="1:3" hidden="1" x14ac:dyDescent="0.2">
      <c r="A1604" t="s">
        <v>8221</v>
      </c>
      <c r="B1604">
        <v>0</v>
      </c>
      <c r="C1604">
        <v>0</v>
      </c>
    </row>
    <row r="1605" spans="1:3" hidden="1" x14ac:dyDescent="0.2">
      <c r="A1605" t="s">
        <v>8221</v>
      </c>
      <c r="B1605">
        <v>1580</v>
      </c>
      <c r="C1605">
        <v>12</v>
      </c>
    </row>
    <row r="1606" spans="1:3" hidden="1" x14ac:dyDescent="0.2">
      <c r="A1606" t="s">
        <v>8221</v>
      </c>
      <c r="B1606">
        <v>0</v>
      </c>
      <c r="C1606">
        <v>0</v>
      </c>
    </row>
    <row r="1607" spans="1:3" hidden="1" x14ac:dyDescent="0.2">
      <c r="A1607" t="s">
        <v>8221</v>
      </c>
      <c r="B1607">
        <v>1</v>
      </c>
      <c r="C1607">
        <v>1</v>
      </c>
    </row>
    <row r="1608" spans="1:3" hidden="1" x14ac:dyDescent="0.2">
      <c r="A1608" t="s">
        <v>8221</v>
      </c>
      <c r="B1608">
        <v>0</v>
      </c>
      <c r="C1608">
        <v>0</v>
      </c>
    </row>
    <row r="1609" spans="1:3" hidden="1" x14ac:dyDescent="0.2">
      <c r="A1609" t="s">
        <v>8221</v>
      </c>
      <c r="B1609">
        <v>0</v>
      </c>
      <c r="C1609">
        <v>0</v>
      </c>
    </row>
    <row r="1610" spans="1:3" hidden="1" x14ac:dyDescent="0.2">
      <c r="A1610" t="s">
        <v>8221</v>
      </c>
      <c r="B1610">
        <v>1020</v>
      </c>
      <c r="C1610">
        <v>2</v>
      </c>
    </row>
    <row r="1611" spans="1:3" hidden="1" x14ac:dyDescent="0.2">
      <c r="A1611" t="s">
        <v>8221</v>
      </c>
      <c r="B1611">
        <v>4092</v>
      </c>
      <c r="C1611">
        <v>92</v>
      </c>
    </row>
    <row r="1612" spans="1:3" hidden="1" x14ac:dyDescent="0.2">
      <c r="A1612" t="s">
        <v>8221</v>
      </c>
      <c r="B1612">
        <v>0</v>
      </c>
      <c r="C1612">
        <v>0</v>
      </c>
    </row>
    <row r="1613" spans="1:3" hidden="1" x14ac:dyDescent="0.2">
      <c r="A1613" t="s">
        <v>8221</v>
      </c>
      <c r="B1613">
        <v>3</v>
      </c>
      <c r="C1613">
        <v>3</v>
      </c>
    </row>
    <row r="1614" spans="1:3" hidden="1" x14ac:dyDescent="0.2">
      <c r="A1614" t="s">
        <v>8221</v>
      </c>
      <c r="B1614">
        <v>205</v>
      </c>
      <c r="C1614">
        <v>10</v>
      </c>
    </row>
    <row r="1615" spans="1:3" hidden="1" x14ac:dyDescent="0.2">
      <c r="A1615" t="s">
        <v>8221</v>
      </c>
      <c r="B1615">
        <v>280</v>
      </c>
      <c r="C1615">
        <v>7</v>
      </c>
    </row>
    <row r="1616" spans="1:3" hidden="1" x14ac:dyDescent="0.2">
      <c r="A1616" t="s">
        <v>8221</v>
      </c>
      <c r="B1616">
        <v>75</v>
      </c>
      <c r="C1616">
        <v>3</v>
      </c>
    </row>
    <row r="1617" spans="1:3" hidden="1" x14ac:dyDescent="0.2">
      <c r="A1617" t="s">
        <v>8221</v>
      </c>
      <c r="B1617">
        <v>0</v>
      </c>
      <c r="C1617">
        <v>0</v>
      </c>
    </row>
    <row r="1618" spans="1:3" hidden="1" x14ac:dyDescent="0.2">
      <c r="A1618" t="s">
        <v>8221</v>
      </c>
      <c r="B1618">
        <v>1</v>
      </c>
      <c r="C1618">
        <v>1</v>
      </c>
    </row>
    <row r="1619" spans="1:3" hidden="1" x14ac:dyDescent="0.2">
      <c r="A1619" t="s">
        <v>8221</v>
      </c>
      <c r="B1619">
        <v>0</v>
      </c>
      <c r="C1619">
        <v>0</v>
      </c>
    </row>
    <row r="1620" spans="1:3" hidden="1" x14ac:dyDescent="0.2">
      <c r="A1620" t="s">
        <v>8221</v>
      </c>
      <c r="B1620">
        <v>367</v>
      </c>
      <c r="C1620">
        <v>9</v>
      </c>
    </row>
    <row r="1621" spans="1:3" hidden="1" x14ac:dyDescent="0.2">
      <c r="A1621" t="s">
        <v>8219</v>
      </c>
      <c r="B1621">
        <v>2706.23</v>
      </c>
      <c r="C1621">
        <v>56</v>
      </c>
    </row>
    <row r="1622" spans="1:3" hidden="1" x14ac:dyDescent="0.2">
      <c r="A1622" t="s">
        <v>8219</v>
      </c>
      <c r="B1622">
        <v>1502.5</v>
      </c>
      <c r="C1622">
        <v>32</v>
      </c>
    </row>
    <row r="1623" spans="1:3" hidden="1" x14ac:dyDescent="0.2">
      <c r="A1623" t="s">
        <v>8219</v>
      </c>
      <c r="B1623">
        <v>2000.66</v>
      </c>
      <c r="C1623">
        <v>30</v>
      </c>
    </row>
    <row r="1624" spans="1:3" hidden="1" x14ac:dyDescent="0.2">
      <c r="A1624" t="s">
        <v>8219</v>
      </c>
      <c r="B1624">
        <v>3419</v>
      </c>
      <c r="C1624">
        <v>70</v>
      </c>
    </row>
    <row r="1625" spans="1:3" hidden="1" x14ac:dyDescent="0.2">
      <c r="A1625" t="s">
        <v>8219</v>
      </c>
      <c r="B1625">
        <v>6041.6</v>
      </c>
      <c r="C1625">
        <v>44</v>
      </c>
    </row>
    <row r="1626" spans="1:3" hidden="1" x14ac:dyDescent="0.2">
      <c r="A1626" t="s">
        <v>8219</v>
      </c>
      <c r="B1626">
        <v>8080.33</v>
      </c>
      <c r="C1626">
        <v>92</v>
      </c>
    </row>
    <row r="1627" spans="1:3" hidden="1" x14ac:dyDescent="0.2">
      <c r="A1627" t="s">
        <v>8219</v>
      </c>
      <c r="B1627">
        <v>14511</v>
      </c>
      <c r="C1627">
        <v>205</v>
      </c>
    </row>
    <row r="1628" spans="1:3" hidden="1" x14ac:dyDescent="0.2">
      <c r="A1628" t="s">
        <v>8219</v>
      </c>
      <c r="B1628">
        <v>1215</v>
      </c>
      <c r="C1628">
        <v>23</v>
      </c>
    </row>
    <row r="1629" spans="1:3" hidden="1" x14ac:dyDescent="0.2">
      <c r="A1629" t="s">
        <v>8219</v>
      </c>
      <c r="B1629">
        <v>1775</v>
      </c>
      <c r="C1629">
        <v>4</v>
      </c>
    </row>
    <row r="1630" spans="1:3" hidden="1" x14ac:dyDescent="0.2">
      <c r="A1630" t="s">
        <v>8219</v>
      </c>
      <c r="B1630">
        <v>5437</v>
      </c>
      <c r="C1630">
        <v>112</v>
      </c>
    </row>
    <row r="1631" spans="1:3" hidden="1" x14ac:dyDescent="0.2">
      <c r="A1631" t="s">
        <v>8219</v>
      </c>
      <c r="B1631">
        <v>1001</v>
      </c>
      <c r="C1631">
        <v>27</v>
      </c>
    </row>
    <row r="1632" spans="1:3" hidden="1" x14ac:dyDescent="0.2">
      <c r="A1632" t="s">
        <v>8219</v>
      </c>
      <c r="B1632">
        <v>550</v>
      </c>
      <c r="C1632">
        <v>11</v>
      </c>
    </row>
    <row r="1633" spans="1:3" hidden="1" x14ac:dyDescent="0.2">
      <c r="A1633" t="s">
        <v>8219</v>
      </c>
      <c r="B1633">
        <v>1015</v>
      </c>
      <c r="C1633">
        <v>26</v>
      </c>
    </row>
    <row r="1634" spans="1:3" hidden="1" x14ac:dyDescent="0.2">
      <c r="A1634" t="s">
        <v>8219</v>
      </c>
      <c r="B1634">
        <v>5135</v>
      </c>
      <c r="C1634">
        <v>77</v>
      </c>
    </row>
    <row r="1635" spans="1:3" hidden="1" x14ac:dyDescent="0.2">
      <c r="A1635" t="s">
        <v>8219</v>
      </c>
      <c r="B1635">
        <v>9130</v>
      </c>
      <c r="C1635">
        <v>136</v>
      </c>
    </row>
    <row r="1636" spans="1:3" hidden="1" x14ac:dyDescent="0.2">
      <c r="A1636" t="s">
        <v>8219</v>
      </c>
      <c r="B1636">
        <v>10420</v>
      </c>
      <c r="C1636">
        <v>157</v>
      </c>
    </row>
    <row r="1637" spans="1:3" hidden="1" x14ac:dyDescent="0.2">
      <c r="A1637" t="s">
        <v>8219</v>
      </c>
      <c r="B1637">
        <v>10210</v>
      </c>
      <c r="C1637">
        <v>158</v>
      </c>
    </row>
    <row r="1638" spans="1:3" hidden="1" x14ac:dyDescent="0.2">
      <c r="A1638" t="s">
        <v>8219</v>
      </c>
      <c r="B1638">
        <v>1576</v>
      </c>
      <c r="C1638">
        <v>27</v>
      </c>
    </row>
    <row r="1639" spans="1:3" hidden="1" x14ac:dyDescent="0.2">
      <c r="A1639" t="s">
        <v>8219</v>
      </c>
      <c r="B1639">
        <v>2000</v>
      </c>
      <c r="C1639">
        <v>23</v>
      </c>
    </row>
    <row r="1640" spans="1:3" hidden="1" x14ac:dyDescent="0.2">
      <c r="A1640" t="s">
        <v>8219</v>
      </c>
      <c r="B1640">
        <v>1130</v>
      </c>
      <c r="C1640">
        <v>17</v>
      </c>
    </row>
    <row r="1641" spans="1:3" hidden="1" x14ac:dyDescent="0.2">
      <c r="A1641" t="s">
        <v>8219</v>
      </c>
      <c r="B1641">
        <v>6060</v>
      </c>
      <c r="C1641">
        <v>37</v>
      </c>
    </row>
    <row r="1642" spans="1:3" hidden="1" x14ac:dyDescent="0.2">
      <c r="A1642" t="s">
        <v>8219</v>
      </c>
      <c r="B1642">
        <v>7019</v>
      </c>
      <c r="C1642">
        <v>65</v>
      </c>
    </row>
    <row r="1643" spans="1:3" hidden="1" x14ac:dyDescent="0.2">
      <c r="A1643" t="s">
        <v>8219</v>
      </c>
      <c r="B1643">
        <v>758</v>
      </c>
      <c r="C1643">
        <v>18</v>
      </c>
    </row>
    <row r="1644" spans="1:3" hidden="1" x14ac:dyDescent="0.2">
      <c r="A1644" t="s">
        <v>8219</v>
      </c>
      <c r="B1644">
        <v>1180</v>
      </c>
      <c r="C1644">
        <v>25</v>
      </c>
    </row>
    <row r="1645" spans="1:3" hidden="1" x14ac:dyDescent="0.2">
      <c r="A1645" t="s">
        <v>8219</v>
      </c>
      <c r="B1645">
        <v>11650</v>
      </c>
      <c r="C1645">
        <v>104</v>
      </c>
    </row>
    <row r="1646" spans="1:3" hidden="1" x14ac:dyDescent="0.2">
      <c r="A1646" t="s">
        <v>8219</v>
      </c>
      <c r="B1646">
        <v>8095</v>
      </c>
      <c r="C1646">
        <v>108</v>
      </c>
    </row>
    <row r="1647" spans="1:3" hidden="1" x14ac:dyDescent="0.2">
      <c r="A1647" t="s">
        <v>8219</v>
      </c>
      <c r="B1647">
        <v>2340</v>
      </c>
      <c r="C1647">
        <v>38</v>
      </c>
    </row>
    <row r="1648" spans="1:3" hidden="1" x14ac:dyDescent="0.2">
      <c r="A1648" t="s">
        <v>8219</v>
      </c>
      <c r="B1648">
        <v>4037</v>
      </c>
      <c r="C1648">
        <v>88</v>
      </c>
    </row>
    <row r="1649" spans="1:3" hidden="1" x14ac:dyDescent="0.2">
      <c r="A1649" t="s">
        <v>8219</v>
      </c>
      <c r="B1649">
        <v>6220</v>
      </c>
      <c r="C1649">
        <v>82</v>
      </c>
    </row>
    <row r="1650" spans="1:3" hidden="1" x14ac:dyDescent="0.2">
      <c r="A1650" t="s">
        <v>8219</v>
      </c>
      <c r="B1650">
        <v>10610</v>
      </c>
      <c r="C1650">
        <v>126</v>
      </c>
    </row>
    <row r="1651" spans="1:3" hidden="1" x14ac:dyDescent="0.2">
      <c r="A1651" t="s">
        <v>8219</v>
      </c>
      <c r="B1651">
        <v>15591</v>
      </c>
      <c r="C1651">
        <v>133</v>
      </c>
    </row>
    <row r="1652" spans="1:3" hidden="1" x14ac:dyDescent="0.2">
      <c r="A1652" t="s">
        <v>8219</v>
      </c>
      <c r="B1652">
        <v>4065</v>
      </c>
      <c r="C1652">
        <v>47</v>
      </c>
    </row>
    <row r="1653" spans="1:3" hidden="1" x14ac:dyDescent="0.2">
      <c r="A1653" t="s">
        <v>8219</v>
      </c>
      <c r="B1653">
        <v>10000</v>
      </c>
      <c r="C1653">
        <v>58</v>
      </c>
    </row>
    <row r="1654" spans="1:3" hidden="1" x14ac:dyDescent="0.2">
      <c r="A1654" t="s">
        <v>8219</v>
      </c>
      <c r="B1654">
        <v>2010</v>
      </c>
      <c r="C1654">
        <v>32</v>
      </c>
    </row>
    <row r="1655" spans="1:3" hidden="1" x14ac:dyDescent="0.2">
      <c r="A1655" t="s">
        <v>8219</v>
      </c>
      <c r="B1655">
        <v>2506</v>
      </c>
      <c r="C1655">
        <v>37</v>
      </c>
    </row>
    <row r="1656" spans="1:3" hidden="1" x14ac:dyDescent="0.2">
      <c r="A1656" t="s">
        <v>8219</v>
      </c>
      <c r="B1656">
        <v>4660</v>
      </c>
      <c r="C1656">
        <v>87</v>
      </c>
    </row>
    <row r="1657" spans="1:3" hidden="1" x14ac:dyDescent="0.2">
      <c r="A1657" t="s">
        <v>8219</v>
      </c>
      <c r="B1657">
        <v>519</v>
      </c>
      <c r="C1657">
        <v>15</v>
      </c>
    </row>
    <row r="1658" spans="1:3" hidden="1" x14ac:dyDescent="0.2">
      <c r="A1658" t="s">
        <v>8219</v>
      </c>
      <c r="B1658">
        <v>1050</v>
      </c>
      <c r="C1658">
        <v>27</v>
      </c>
    </row>
    <row r="1659" spans="1:3" hidden="1" x14ac:dyDescent="0.2">
      <c r="A1659" t="s">
        <v>8219</v>
      </c>
      <c r="B1659">
        <v>1800</v>
      </c>
      <c r="C1659">
        <v>19</v>
      </c>
    </row>
    <row r="1660" spans="1:3" hidden="1" x14ac:dyDescent="0.2">
      <c r="A1660" t="s">
        <v>8219</v>
      </c>
      <c r="B1660">
        <v>679.44</v>
      </c>
      <c r="C1660">
        <v>17</v>
      </c>
    </row>
    <row r="1661" spans="1:3" hidden="1" x14ac:dyDescent="0.2">
      <c r="A1661" t="s">
        <v>8219</v>
      </c>
      <c r="B1661">
        <v>2535</v>
      </c>
      <c r="C1661">
        <v>26</v>
      </c>
    </row>
    <row r="1662" spans="1:3" hidden="1" x14ac:dyDescent="0.2">
      <c r="A1662" t="s">
        <v>8219</v>
      </c>
      <c r="B1662">
        <v>1200</v>
      </c>
      <c r="C1662">
        <v>28</v>
      </c>
    </row>
    <row r="1663" spans="1:3" hidden="1" x14ac:dyDescent="0.2">
      <c r="A1663" t="s">
        <v>8219</v>
      </c>
      <c r="B1663">
        <v>6235</v>
      </c>
      <c r="C1663">
        <v>37</v>
      </c>
    </row>
    <row r="1664" spans="1:3" hidden="1" x14ac:dyDescent="0.2">
      <c r="A1664" t="s">
        <v>8219</v>
      </c>
      <c r="B1664">
        <v>10950</v>
      </c>
      <c r="C1664">
        <v>128</v>
      </c>
    </row>
    <row r="1665" spans="1:3" hidden="1" x14ac:dyDescent="0.2">
      <c r="A1665" t="s">
        <v>8219</v>
      </c>
      <c r="B1665">
        <v>5540</v>
      </c>
      <c r="C1665">
        <v>10</v>
      </c>
    </row>
    <row r="1666" spans="1:3" hidden="1" x14ac:dyDescent="0.2">
      <c r="A1666" t="s">
        <v>8219</v>
      </c>
      <c r="B1666">
        <v>2204</v>
      </c>
      <c r="C1666">
        <v>83</v>
      </c>
    </row>
    <row r="1667" spans="1:3" hidden="1" x14ac:dyDescent="0.2">
      <c r="A1667" t="s">
        <v>8219</v>
      </c>
      <c r="B1667">
        <v>5236</v>
      </c>
      <c r="C1667">
        <v>46</v>
      </c>
    </row>
    <row r="1668" spans="1:3" hidden="1" x14ac:dyDescent="0.2">
      <c r="A1668" t="s">
        <v>8219</v>
      </c>
      <c r="B1668">
        <v>2881</v>
      </c>
      <c r="C1668">
        <v>90</v>
      </c>
    </row>
    <row r="1669" spans="1:3" hidden="1" x14ac:dyDescent="0.2">
      <c r="A1669" t="s">
        <v>8219</v>
      </c>
      <c r="B1669">
        <v>3822.33</v>
      </c>
      <c r="C1669">
        <v>81</v>
      </c>
    </row>
    <row r="1670" spans="1:3" hidden="1" x14ac:dyDescent="0.2">
      <c r="A1670" t="s">
        <v>8219</v>
      </c>
      <c r="B1670">
        <v>2831</v>
      </c>
      <c r="C1670">
        <v>32</v>
      </c>
    </row>
    <row r="1671" spans="1:3" hidden="1" x14ac:dyDescent="0.2">
      <c r="A1671" t="s">
        <v>8219</v>
      </c>
      <c r="B1671">
        <v>2015</v>
      </c>
      <c r="C1671">
        <v>20</v>
      </c>
    </row>
    <row r="1672" spans="1:3" hidden="1" x14ac:dyDescent="0.2">
      <c r="A1672" t="s">
        <v>8219</v>
      </c>
      <c r="B1672">
        <v>4530</v>
      </c>
      <c r="C1672">
        <v>70</v>
      </c>
    </row>
    <row r="1673" spans="1:3" hidden="1" x14ac:dyDescent="0.2">
      <c r="A1673" t="s">
        <v>8219</v>
      </c>
      <c r="B1673">
        <v>8711.52</v>
      </c>
      <c r="C1673">
        <v>168</v>
      </c>
    </row>
    <row r="1674" spans="1:3" hidden="1" x14ac:dyDescent="0.2">
      <c r="A1674" t="s">
        <v>8219</v>
      </c>
      <c r="B1674">
        <v>1319</v>
      </c>
      <c r="C1674">
        <v>34</v>
      </c>
    </row>
    <row r="1675" spans="1:3" hidden="1" x14ac:dyDescent="0.2">
      <c r="A1675" t="s">
        <v>8219</v>
      </c>
      <c r="B1675">
        <v>2143</v>
      </c>
      <c r="C1675">
        <v>48</v>
      </c>
    </row>
    <row r="1676" spans="1:3" hidden="1" x14ac:dyDescent="0.2">
      <c r="A1676" t="s">
        <v>8219</v>
      </c>
      <c r="B1676">
        <v>7525.12</v>
      </c>
      <c r="C1676">
        <v>48</v>
      </c>
    </row>
    <row r="1677" spans="1:3" hidden="1" x14ac:dyDescent="0.2">
      <c r="A1677" t="s">
        <v>8219</v>
      </c>
      <c r="B1677">
        <v>26233.45</v>
      </c>
      <c r="C1677">
        <v>221</v>
      </c>
    </row>
    <row r="1678" spans="1:3" hidden="1" x14ac:dyDescent="0.2">
      <c r="A1678" t="s">
        <v>8219</v>
      </c>
      <c r="B1678">
        <v>7934</v>
      </c>
      <c r="C1678">
        <v>107</v>
      </c>
    </row>
    <row r="1679" spans="1:3" hidden="1" x14ac:dyDescent="0.2">
      <c r="A1679" t="s">
        <v>8219</v>
      </c>
      <c r="B1679">
        <v>564</v>
      </c>
      <c r="C1679">
        <v>45</v>
      </c>
    </row>
    <row r="1680" spans="1:3" hidden="1" x14ac:dyDescent="0.2">
      <c r="A1680" t="s">
        <v>8219</v>
      </c>
      <c r="B1680">
        <v>1003</v>
      </c>
      <c r="C1680">
        <v>36</v>
      </c>
    </row>
    <row r="1681" spans="1:3" hidden="1" x14ac:dyDescent="0.2">
      <c r="A1681" t="s">
        <v>8219</v>
      </c>
      <c r="B1681">
        <v>8098</v>
      </c>
      <c r="C1681">
        <v>101</v>
      </c>
    </row>
    <row r="1682" spans="1:3" hidden="1" x14ac:dyDescent="0.2">
      <c r="A1682" t="s">
        <v>8219</v>
      </c>
      <c r="B1682">
        <v>8211</v>
      </c>
      <c r="C1682">
        <v>62</v>
      </c>
    </row>
    <row r="1683" spans="1:3" hidden="1" x14ac:dyDescent="0.2">
      <c r="A1683" t="s">
        <v>8219</v>
      </c>
      <c r="B1683">
        <v>1080</v>
      </c>
      <c r="C1683">
        <v>32</v>
      </c>
    </row>
    <row r="1684" spans="1:3" hidden="1" x14ac:dyDescent="0.2">
      <c r="A1684" t="s">
        <v>8219</v>
      </c>
      <c r="B1684">
        <v>3060.22</v>
      </c>
      <c r="C1684">
        <v>89</v>
      </c>
    </row>
    <row r="1685" spans="1:3" hidden="1" x14ac:dyDescent="0.2">
      <c r="A1685" t="s">
        <v>8219</v>
      </c>
      <c r="B1685">
        <v>4181</v>
      </c>
      <c r="C1685">
        <v>93</v>
      </c>
    </row>
    <row r="1686" spans="1:3" hidden="1" x14ac:dyDescent="0.2">
      <c r="A1686" t="s">
        <v>8219</v>
      </c>
      <c r="B1686">
        <v>4022</v>
      </c>
      <c r="C1686">
        <v>98</v>
      </c>
    </row>
    <row r="1687" spans="1:3" hidden="1" x14ac:dyDescent="0.2">
      <c r="A1687" t="s">
        <v>8219</v>
      </c>
      <c r="B1687">
        <v>4313</v>
      </c>
      <c r="C1687">
        <v>82</v>
      </c>
    </row>
    <row r="1688" spans="1:3" hidden="1" x14ac:dyDescent="0.2">
      <c r="A1688" t="s">
        <v>8219</v>
      </c>
      <c r="B1688">
        <v>8211</v>
      </c>
      <c r="C1688">
        <v>116</v>
      </c>
    </row>
    <row r="1689" spans="1:3" hidden="1" x14ac:dyDescent="0.2">
      <c r="A1689" t="s">
        <v>8219</v>
      </c>
      <c r="B1689">
        <v>2795</v>
      </c>
      <c r="C1689">
        <v>52</v>
      </c>
    </row>
    <row r="1690" spans="1:3" hidden="1" x14ac:dyDescent="0.2">
      <c r="A1690" t="s">
        <v>8219</v>
      </c>
      <c r="B1690">
        <v>1026</v>
      </c>
      <c r="C1690">
        <v>23</v>
      </c>
    </row>
    <row r="1691" spans="1:3" hidden="1" x14ac:dyDescent="0.2">
      <c r="A1691" t="s">
        <v>8219</v>
      </c>
      <c r="B1691">
        <v>2013.47</v>
      </c>
      <c r="C1691">
        <v>77</v>
      </c>
    </row>
    <row r="1692" spans="1:3" hidden="1" x14ac:dyDescent="0.2">
      <c r="A1692" t="s">
        <v>8219</v>
      </c>
      <c r="B1692">
        <v>1920</v>
      </c>
      <c r="C1692">
        <v>49</v>
      </c>
    </row>
    <row r="1693" spans="1:3" hidden="1" x14ac:dyDescent="0.2">
      <c r="A1693" t="s">
        <v>8219</v>
      </c>
      <c r="B1693">
        <v>2690</v>
      </c>
      <c r="C1693">
        <v>59</v>
      </c>
    </row>
    <row r="1694" spans="1:3" hidden="1" x14ac:dyDescent="0.2">
      <c r="A1694" t="s">
        <v>8219</v>
      </c>
      <c r="B1694">
        <v>10085</v>
      </c>
      <c r="C1694">
        <v>113</v>
      </c>
    </row>
    <row r="1695" spans="1:3" hidden="1" x14ac:dyDescent="0.2">
      <c r="A1695" t="s">
        <v>8219</v>
      </c>
      <c r="B1695">
        <v>1374.16</v>
      </c>
      <c r="C1695">
        <v>34</v>
      </c>
    </row>
    <row r="1696" spans="1:3" hidden="1" x14ac:dyDescent="0.2">
      <c r="A1696" t="s">
        <v>8219</v>
      </c>
      <c r="B1696">
        <v>3460</v>
      </c>
      <c r="C1696">
        <v>42</v>
      </c>
    </row>
    <row r="1697" spans="1:3" hidden="1" x14ac:dyDescent="0.2">
      <c r="A1697" t="s">
        <v>8219</v>
      </c>
      <c r="B1697">
        <v>6700</v>
      </c>
      <c r="C1697">
        <v>42</v>
      </c>
    </row>
    <row r="1698" spans="1:3" hidden="1" x14ac:dyDescent="0.2">
      <c r="A1698" t="s">
        <v>8219</v>
      </c>
      <c r="B1698">
        <v>1776</v>
      </c>
      <c r="C1698">
        <v>49</v>
      </c>
    </row>
    <row r="1699" spans="1:3" hidden="1" x14ac:dyDescent="0.2">
      <c r="A1699" t="s">
        <v>8219</v>
      </c>
      <c r="B1699">
        <v>3500</v>
      </c>
      <c r="C1699">
        <v>56</v>
      </c>
    </row>
    <row r="1700" spans="1:3" hidden="1" x14ac:dyDescent="0.2">
      <c r="A1700" t="s">
        <v>8219</v>
      </c>
      <c r="B1700">
        <v>1175</v>
      </c>
      <c r="C1700">
        <v>25</v>
      </c>
    </row>
    <row r="1701" spans="1:3" hidden="1" x14ac:dyDescent="0.2">
      <c r="A1701" t="s">
        <v>8222</v>
      </c>
      <c r="B1701">
        <v>65924.38</v>
      </c>
      <c r="C1701">
        <v>884</v>
      </c>
    </row>
    <row r="1702" spans="1:3" hidden="1" x14ac:dyDescent="0.2">
      <c r="A1702" t="s">
        <v>8222</v>
      </c>
      <c r="B1702">
        <v>0</v>
      </c>
      <c r="C1702">
        <v>0</v>
      </c>
    </row>
    <row r="1703" spans="1:3" hidden="1" x14ac:dyDescent="0.2">
      <c r="A1703" t="s">
        <v>8222</v>
      </c>
      <c r="B1703">
        <v>760</v>
      </c>
      <c r="C1703">
        <v>10</v>
      </c>
    </row>
    <row r="1704" spans="1:3" hidden="1" x14ac:dyDescent="0.2">
      <c r="A1704" t="s">
        <v>8222</v>
      </c>
      <c r="B1704">
        <v>8730</v>
      </c>
      <c r="C1704">
        <v>101</v>
      </c>
    </row>
    <row r="1705" spans="1:3" hidden="1" x14ac:dyDescent="0.2">
      <c r="A1705" t="s">
        <v>8222</v>
      </c>
      <c r="B1705">
        <v>360</v>
      </c>
      <c r="C1705">
        <v>15</v>
      </c>
    </row>
    <row r="1706" spans="1:3" hidden="1" x14ac:dyDescent="0.2">
      <c r="A1706" t="s">
        <v>8222</v>
      </c>
      <c r="B1706">
        <v>18</v>
      </c>
      <c r="C1706">
        <v>1</v>
      </c>
    </row>
    <row r="1707" spans="1:3" hidden="1" x14ac:dyDescent="0.2">
      <c r="A1707" t="s">
        <v>8222</v>
      </c>
      <c r="B1707">
        <v>3125</v>
      </c>
      <c r="C1707">
        <v>39</v>
      </c>
    </row>
    <row r="1708" spans="1:3" hidden="1" x14ac:dyDescent="0.2">
      <c r="A1708" t="s">
        <v>8222</v>
      </c>
      <c r="B1708">
        <v>1772</v>
      </c>
      <c r="C1708">
        <v>7</v>
      </c>
    </row>
    <row r="1709" spans="1:3" hidden="1" x14ac:dyDescent="0.2">
      <c r="A1709" t="s">
        <v>8222</v>
      </c>
      <c r="B1709">
        <v>2400</v>
      </c>
      <c r="C1709">
        <v>14</v>
      </c>
    </row>
    <row r="1710" spans="1:3" hidden="1" x14ac:dyDescent="0.2">
      <c r="A1710" t="s">
        <v>8222</v>
      </c>
      <c r="B1710">
        <v>635</v>
      </c>
      <c r="C1710">
        <v>11</v>
      </c>
    </row>
    <row r="1711" spans="1:3" hidden="1" x14ac:dyDescent="0.2">
      <c r="A1711" t="s">
        <v>8222</v>
      </c>
      <c r="B1711">
        <v>10042</v>
      </c>
      <c r="C1711">
        <v>38</v>
      </c>
    </row>
    <row r="1712" spans="1:3" hidden="1" x14ac:dyDescent="0.2">
      <c r="A1712" t="s">
        <v>8222</v>
      </c>
      <c r="B1712">
        <v>2390</v>
      </c>
      <c r="C1712">
        <v>15</v>
      </c>
    </row>
    <row r="1713" spans="1:3" hidden="1" x14ac:dyDescent="0.2">
      <c r="A1713" t="s">
        <v>8222</v>
      </c>
      <c r="B1713">
        <v>280</v>
      </c>
      <c r="C1713">
        <v>8</v>
      </c>
    </row>
    <row r="1714" spans="1:3" hidden="1" x14ac:dyDescent="0.2">
      <c r="A1714" t="s">
        <v>8222</v>
      </c>
      <c r="B1714">
        <v>5</v>
      </c>
      <c r="C1714">
        <v>1</v>
      </c>
    </row>
    <row r="1715" spans="1:3" hidden="1" x14ac:dyDescent="0.2">
      <c r="A1715" t="s">
        <v>8222</v>
      </c>
      <c r="B1715">
        <v>1405</v>
      </c>
      <c r="C1715">
        <v>23</v>
      </c>
    </row>
    <row r="1716" spans="1:3" hidden="1" x14ac:dyDescent="0.2">
      <c r="A1716" t="s">
        <v>8222</v>
      </c>
      <c r="B1716">
        <v>0</v>
      </c>
      <c r="C1716">
        <v>0</v>
      </c>
    </row>
    <row r="1717" spans="1:3" hidden="1" x14ac:dyDescent="0.2">
      <c r="A1717" t="s">
        <v>8222</v>
      </c>
      <c r="B1717">
        <v>2526</v>
      </c>
      <c r="C1717">
        <v>22</v>
      </c>
    </row>
    <row r="1718" spans="1:3" hidden="1" x14ac:dyDescent="0.2">
      <c r="A1718" t="s">
        <v>8222</v>
      </c>
      <c r="B1718">
        <v>0</v>
      </c>
      <c r="C1718">
        <v>0</v>
      </c>
    </row>
    <row r="1719" spans="1:3" hidden="1" x14ac:dyDescent="0.2">
      <c r="A1719" t="s">
        <v>8222</v>
      </c>
      <c r="B1719">
        <v>216</v>
      </c>
      <c r="C1719">
        <v>4</v>
      </c>
    </row>
    <row r="1720" spans="1:3" hidden="1" x14ac:dyDescent="0.2">
      <c r="A1720" t="s">
        <v>8222</v>
      </c>
      <c r="B1720">
        <v>5212</v>
      </c>
      <c r="C1720">
        <v>79</v>
      </c>
    </row>
    <row r="1721" spans="1:3" hidden="1" x14ac:dyDescent="0.2">
      <c r="A1721" t="s">
        <v>8221</v>
      </c>
      <c r="B1721">
        <v>10</v>
      </c>
      <c r="C1721">
        <v>2</v>
      </c>
    </row>
    <row r="1722" spans="1:3" hidden="1" x14ac:dyDescent="0.2">
      <c r="A1722" t="s">
        <v>8221</v>
      </c>
      <c r="B1722">
        <v>1</v>
      </c>
      <c r="C1722">
        <v>1</v>
      </c>
    </row>
    <row r="1723" spans="1:3" hidden="1" x14ac:dyDescent="0.2">
      <c r="A1723" t="s">
        <v>8221</v>
      </c>
      <c r="B1723">
        <v>51</v>
      </c>
      <c r="C1723">
        <v>2</v>
      </c>
    </row>
    <row r="1724" spans="1:3" hidden="1" x14ac:dyDescent="0.2">
      <c r="A1724" t="s">
        <v>8221</v>
      </c>
      <c r="B1724">
        <v>1302</v>
      </c>
      <c r="C1724">
        <v>11</v>
      </c>
    </row>
    <row r="1725" spans="1:3" hidden="1" x14ac:dyDescent="0.2">
      <c r="A1725" t="s">
        <v>8221</v>
      </c>
      <c r="B1725">
        <v>0</v>
      </c>
      <c r="C1725">
        <v>0</v>
      </c>
    </row>
    <row r="1726" spans="1:3" hidden="1" x14ac:dyDescent="0.2">
      <c r="A1726" t="s">
        <v>8221</v>
      </c>
      <c r="B1726">
        <v>0</v>
      </c>
      <c r="C1726">
        <v>0</v>
      </c>
    </row>
    <row r="1727" spans="1:3" hidden="1" x14ac:dyDescent="0.2">
      <c r="A1727" t="s">
        <v>8221</v>
      </c>
      <c r="B1727">
        <v>487</v>
      </c>
      <c r="C1727">
        <v>9</v>
      </c>
    </row>
    <row r="1728" spans="1:3" hidden="1" x14ac:dyDescent="0.2">
      <c r="A1728" t="s">
        <v>8221</v>
      </c>
      <c r="B1728">
        <v>0</v>
      </c>
      <c r="C1728">
        <v>0</v>
      </c>
    </row>
    <row r="1729" spans="1:3" hidden="1" x14ac:dyDescent="0.2">
      <c r="A1729" t="s">
        <v>8221</v>
      </c>
      <c r="B1729">
        <v>85</v>
      </c>
      <c r="C1729">
        <v>4</v>
      </c>
    </row>
    <row r="1730" spans="1:3" hidden="1" x14ac:dyDescent="0.2">
      <c r="A1730" t="s">
        <v>8221</v>
      </c>
      <c r="B1730">
        <v>34</v>
      </c>
      <c r="C1730">
        <v>1</v>
      </c>
    </row>
    <row r="1731" spans="1:3" hidden="1" x14ac:dyDescent="0.2">
      <c r="A1731" t="s">
        <v>8221</v>
      </c>
      <c r="B1731">
        <v>1050</v>
      </c>
      <c r="C1731">
        <v>2</v>
      </c>
    </row>
    <row r="1732" spans="1:3" hidden="1" x14ac:dyDescent="0.2">
      <c r="A1732" t="s">
        <v>8221</v>
      </c>
      <c r="B1732">
        <v>0</v>
      </c>
      <c r="C1732">
        <v>0</v>
      </c>
    </row>
    <row r="1733" spans="1:3" hidden="1" x14ac:dyDescent="0.2">
      <c r="A1733" t="s">
        <v>8221</v>
      </c>
      <c r="B1733">
        <v>50</v>
      </c>
      <c r="C1733">
        <v>1</v>
      </c>
    </row>
    <row r="1734" spans="1:3" hidden="1" x14ac:dyDescent="0.2">
      <c r="A1734" t="s">
        <v>8221</v>
      </c>
      <c r="B1734">
        <v>1967</v>
      </c>
      <c r="C1734">
        <v>17</v>
      </c>
    </row>
    <row r="1735" spans="1:3" hidden="1" x14ac:dyDescent="0.2">
      <c r="A1735" t="s">
        <v>8221</v>
      </c>
      <c r="B1735">
        <v>11</v>
      </c>
      <c r="C1735">
        <v>2</v>
      </c>
    </row>
    <row r="1736" spans="1:3" hidden="1" x14ac:dyDescent="0.2">
      <c r="A1736" t="s">
        <v>8221</v>
      </c>
      <c r="B1736">
        <v>150</v>
      </c>
      <c r="C1736">
        <v>3</v>
      </c>
    </row>
    <row r="1737" spans="1:3" hidden="1" x14ac:dyDescent="0.2">
      <c r="A1737" t="s">
        <v>8221</v>
      </c>
      <c r="B1737">
        <v>1395</v>
      </c>
      <c r="C1737">
        <v>41</v>
      </c>
    </row>
    <row r="1738" spans="1:3" hidden="1" x14ac:dyDescent="0.2">
      <c r="A1738" t="s">
        <v>8221</v>
      </c>
      <c r="B1738">
        <v>75</v>
      </c>
      <c r="C1738">
        <v>2</v>
      </c>
    </row>
    <row r="1739" spans="1:3" hidden="1" x14ac:dyDescent="0.2">
      <c r="A1739" t="s">
        <v>8221</v>
      </c>
      <c r="B1739">
        <v>35</v>
      </c>
      <c r="C1739">
        <v>3</v>
      </c>
    </row>
    <row r="1740" spans="1:3" hidden="1" x14ac:dyDescent="0.2">
      <c r="A1740" t="s">
        <v>8221</v>
      </c>
      <c r="B1740">
        <v>225</v>
      </c>
      <c r="C1740">
        <v>8</v>
      </c>
    </row>
    <row r="1741" spans="1:3" hidden="1" x14ac:dyDescent="0.2">
      <c r="A1741" t="s">
        <v>8221</v>
      </c>
      <c r="B1741">
        <v>0</v>
      </c>
      <c r="C1741">
        <v>0</v>
      </c>
    </row>
    <row r="1742" spans="1:3" hidden="1" x14ac:dyDescent="0.2">
      <c r="A1742" t="s">
        <v>8221</v>
      </c>
      <c r="B1742">
        <v>1</v>
      </c>
      <c r="C1742">
        <v>1</v>
      </c>
    </row>
    <row r="1743" spans="1:3" hidden="1" x14ac:dyDescent="0.2">
      <c r="A1743" t="s">
        <v>8221</v>
      </c>
      <c r="B1743">
        <v>650</v>
      </c>
      <c r="C1743">
        <v>3</v>
      </c>
    </row>
    <row r="1744" spans="1:3" hidden="1" x14ac:dyDescent="0.2">
      <c r="A1744" t="s">
        <v>8221</v>
      </c>
      <c r="B1744">
        <v>35</v>
      </c>
      <c r="C1744">
        <v>4</v>
      </c>
    </row>
    <row r="1745" spans="1:3" hidden="1" x14ac:dyDescent="0.2">
      <c r="A1745" t="s">
        <v>8221</v>
      </c>
      <c r="B1745">
        <v>560</v>
      </c>
      <c r="C1745">
        <v>9</v>
      </c>
    </row>
    <row r="1746" spans="1:3" hidden="1" x14ac:dyDescent="0.2">
      <c r="A1746" t="s">
        <v>8221</v>
      </c>
      <c r="B1746">
        <v>2196</v>
      </c>
      <c r="C1746">
        <v>16</v>
      </c>
    </row>
    <row r="1747" spans="1:3" hidden="1" x14ac:dyDescent="0.2">
      <c r="A1747" t="s">
        <v>8221</v>
      </c>
      <c r="B1747">
        <v>1</v>
      </c>
      <c r="C1747">
        <v>1</v>
      </c>
    </row>
    <row r="1748" spans="1:3" hidden="1" x14ac:dyDescent="0.2">
      <c r="A1748" t="s">
        <v>8221</v>
      </c>
      <c r="B1748">
        <v>855</v>
      </c>
      <c r="C1748">
        <v>7</v>
      </c>
    </row>
    <row r="1749" spans="1:3" hidden="1" x14ac:dyDescent="0.2">
      <c r="A1749" t="s">
        <v>8221</v>
      </c>
      <c r="B1749">
        <v>0</v>
      </c>
      <c r="C1749">
        <v>0</v>
      </c>
    </row>
    <row r="1750" spans="1:3" hidden="1" x14ac:dyDescent="0.2">
      <c r="A1750" t="s">
        <v>8221</v>
      </c>
      <c r="B1750">
        <v>0</v>
      </c>
      <c r="C1750">
        <v>0</v>
      </c>
    </row>
    <row r="1751" spans="1:3" hidden="1" x14ac:dyDescent="0.2">
      <c r="A1751" t="s">
        <v>8221</v>
      </c>
      <c r="B1751">
        <v>0</v>
      </c>
      <c r="C1751">
        <v>0</v>
      </c>
    </row>
    <row r="1752" spans="1:3" hidden="1" x14ac:dyDescent="0.2">
      <c r="A1752" t="s">
        <v>8221</v>
      </c>
      <c r="B1752">
        <v>0</v>
      </c>
      <c r="C1752">
        <v>0</v>
      </c>
    </row>
    <row r="1753" spans="1:3" hidden="1" x14ac:dyDescent="0.2">
      <c r="A1753" t="s">
        <v>8221</v>
      </c>
      <c r="B1753">
        <v>0</v>
      </c>
      <c r="C1753">
        <v>0</v>
      </c>
    </row>
    <row r="1754" spans="1:3" hidden="1" x14ac:dyDescent="0.2">
      <c r="A1754" t="s">
        <v>8221</v>
      </c>
      <c r="B1754">
        <v>1</v>
      </c>
      <c r="C1754">
        <v>1</v>
      </c>
    </row>
    <row r="1755" spans="1:3" hidden="1" x14ac:dyDescent="0.2">
      <c r="A1755" t="s">
        <v>8221</v>
      </c>
      <c r="B1755">
        <v>110</v>
      </c>
      <c r="C1755">
        <v>2</v>
      </c>
    </row>
    <row r="1756" spans="1:3" hidden="1" x14ac:dyDescent="0.2">
      <c r="A1756" t="s">
        <v>8221</v>
      </c>
      <c r="B1756">
        <v>22</v>
      </c>
      <c r="C1756">
        <v>1</v>
      </c>
    </row>
    <row r="1757" spans="1:3" hidden="1" x14ac:dyDescent="0.2">
      <c r="A1757" t="s">
        <v>8221</v>
      </c>
      <c r="B1757">
        <v>850</v>
      </c>
      <c r="C1757">
        <v>15</v>
      </c>
    </row>
    <row r="1758" spans="1:3" hidden="1" x14ac:dyDescent="0.2">
      <c r="A1758" t="s">
        <v>8221</v>
      </c>
      <c r="B1758">
        <v>20</v>
      </c>
      <c r="C1758">
        <v>1</v>
      </c>
    </row>
    <row r="1759" spans="1:3" hidden="1" x14ac:dyDescent="0.2">
      <c r="A1759" t="s">
        <v>8221</v>
      </c>
      <c r="B1759">
        <v>1</v>
      </c>
      <c r="C1759">
        <v>1</v>
      </c>
    </row>
    <row r="1760" spans="1:3" hidden="1" x14ac:dyDescent="0.2">
      <c r="A1760" t="s">
        <v>8221</v>
      </c>
      <c r="B1760">
        <v>0</v>
      </c>
      <c r="C1760">
        <v>0</v>
      </c>
    </row>
    <row r="1761" spans="1:3" hidden="1" x14ac:dyDescent="0.2">
      <c r="A1761" t="s">
        <v>8219</v>
      </c>
      <c r="B1761">
        <v>1330</v>
      </c>
      <c r="C1761">
        <v>52</v>
      </c>
    </row>
    <row r="1762" spans="1:3" hidden="1" x14ac:dyDescent="0.2">
      <c r="A1762" t="s">
        <v>8219</v>
      </c>
      <c r="B1762">
        <v>2175</v>
      </c>
      <c r="C1762">
        <v>34</v>
      </c>
    </row>
    <row r="1763" spans="1:3" hidden="1" x14ac:dyDescent="0.2">
      <c r="A1763" t="s">
        <v>8219</v>
      </c>
      <c r="B1763">
        <v>6025</v>
      </c>
      <c r="C1763">
        <v>67</v>
      </c>
    </row>
    <row r="1764" spans="1:3" hidden="1" x14ac:dyDescent="0.2">
      <c r="A1764" t="s">
        <v>8219</v>
      </c>
      <c r="B1764">
        <v>6515</v>
      </c>
      <c r="C1764">
        <v>70</v>
      </c>
    </row>
    <row r="1765" spans="1:3" hidden="1" x14ac:dyDescent="0.2">
      <c r="A1765" t="s">
        <v>8219</v>
      </c>
      <c r="B1765">
        <v>7981</v>
      </c>
      <c r="C1765">
        <v>89</v>
      </c>
    </row>
    <row r="1766" spans="1:3" hidden="1" x14ac:dyDescent="0.2">
      <c r="A1766" t="s">
        <v>8219</v>
      </c>
      <c r="B1766">
        <v>22215</v>
      </c>
      <c r="C1766">
        <v>107</v>
      </c>
    </row>
    <row r="1767" spans="1:3" hidden="1" x14ac:dyDescent="0.2">
      <c r="A1767" t="s">
        <v>8219</v>
      </c>
      <c r="B1767">
        <v>9446</v>
      </c>
      <c r="C1767">
        <v>159</v>
      </c>
    </row>
    <row r="1768" spans="1:3" hidden="1" x14ac:dyDescent="0.2">
      <c r="A1768" t="s">
        <v>8219</v>
      </c>
      <c r="B1768">
        <v>64974</v>
      </c>
      <c r="C1768">
        <v>181</v>
      </c>
    </row>
    <row r="1769" spans="1:3" hidden="1" x14ac:dyDescent="0.2">
      <c r="A1769" t="s">
        <v>8219</v>
      </c>
      <c r="B1769">
        <v>12410.5</v>
      </c>
      <c r="C1769">
        <v>131</v>
      </c>
    </row>
    <row r="1770" spans="1:3" hidden="1" x14ac:dyDescent="0.2">
      <c r="A1770" t="s">
        <v>8219</v>
      </c>
      <c r="B1770">
        <v>10081</v>
      </c>
      <c r="C1770">
        <v>125</v>
      </c>
    </row>
    <row r="1771" spans="1:3" hidden="1" x14ac:dyDescent="0.2">
      <c r="A1771" t="s">
        <v>8219</v>
      </c>
      <c r="B1771">
        <v>10290</v>
      </c>
      <c r="C1771">
        <v>61</v>
      </c>
    </row>
    <row r="1772" spans="1:3" hidden="1" x14ac:dyDescent="0.2">
      <c r="A1772" t="s">
        <v>8219</v>
      </c>
      <c r="B1772">
        <v>3122</v>
      </c>
      <c r="C1772">
        <v>90</v>
      </c>
    </row>
    <row r="1773" spans="1:3" hidden="1" x14ac:dyDescent="0.2">
      <c r="A1773" t="s">
        <v>8219</v>
      </c>
      <c r="B1773">
        <v>16200</v>
      </c>
      <c r="C1773">
        <v>35</v>
      </c>
    </row>
    <row r="1774" spans="1:3" hidden="1" x14ac:dyDescent="0.2">
      <c r="A1774" t="s">
        <v>8219</v>
      </c>
      <c r="B1774">
        <v>9395</v>
      </c>
      <c r="C1774">
        <v>90</v>
      </c>
    </row>
    <row r="1775" spans="1:3" hidden="1" x14ac:dyDescent="0.2">
      <c r="A1775" t="s">
        <v>8219</v>
      </c>
      <c r="B1775">
        <v>30</v>
      </c>
      <c r="C1775">
        <v>4</v>
      </c>
    </row>
    <row r="1776" spans="1:3" hidden="1" x14ac:dyDescent="0.2">
      <c r="A1776" t="s">
        <v>8219</v>
      </c>
      <c r="B1776">
        <v>5655.6</v>
      </c>
      <c r="C1776">
        <v>120</v>
      </c>
    </row>
    <row r="1777" spans="1:3" hidden="1" x14ac:dyDescent="0.2">
      <c r="A1777" t="s">
        <v>8219</v>
      </c>
      <c r="B1777">
        <v>5800</v>
      </c>
      <c r="C1777">
        <v>14</v>
      </c>
    </row>
    <row r="1778" spans="1:3" hidden="1" x14ac:dyDescent="0.2">
      <c r="A1778" t="s">
        <v>8219</v>
      </c>
      <c r="B1778">
        <v>1147</v>
      </c>
      <c r="C1778">
        <v>27</v>
      </c>
    </row>
    <row r="1779" spans="1:3" hidden="1" x14ac:dyDescent="0.2">
      <c r="A1779" t="s">
        <v>8219</v>
      </c>
      <c r="B1779">
        <v>5330</v>
      </c>
      <c r="C1779">
        <v>49</v>
      </c>
    </row>
    <row r="1780" spans="1:3" hidden="1" x14ac:dyDescent="0.2">
      <c r="A1780" t="s">
        <v>8219</v>
      </c>
      <c r="B1780">
        <v>8272</v>
      </c>
      <c r="C1780">
        <v>102</v>
      </c>
    </row>
    <row r="1781" spans="1:3" hidden="1" x14ac:dyDescent="0.2">
      <c r="A1781" t="s">
        <v>8219</v>
      </c>
      <c r="B1781">
        <v>155</v>
      </c>
      <c r="C1781">
        <v>3</v>
      </c>
    </row>
    <row r="1782" spans="1:3" hidden="1" x14ac:dyDescent="0.2">
      <c r="A1782" t="s">
        <v>8219</v>
      </c>
      <c r="B1782">
        <v>885</v>
      </c>
      <c r="C1782">
        <v>25</v>
      </c>
    </row>
    <row r="1783" spans="1:3" hidden="1" x14ac:dyDescent="0.2">
      <c r="A1783" t="s">
        <v>8219</v>
      </c>
      <c r="B1783">
        <v>12229</v>
      </c>
      <c r="C1783">
        <v>118</v>
      </c>
    </row>
    <row r="1784" spans="1:3" hidden="1" x14ac:dyDescent="0.2">
      <c r="A1784" t="s">
        <v>8221</v>
      </c>
      <c r="B1784">
        <v>2156</v>
      </c>
      <c r="C1784">
        <v>39</v>
      </c>
    </row>
    <row r="1785" spans="1:3" hidden="1" x14ac:dyDescent="0.2">
      <c r="A1785" t="s">
        <v>8221</v>
      </c>
      <c r="B1785">
        <v>7433.48</v>
      </c>
      <c r="C1785">
        <v>103</v>
      </c>
    </row>
    <row r="1786" spans="1:3" hidden="1" x14ac:dyDescent="0.2">
      <c r="A1786" t="s">
        <v>8221</v>
      </c>
      <c r="B1786">
        <v>0</v>
      </c>
      <c r="C1786">
        <v>0</v>
      </c>
    </row>
    <row r="1787" spans="1:3" hidden="1" x14ac:dyDescent="0.2">
      <c r="A1787" t="s">
        <v>8221</v>
      </c>
      <c r="B1787">
        <v>2286</v>
      </c>
      <c r="C1787">
        <v>39</v>
      </c>
    </row>
    <row r="1788" spans="1:3" hidden="1" x14ac:dyDescent="0.2">
      <c r="A1788" t="s">
        <v>8221</v>
      </c>
      <c r="B1788">
        <v>187</v>
      </c>
      <c r="C1788">
        <v>15</v>
      </c>
    </row>
    <row r="1789" spans="1:3" hidden="1" x14ac:dyDescent="0.2">
      <c r="A1789" t="s">
        <v>8221</v>
      </c>
      <c r="B1789">
        <v>1081</v>
      </c>
      <c r="C1789">
        <v>22</v>
      </c>
    </row>
    <row r="1790" spans="1:3" hidden="1" x14ac:dyDescent="0.2">
      <c r="A1790" t="s">
        <v>8221</v>
      </c>
      <c r="B1790">
        <v>13846</v>
      </c>
      <c r="C1790">
        <v>92</v>
      </c>
    </row>
    <row r="1791" spans="1:3" hidden="1" x14ac:dyDescent="0.2">
      <c r="A1791" t="s">
        <v>8221</v>
      </c>
      <c r="B1791">
        <v>895</v>
      </c>
      <c r="C1791">
        <v>25</v>
      </c>
    </row>
    <row r="1792" spans="1:3" hidden="1" x14ac:dyDescent="0.2">
      <c r="A1792" t="s">
        <v>8221</v>
      </c>
      <c r="B1792">
        <v>858</v>
      </c>
      <c r="C1792">
        <v>19</v>
      </c>
    </row>
    <row r="1793" spans="1:3" hidden="1" x14ac:dyDescent="0.2">
      <c r="A1793" t="s">
        <v>8221</v>
      </c>
      <c r="B1793">
        <v>1877</v>
      </c>
      <c r="C1793">
        <v>19</v>
      </c>
    </row>
    <row r="1794" spans="1:3" hidden="1" x14ac:dyDescent="0.2">
      <c r="A1794" t="s">
        <v>8221</v>
      </c>
      <c r="B1794">
        <v>1148</v>
      </c>
      <c r="C1794">
        <v>13</v>
      </c>
    </row>
    <row r="1795" spans="1:3" hidden="1" x14ac:dyDescent="0.2">
      <c r="A1795" t="s">
        <v>8221</v>
      </c>
      <c r="B1795">
        <v>21158</v>
      </c>
      <c r="C1795">
        <v>124</v>
      </c>
    </row>
    <row r="1796" spans="1:3" hidden="1" x14ac:dyDescent="0.2">
      <c r="A1796" t="s">
        <v>8221</v>
      </c>
      <c r="B1796">
        <v>335</v>
      </c>
      <c r="C1796">
        <v>4</v>
      </c>
    </row>
    <row r="1797" spans="1:3" hidden="1" x14ac:dyDescent="0.2">
      <c r="A1797" t="s">
        <v>8221</v>
      </c>
      <c r="B1797">
        <v>651</v>
      </c>
      <c r="C1797">
        <v>10</v>
      </c>
    </row>
    <row r="1798" spans="1:3" hidden="1" x14ac:dyDescent="0.2">
      <c r="A1798" t="s">
        <v>8221</v>
      </c>
      <c r="B1798">
        <v>995</v>
      </c>
      <c r="C1798">
        <v>15</v>
      </c>
    </row>
    <row r="1799" spans="1:3" hidden="1" x14ac:dyDescent="0.2">
      <c r="A1799" t="s">
        <v>8221</v>
      </c>
      <c r="B1799">
        <v>3986</v>
      </c>
      <c r="C1799">
        <v>38</v>
      </c>
    </row>
    <row r="1800" spans="1:3" hidden="1" x14ac:dyDescent="0.2">
      <c r="A1800" t="s">
        <v>8221</v>
      </c>
      <c r="B1800">
        <v>11923</v>
      </c>
      <c r="C1800">
        <v>152</v>
      </c>
    </row>
    <row r="1801" spans="1:3" hidden="1" x14ac:dyDescent="0.2">
      <c r="A1801" t="s">
        <v>8221</v>
      </c>
      <c r="B1801">
        <v>1417</v>
      </c>
      <c r="C1801">
        <v>24</v>
      </c>
    </row>
    <row r="1802" spans="1:3" hidden="1" x14ac:dyDescent="0.2">
      <c r="A1802" t="s">
        <v>8221</v>
      </c>
      <c r="B1802">
        <v>5422</v>
      </c>
      <c r="C1802">
        <v>76</v>
      </c>
    </row>
    <row r="1803" spans="1:3" hidden="1" x14ac:dyDescent="0.2">
      <c r="A1803" t="s">
        <v>8221</v>
      </c>
      <c r="B1803">
        <v>9477</v>
      </c>
      <c r="C1803">
        <v>185</v>
      </c>
    </row>
    <row r="1804" spans="1:3" hidden="1" x14ac:dyDescent="0.2">
      <c r="A1804" t="s">
        <v>8221</v>
      </c>
      <c r="B1804">
        <v>1988</v>
      </c>
      <c r="C1804">
        <v>33</v>
      </c>
    </row>
    <row r="1805" spans="1:3" hidden="1" x14ac:dyDescent="0.2">
      <c r="A1805" t="s">
        <v>8221</v>
      </c>
      <c r="B1805">
        <v>4853</v>
      </c>
      <c r="C1805">
        <v>108</v>
      </c>
    </row>
    <row r="1806" spans="1:3" hidden="1" x14ac:dyDescent="0.2">
      <c r="A1806" t="s">
        <v>8221</v>
      </c>
      <c r="B1806">
        <v>905</v>
      </c>
      <c r="C1806">
        <v>29</v>
      </c>
    </row>
    <row r="1807" spans="1:3" hidden="1" x14ac:dyDescent="0.2">
      <c r="A1807" t="s">
        <v>8221</v>
      </c>
      <c r="B1807">
        <v>1533</v>
      </c>
      <c r="C1807">
        <v>24</v>
      </c>
    </row>
    <row r="1808" spans="1:3" hidden="1" x14ac:dyDescent="0.2">
      <c r="A1808" t="s">
        <v>8221</v>
      </c>
      <c r="B1808">
        <v>76</v>
      </c>
      <c r="C1808">
        <v>4</v>
      </c>
    </row>
    <row r="1809" spans="1:3" hidden="1" x14ac:dyDescent="0.2">
      <c r="A1809" t="s">
        <v>8221</v>
      </c>
      <c r="B1809">
        <v>40</v>
      </c>
      <c r="C1809">
        <v>4</v>
      </c>
    </row>
    <row r="1810" spans="1:3" hidden="1" x14ac:dyDescent="0.2">
      <c r="A1810" t="s">
        <v>8221</v>
      </c>
      <c r="B1810">
        <v>1636</v>
      </c>
      <c r="C1810">
        <v>15</v>
      </c>
    </row>
    <row r="1811" spans="1:3" hidden="1" x14ac:dyDescent="0.2">
      <c r="A1811" t="s">
        <v>8221</v>
      </c>
      <c r="B1811">
        <v>107</v>
      </c>
      <c r="C1811">
        <v>4</v>
      </c>
    </row>
    <row r="1812" spans="1:3" hidden="1" x14ac:dyDescent="0.2">
      <c r="A1812" t="s">
        <v>8221</v>
      </c>
      <c r="B1812">
        <v>15281</v>
      </c>
      <c r="C1812">
        <v>139</v>
      </c>
    </row>
    <row r="1813" spans="1:3" hidden="1" x14ac:dyDescent="0.2">
      <c r="A1813" t="s">
        <v>8221</v>
      </c>
      <c r="B1813">
        <v>40</v>
      </c>
      <c r="C1813">
        <v>2</v>
      </c>
    </row>
    <row r="1814" spans="1:3" hidden="1" x14ac:dyDescent="0.2">
      <c r="A1814" t="s">
        <v>8221</v>
      </c>
      <c r="B1814">
        <v>997</v>
      </c>
      <c r="C1814">
        <v>18</v>
      </c>
    </row>
    <row r="1815" spans="1:3" hidden="1" x14ac:dyDescent="0.2">
      <c r="A1815" t="s">
        <v>8221</v>
      </c>
      <c r="B1815">
        <v>10846</v>
      </c>
      <c r="C1815">
        <v>81</v>
      </c>
    </row>
    <row r="1816" spans="1:3" hidden="1" x14ac:dyDescent="0.2">
      <c r="A1816" t="s">
        <v>8221</v>
      </c>
      <c r="B1816">
        <v>4190</v>
      </c>
      <c r="C1816">
        <v>86</v>
      </c>
    </row>
    <row r="1817" spans="1:3" hidden="1" x14ac:dyDescent="0.2">
      <c r="A1817" t="s">
        <v>8221</v>
      </c>
      <c r="B1817">
        <v>6755</v>
      </c>
      <c r="C1817">
        <v>140</v>
      </c>
    </row>
    <row r="1818" spans="1:3" hidden="1" x14ac:dyDescent="0.2">
      <c r="A1818" t="s">
        <v>8221</v>
      </c>
      <c r="B1818">
        <v>2182</v>
      </c>
      <c r="C1818">
        <v>37</v>
      </c>
    </row>
    <row r="1819" spans="1:3" hidden="1" x14ac:dyDescent="0.2">
      <c r="A1819" t="s">
        <v>8221</v>
      </c>
      <c r="B1819">
        <v>69.83</v>
      </c>
      <c r="C1819">
        <v>6</v>
      </c>
    </row>
    <row r="1820" spans="1:3" hidden="1" x14ac:dyDescent="0.2">
      <c r="A1820" t="s">
        <v>8221</v>
      </c>
      <c r="B1820">
        <v>9460</v>
      </c>
      <c r="C1820">
        <v>113</v>
      </c>
    </row>
    <row r="1821" spans="1:3" hidden="1" x14ac:dyDescent="0.2">
      <c r="A1821" t="s">
        <v>8221</v>
      </c>
      <c r="B1821">
        <v>2355</v>
      </c>
      <c r="C1821">
        <v>37</v>
      </c>
    </row>
    <row r="1822" spans="1:3" hidden="1" x14ac:dyDescent="0.2">
      <c r="A1822" t="s">
        <v>8221</v>
      </c>
      <c r="B1822">
        <v>1697</v>
      </c>
      <c r="C1822">
        <v>18</v>
      </c>
    </row>
    <row r="1823" spans="1:3" hidden="1" x14ac:dyDescent="0.2">
      <c r="A1823" t="s">
        <v>8221</v>
      </c>
      <c r="B1823">
        <v>5390</v>
      </c>
      <c r="C1823">
        <v>75</v>
      </c>
    </row>
    <row r="1824" spans="1:3" hidden="1" x14ac:dyDescent="0.2">
      <c r="A1824" t="s">
        <v>8221</v>
      </c>
      <c r="B1824">
        <v>5452</v>
      </c>
      <c r="C1824">
        <v>52</v>
      </c>
    </row>
    <row r="1825" spans="1:3" hidden="1" x14ac:dyDescent="0.2">
      <c r="A1825" t="s">
        <v>8221</v>
      </c>
      <c r="B1825">
        <v>8191</v>
      </c>
      <c r="C1825">
        <v>122</v>
      </c>
    </row>
    <row r="1826" spans="1:3" hidden="1" x14ac:dyDescent="0.2">
      <c r="A1826" t="s">
        <v>8221</v>
      </c>
      <c r="B1826">
        <v>591</v>
      </c>
      <c r="C1826">
        <v>8</v>
      </c>
    </row>
    <row r="1827" spans="1:3" hidden="1" x14ac:dyDescent="0.2">
      <c r="A1827" t="s">
        <v>8221</v>
      </c>
      <c r="B1827">
        <v>553</v>
      </c>
      <c r="C1827">
        <v>8</v>
      </c>
    </row>
    <row r="1828" spans="1:3" hidden="1" x14ac:dyDescent="0.2">
      <c r="A1828" t="s">
        <v>8221</v>
      </c>
      <c r="B1828">
        <v>11594</v>
      </c>
      <c r="C1828">
        <v>96</v>
      </c>
    </row>
    <row r="1829" spans="1:3" hidden="1" x14ac:dyDescent="0.2">
      <c r="A1829" t="s">
        <v>8221</v>
      </c>
      <c r="B1829">
        <v>380</v>
      </c>
      <c r="C1829">
        <v>9</v>
      </c>
    </row>
    <row r="1830" spans="1:3" hidden="1" x14ac:dyDescent="0.2">
      <c r="A1830" t="s">
        <v>8221</v>
      </c>
      <c r="B1830">
        <v>15</v>
      </c>
      <c r="C1830">
        <v>2</v>
      </c>
    </row>
    <row r="1831" spans="1:3" hidden="1" x14ac:dyDescent="0.2">
      <c r="A1831" t="s">
        <v>8221</v>
      </c>
      <c r="B1831">
        <v>40</v>
      </c>
      <c r="C1831">
        <v>26</v>
      </c>
    </row>
    <row r="1832" spans="1:3" hidden="1" x14ac:dyDescent="0.2">
      <c r="A1832" t="s">
        <v>8221</v>
      </c>
      <c r="B1832">
        <v>865</v>
      </c>
      <c r="C1832">
        <v>23</v>
      </c>
    </row>
    <row r="1833" spans="1:3" hidden="1" x14ac:dyDescent="0.2">
      <c r="A1833" t="s">
        <v>8221</v>
      </c>
      <c r="B1833">
        <v>0</v>
      </c>
      <c r="C1833">
        <v>0</v>
      </c>
    </row>
    <row r="1834" spans="1:3" hidden="1" x14ac:dyDescent="0.2">
      <c r="A1834" t="s">
        <v>8221</v>
      </c>
      <c r="B1834">
        <v>5902</v>
      </c>
      <c r="C1834">
        <v>140</v>
      </c>
    </row>
    <row r="1835" spans="1:3" hidden="1" x14ac:dyDescent="0.2">
      <c r="A1835" t="s">
        <v>8221</v>
      </c>
      <c r="B1835">
        <v>0</v>
      </c>
      <c r="C1835">
        <v>0</v>
      </c>
    </row>
    <row r="1836" spans="1:3" hidden="1" x14ac:dyDescent="0.2">
      <c r="A1836" t="s">
        <v>8221</v>
      </c>
      <c r="B1836">
        <v>509</v>
      </c>
      <c r="C1836">
        <v>6</v>
      </c>
    </row>
    <row r="1837" spans="1:3" hidden="1" x14ac:dyDescent="0.2">
      <c r="A1837" t="s">
        <v>8221</v>
      </c>
      <c r="B1837">
        <v>9419</v>
      </c>
      <c r="C1837">
        <v>100</v>
      </c>
    </row>
    <row r="1838" spans="1:3" hidden="1" x14ac:dyDescent="0.2">
      <c r="A1838" t="s">
        <v>8221</v>
      </c>
      <c r="B1838">
        <v>0</v>
      </c>
      <c r="C1838">
        <v>0</v>
      </c>
    </row>
    <row r="1839" spans="1:3" hidden="1" x14ac:dyDescent="0.2">
      <c r="A1839" t="s">
        <v>8221</v>
      </c>
      <c r="B1839">
        <v>25</v>
      </c>
      <c r="C1839">
        <v>4</v>
      </c>
    </row>
    <row r="1840" spans="1:3" hidden="1" x14ac:dyDescent="0.2">
      <c r="A1840" t="s">
        <v>8221</v>
      </c>
      <c r="B1840">
        <v>1707</v>
      </c>
      <c r="C1840">
        <v>8</v>
      </c>
    </row>
    <row r="1841" spans="1:3" hidden="1" x14ac:dyDescent="0.2">
      <c r="A1841" t="s">
        <v>8219</v>
      </c>
      <c r="B1841">
        <v>3372.25</v>
      </c>
      <c r="C1841">
        <v>57</v>
      </c>
    </row>
    <row r="1842" spans="1:3" hidden="1" x14ac:dyDescent="0.2">
      <c r="A1842" t="s">
        <v>8219</v>
      </c>
      <c r="B1842">
        <v>300</v>
      </c>
      <c r="C1842">
        <v>11</v>
      </c>
    </row>
    <row r="1843" spans="1:3" hidden="1" x14ac:dyDescent="0.2">
      <c r="A1843" t="s">
        <v>8219</v>
      </c>
      <c r="B1843">
        <v>811</v>
      </c>
      <c r="C1843">
        <v>33</v>
      </c>
    </row>
    <row r="1844" spans="1:3" hidden="1" x14ac:dyDescent="0.2">
      <c r="A1844" t="s">
        <v>8219</v>
      </c>
      <c r="B1844">
        <v>3002</v>
      </c>
      <c r="C1844">
        <v>40</v>
      </c>
    </row>
    <row r="1845" spans="1:3" hidden="1" x14ac:dyDescent="0.2">
      <c r="A1845" t="s">
        <v>8219</v>
      </c>
      <c r="B1845">
        <v>2101</v>
      </c>
      <c r="C1845">
        <v>50</v>
      </c>
    </row>
    <row r="1846" spans="1:3" hidden="1" x14ac:dyDescent="0.2">
      <c r="A1846" t="s">
        <v>8219</v>
      </c>
      <c r="B1846">
        <v>2020</v>
      </c>
      <c r="C1846">
        <v>38</v>
      </c>
    </row>
    <row r="1847" spans="1:3" hidden="1" x14ac:dyDescent="0.2">
      <c r="A1847" t="s">
        <v>8219</v>
      </c>
      <c r="B1847">
        <v>8053</v>
      </c>
      <c r="C1847">
        <v>96</v>
      </c>
    </row>
    <row r="1848" spans="1:3" hidden="1" x14ac:dyDescent="0.2">
      <c r="A1848" t="s">
        <v>8219</v>
      </c>
      <c r="B1848">
        <v>20032</v>
      </c>
      <c r="C1848">
        <v>48</v>
      </c>
    </row>
    <row r="1849" spans="1:3" hidden="1" x14ac:dyDescent="0.2">
      <c r="A1849" t="s">
        <v>8219</v>
      </c>
      <c r="B1849">
        <v>2500.25</v>
      </c>
      <c r="C1849">
        <v>33</v>
      </c>
    </row>
    <row r="1850" spans="1:3" hidden="1" x14ac:dyDescent="0.2">
      <c r="A1850" t="s">
        <v>8219</v>
      </c>
      <c r="B1850">
        <v>15230</v>
      </c>
      <c r="C1850">
        <v>226</v>
      </c>
    </row>
    <row r="1851" spans="1:3" hidden="1" x14ac:dyDescent="0.2">
      <c r="A1851" t="s">
        <v>8219</v>
      </c>
      <c r="B1851">
        <v>1030</v>
      </c>
      <c r="C1851">
        <v>14</v>
      </c>
    </row>
    <row r="1852" spans="1:3" hidden="1" x14ac:dyDescent="0.2">
      <c r="A1852" t="s">
        <v>8219</v>
      </c>
      <c r="B1852">
        <v>500</v>
      </c>
      <c r="C1852">
        <v>20</v>
      </c>
    </row>
    <row r="1853" spans="1:3" hidden="1" x14ac:dyDescent="0.2">
      <c r="A1853" t="s">
        <v>8219</v>
      </c>
      <c r="B1853">
        <v>1050</v>
      </c>
      <c r="C1853">
        <v>25</v>
      </c>
    </row>
    <row r="1854" spans="1:3" hidden="1" x14ac:dyDescent="0.2">
      <c r="A1854" t="s">
        <v>8219</v>
      </c>
      <c r="B1854">
        <v>11805</v>
      </c>
      <c r="C1854">
        <v>90</v>
      </c>
    </row>
    <row r="1855" spans="1:3" hidden="1" x14ac:dyDescent="0.2">
      <c r="A1855" t="s">
        <v>8219</v>
      </c>
      <c r="B1855">
        <v>520</v>
      </c>
      <c r="C1855">
        <v>11</v>
      </c>
    </row>
    <row r="1856" spans="1:3" hidden="1" x14ac:dyDescent="0.2">
      <c r="A1856" t="s">
        <v>8219</v>
      </c>
      <c r="B1856">
        <v>10017</v>
      </c>
      <c r="C1856">
        <v>55</v>
      </c>
    </row>
    <row r="1857" spans="1:3" hidden="1" x14ac:dyDescent="0.2">
      <c r="A1857" t="s">
        <v>8219</v>
      </c>
      <c r="B1857">
        <v>1841</v>
      </c>
      <c r="C1857">
        <v>30</v>
      </c>
    </row>
    <row r="1858" spans="1:3" hidden="1" x14ac:dyDescent="0.2">
      <c r="A1858" t="s">
        <v>8219</v>
      </c>
      <c r="B1858">
        <v>1001.49</v>
      </c>
      <c r="C1858">
        <v>28</v>
      </c>
    </row>
    <row r="1859" spans="1:3" hidden="1" x14ac:dyDescent="0.2">
      <c r="A1859" t="s">
        <v>8219</v>
      </c>
      <c r="B1859">
        <v>2053</v>
      </c>
      <c r="C1859">
        <v>45</v>
      </c>
    </row>
    <row r="1860" spans="1:3" hidden="1" x14ac:dyDescent="0.2">
      <c r="A1860" t="s">
        <v>8219</v>
      </c>
      <c r="B1860">
        <v>980</v>
      </c>
      <c r="C1860">
        <v>13</v>
      </c>
    </row>
    <row r="1861" spans="1:3" hidden="1" x14ac:dyDescent="0.2">
      <c r="A1861" t="s">
        <v>8219</v>
      </c>
      <c r="B1861">
        <v>2035</v>
      </c>
      <c r="C1861">
        <v>40</v>
      </c>
    </row>
    <row r="1862" spans="1:3" hidden="1" x14ac:dyDescent="0.2">
      <c r="A1862" t="s">
        <v>8219</v>
      </c>
      <c r="B1862">
        <v>2505</v>
      </c>
      <c r="C1862">
        <v>21</v>
      </c>
    </row>
    <row r="1863" spans="1:3" hidden="1" x14ac:dyDescent="0.2">
      <c r="A1863" t="s">
        <v>8219</v>
      </c>
      <c r="B1863">
        <v>12400.61</v>
      </c>
      <c r="C1863">
        <v>134</v>
      </c>
    </row>
    <row r="1864" spans="1:3" hidden="1" x14ac:dyDescent="0.2">
      <c r="A1864" t="s">
        <v>8219</v>
      </c>
      <c r="B1864">
        <v>1521</v>
      </c>
      <c r="C1864">
        <v>20</v>
      </c>
    </row>
    <row r="1865" spans="1:3" hidden="1" x14ac:dyDescent="0.2">
      <c r="A1865" t="s">
        <v>8219</v>
      </c>
      <c r="B1865">
        <v>1000</v>
      </c>
      <c r="C1865">
        <v>19</v>
      </c>
    </row>
    <row r="1866" spans="1:3" hidden="1" x14ac:dyDescent="0.2">
      <c r="A1866" t="s">
        <v>8219</v>
      </c>
      <c r="B1866">
        <v>20689</v>
      </c>
      <c r="C1866">
        <v>209</v>
      </c>
    </row>
    <row r="1867" spans="1:3" hidden="1" x14ac:dyDescent="0.2">
      <c r="A1867" t="s">
        <v>8219</v>
      </c>
      <c r="B1867">
        <v>3022</v>
      </c>
      <c r="C1867">
        <v>38</v>
      </c>
    </row>
    <row r="1868" spans="1:3" hidden="1" x14ac:dyDescent="0.2">
      <c r="A1868" t="s">
        <v>8219</v>
      </c>
      <c r="B1868">
        <v>3221</v>
      </c>
      <c r="C1868">
        <v>24</v>
      </c>
    </row>
    <row r="1869" spans="1:3" hidden="1" x14ac:dyDescent="0.2">
      <c r="A1869" t="s">
        <v>8219</v>
      </c>
      <c r="B1869">
        <v>301</v>
      </c>
      <c r="C1869">
        <v>8</v>
      </c>
    </row>
    <row r="1870" spans="1:3" hidden="1" x14ac:dyDescent="0.2">
      <c r="A1870" t="s">
        <v>8219</v>
      </c>
      <c r="B1870">
        <v>9137</v>
      </c>
      <c r="C1870">
        <v>179</v>
      </c>
    </row>
    <row r="1871" spans="1:3" hidden="1" x14ac:dyDescent="0.2">
      <c r="A1871" t="s">
        <v>8219</v>
      </c>
      <c r="B1871">
        <v>1301</v>
      </c>
      <c r="C1871">
        <v>26</v>
      </c>
    </row>
    <row r="1872" spans="1:3" hidden="1" x14ac:dyDescent="0.2">
      <c r="A1872" t="s">
        <v>8219</v>
      </c>
      <c r="B1872">
        <v>17545</v>
      </c>
      <c r="C1872">
        <v>131</v>
      </c>
    </row>
    <row r="1873" spans="1:3" hidden="1" x14ac:dyDescent="0.2">
      <c r="A1873" t="s">
        <v>8219</v>
      </c>
      <c r="B1873">
        <v>815</v>
      </c>
      <c r="C1873">
        <v>14</v>
      </c>
    </row>
    <row r="1874" spans="1:3" hidden="1" x14ac:dyDescent="0.2">
      <c r="A1874" t="s">
        <v>8219</v>
      </c>
      <c r="B1874">
        <v>15318.55</v>
      </c>
      <c r="C1874">
        <v>174</v>
      </c>
    </row>
    <row r="1875" spans="1:3" hidden="1" x14ac:dyDescent="0.2">
      <c r="A1875" t="s">
        <v>8219</v>
      </c>
      <c r="B1875">
        <v>13480.16</v>
      </c>
      <c r="C1875">
        <v>191</v>
      </c>
    </row>
    <row r="1876" spans="1:3" hidden="1" x14ac:dyDescent="0.2">
      <c r="A1876" t="s">
        <v>8219</v>
      </c>
      <c r="B1876">
        <v>2025</v>
      </c>
      <c r="C1876">
        <v>38</v>
      </c>
    </row>
    <row r="1877" spans="1:3" hidden="1" x14ac:dyDescent="0.2">
      <c r="A1877" t="s">
        <v>8219</v>
      </c>
      <c r="B1877">
        <v>3000</v>
      </c>
      <c r="C1877">
        <v>22</v>
      </c>
    </row>
    <row r="1878" spans="1:3" hidden="1" x14ac:dyDescent="0.2">
      <c r="A1878" t="s">
        <v>8219</v>
      </c>
      <c r="B1878">
        <v>6041.55</v>
      </c>
      <c r="C1878">
        <v>149</v>
      </c>
    </row>
    <row r="1879" spans="1:3" hidden="1" x14ac:dyDescent="0.2">
      <c r="A1879" t="s">
        <v>8219</v>
      </c>
      <c r="B1879">
        <v>3955</v>
      </c>
      <c r="C1879">
        <v>56</v>
      </c>
    </row>
    <row r="1880" spans="1:3" hidden="1" x14ac:dyDescent="0.2">
      <c r="A1880" t="s">
        <v>8219</v>
      </c>
      <c r="B1880">
        <v>1001</v>
      </c>
      <c r="C1880">
        <v>19</v>
      </c>
    </row>
    <row r="1881" spans="1:3" hidden="1" x14ac:dyDescent="0.2">
      <c r="A1881" t="s">
        <v>8221</v>
      </c>
      <c r="B1881">
        <v>0</v>
      </c>
      <c r="C1881">
        <v>0</v>
      </c>
    </row>
    <row r="1882" spans="1:3" hidden="1" x14ac:dyDescent="0.2">
      <c r="A1882" t="s">
        <v>8221</v>
      </c>
      <c r="B1882">
        <v>1455</v>
      </c>
      <c r="C1882">
        <v>16</v>
      </c>
    </row>
    <row r="1883" spans="1:3" hidden="1" x14ac:dyDescent="0.2">
      <c r="A1883" t="s">
        <v>8221</v>
      </c>
      <c r="B1883">
        <v>10</v>
      </c>
      <c r="C1883">
        <v>2</v>
      </c>
    </row>
    <row r="1884" spans="1:3" hidden="1" x14ac:dyDescent="0.2">
      <c r="A1884" t="s">
        <v>8221</v>
      </c>
      <c r="B1884">
        <v>2788</v>
      </c>
      <c r="C1884">
        <v>48</v>
      </c>
    </row>
    <row r="1885" spans="1:3" hidden="1" x14ac:dyDescent="0.2">
      <c r="A1885" t="s">
        <v>8221</v>
      </c>
      <c r="B1885">
        <v>4</v>
      </c>
      <c r="C1885">
        <v>2</v>
      </c>
    </row>
    <row r="1886" spans="1:3" hidden="1" x14ac:dyDescent="0.2">
      <c r="A1886" t="s">
        <v>8221</v>
      </c>
      <c r="B1886">
        <v>125</v>
      </c>
      <c r="C1886">
        <v>2</v>
      </c>
    </row>
    <row r="1887" spans="1:3" hidden="1" x14ac:dyDescent="0.2">
      <c r="A1887" t="s">
        <v>8221</v>
      </c>
      <c r="B1887">
        <v>10</v>
      </c>
      <c r="C1887">
        <v>1</v>
      </c>
    </row>
    <row r="1888" spans="1:3" hidden="1" x14ac:dyDescent="0.2">
      <c r="A1888" t="s">
        <v>8221</v>
      </c>
      <c r="B1888">
        <v>1217</v>
      </c>
      <c r="C1888">
        <v>17</v>
      </c>
    </row>
    <row r="1889" spans="1:3" hidden="1" x14ac:dyDescent="0.2">
      <c r="A1889" t="s">
        <v>8221</v>
      </c>
      <c r="B1889">
        <v>0</v>
      </c>
      <c r="C1889">
        <v>0</v>
      </c>
    </row>
    <row r="1890" spans="1:3" hidden="1" x14ac:dyDescent="0.2">
      <c r="A1890" t="s">
        <v>8221</v>
      </c>
      <c r="B1890">
        <v>361</v>
      </c>
      <c r="C1890">
        <v>11</v>
      </c>
    </row>
    <row r="1891" spans="1:3" hidden="1" x14ac:dyDescent="0.2">
      <c r="A1891" t="s">
        <v>8221</v>
      </c>
      <c r="B1891">
        <v>4666</v>
      </c>
      <c r="C1891">
        <v>95</v>
      </c>
    </row>
    <row r="1892" spans="1:3" hidden="1" x14ac:dyDescent="0.2">
      <c r="A1892" t="s">
        <v>8221</v>
      </c>
      <c r="B1892">
        <v>212</v>
      </c>
      <c r="C1892">
        <v>13</v>
      </c>
    </row>
    <row r="1893" spans="1:3" hidden="1" x14ac:dyDescent="0.2">
      <c r="A1893" t="s">
        <v>8221</v>
      </c>
      <c r="B1893">
        <v>36</v>
      </c>
      <c r="C1893">
        <v>2</v>
      </c>
    </row>
    <row r="1894" spans="1:3" hidden="1" x14ac:dyDescent="0.2">
      <c r="A1894" t="s">
        <v>8221</v>
      </c>
      <c r="B1894">
        <v>26</v>
      </c>
      <c r="C1894">
        <v>2</v>
      </c>
    </row>
    <row r="1895" spans="1:3" hidden="1" x14ac:dyDescent="0.2">
      <c r="A1895" t="s">
        <v>8221</v>
      </c>
      <c r="B1895">
        <v>51</v>
      </c>
      <c r="C1895">
        <v>3</v>
      </c>
    </row>
    <row r="1896" spans="1:3" hidden="1" x14ac:dyDescent="0.2">
      <c r="A1896" t="s">
        <v>8221</v>
      </c>
      <c r="B1896">
        <v>0</v>
      </c>
      <c r="C1896">
        <v>0</v>
      </c>
    </row>
    <row r="1897" spans="1:3" hidden="1" x14ac:dyDescent="0.2">
      <c r="A1897" t="s">
        <v>8221</v>
      </c>
      <c r="B1897">
        <v>0</v>
      </c>
      <c r="C1897">
        <v>0</v>
      </c>
    </row>
    <row r="1898" spans="1:3" hidden="1" x14ac:dyDescent="0.2">
      <c r="A1898" t="s">
        <v>8221</v>
      </c>
      <c r="B1898">
        <v>0</v>
      </c>
      <c r="C1898">
        <v>0</v>
      </c>
    </row>
    <row r="1899" spans="1:3" hidden="1" x14ac:dyDescent="0.2">
      <c r="A1899" t="s">
        <v>8221</v>
      </c>
      <c r="B1899">
        <v>6</v>
      </c>
      <c r="C1899">
        <v>2</v>
      </c>
    </row>
    <row r="1900" spans="1:3" hidden="1" x14ac:dyDescent="0.2">
      <c r="A1900" t="s">
        <v>8221</v>
      </c>
      <c r="B1900">
        <v>1004</v>
      </c>
      <c r="C1900">
        <v>24</v>
      </c>
    </row>
    <row r="1901" spans="1:3" hidden="1" x14ac:dyDescent="0.2">
      <c r="A1901" t="s">
        <v>8219</v>
      </c>
      <c r="B1901">
        <v>3453.69</v>
      </c>
      <c r="C1901">
        <v>70</v>
      </c>
    </row>
    <row r="1902" spans="1:3" hidden="1" x14ac:dyDescent="0.2">
      <c r="A1902" t="s">
        <v>8219</v>
      </c>
      <c r="B1902">
        <v>3380</v>
      </c>
      <c r="C1902">
        <v>81</v>
      </c>
    </row>
    <row r="1903" spans="1:3" hidden="1" x14ac:dyDescent="0.2">
      <c r="A1903" t="s">
        <v>8219</v>
      </c>
      <c r="B1903">
        <v>1047</v>
      </c>
      <c r="C1903">
        <v>32</v>
      </c>
    </row>
    <row r="1904" spans="1:3" hidden="1" x14ac:dyDescent="0.2">
      <c r="A1904" t="s">
        <v>8219</v>
      </c>
      <c r="B1904">
        <v>1351</v>
      </c>
      <c r="C1904">
        <v>26</v>
      </c>
    </row>
    <row r="1905" spans="1:3" hidden="1" x14ac:dyDescent="0.2">
      <c r="A1905" t="s">
        <v>8219</v>
      </c>
      <c r="B1905">
        <v>5322</v>
      </c>
      <c r="C1905">
        <v>105</v>
      </c>
    </row>
    <row r="1906" spans="1:3" hidden="1" x14ac:dyDescent="0.2">
      <c r="A1906" t="s">
        <v>8219</v>
      </c>
      <c r="B1906">
        <v>1225</v>
      </c>
      <c r="C1906">
        <v>29</v>
      </c>
    </row>
    <row r="1907" spans="1:3" hidden="1" x14ac:dyDescent="0.2">
      <c r="A1907" t="s">
        <v>8219</v>
      </c>
      <c r="B1907">
        <v>3335</v>
      </c>
      <c r="C1907">
        <v>8</v>
      </c>
    </row>
    <row r="1908" spans="1:3" hidden="1" x14ac:dyDescent="0.2">
      <c r="A1908" t="s">
        <v>8219</v>
      </c>
      <c r="B1908">
        <v>4152</v>
      </c>
      <c r="C1908">
        <v>89</v>
      </c>
    </row>
    <row r="1909" spans="1:3" hidden="1" x14ac:dyDescent="0.2">
      <c r="A1909" t="s">
        <v>8219</v>
      </c>
      <c r="B1909">
        <v>2132</v>
      </c>
      <c r="C1909">
        <v>44</v>
      </c>
    </row>
    <row r="1910" spans="1:3" hidden="1" x14ac:dyDescent="0.2">
      <c r="A1910" t="s">
        <v>8219</v>
      </c>
      <c r="B1910">
        <v>17350.13</v>
      </c>
      <c r="C1910">
        <v>246</v>
      </c>
    </row>
    <row r="1911" spans="1:3" hidden="1" x14ac:dyDescent="0.2">
      <c r="A1911" t="s">
        <v>8219</v>
      </c>
      <c r="B1911">
        <v>10555</v>
      </c>
      <c r="C1911">
        <v>120</v>
      </c>
    </row>
    <row r="1912" spans="1:3" hidden="1" x14ac:dyDescent="0.2">
      <c r="A1912" t="s">
        <v>8219</v>
      </c>
      <c r="B1912">
        <v>683</v>
      </c>
      <c r="C1912">
        <v>26</v>
      </c>
    </row>
    <row r="1913" spans="1:3" hidden="1" x14ac:dyDescent="0.2">
      <c r="A1913" t="s">
        <v>8219</v>
      </c>
      <c r="B1913">
        <v>2600</v>
      </c>
      <c r="C1913">
        <v>45</v>
      </c>
    </row>
    <row r="1914" spans="1:3" hidden="1" x14ac:dyDescent="0.2">
      <c r="A1914" t="s">
        <v>8219</v>
      </c>
      <c r="B1914">
        <v>1145</v>
      </c>
      <c r="C1914">
        <v>20</v>
      </c>
    </row>
    <row r="1915" spans="1:3" hidden="1" x14ac:dyDescent="0.2">
      <c r="A1915" t="s">
        <v>8219</v>
      </c>
      <c r="B1915">
        <v>9228</v>
      </c>
      <c r="C1915">
        <v>47</v>
      </c>
    </row>
    <row r="1916" spans="1:3" hidden="1" x14ac:dyDescent="0.2">
      <c r="A1916" t="s">
        <v>8219</v>
      </c>
      <c r="B1916">
        <v>559</v>
      </c>
      <c r="C1916">
        <v>13</v>
      </c>
    </row>
    <row r="1917" spans="1:3" hidden="1" x14ac:dyDescent="0.2">
      <c r="A1917" t="s">
        <v>8219</v>
      </c>
      <c r="B1917">
        <v>6506</v>
      </c>
      <c r="C1917">
        <v>183</v>
      </c>
    </row>
    <row r="1918" spans="1:3" hidden="1" x14ac:dyDescent="0.2">
      <c r="A1918" t="s">
        <v>8219</v>
      </c>
      <c r="B1918">
        <v>1445</v>
      </c>
      <c r="C1918">
        <v>21</v>
      </c>
    </row>
    <row r="1919" spans="1:3" hidden="1" x14ac:dyDescent="0.2">
      <c r="A1919" t="s">
        <v>8219</v>
      </c>
      <c r="B1919">
        <v>1200</v>
      </c>
      <c r="C1919">
        <v>42</v>
      </c>
    </row>
    <row r="1920" spans="1:3" hidden="1" x14ac:dyDescent="0.2">
      <c r="A1920" t="s">
        <v>8219</v>
      </c>
      <c r="B1920">
        <v>2734.11</v>
      </c>
      <c r="C1920">
        <v>54</v>
      </c>
    </row>
    <row r="1921" spans="1:3" hidden="1" x14ac:dyDescent="0.2">
      <c r="A1921" t="s">
        <v>8221</v>
      </c>
      <c r="B1921">
        <v>2670</v>
      </c>
      <c r="C1921">
        <v>25</v>
      </c>
    </row>
    <row r="1922" spans="1:3" hidden="1" x14ac:dyDescent="0.2">
      <c r="A1922" t="s">
        <v>8221</v>
      </c>
      <c r="B1922">
        <v>12</v>
      </c>
      <c r="C1922">
        <v>3</v>
      </c>
    </row>
    <row r="1923" spans="1:3" hidden="1" x14ac:dyDescent="0.2">
      <c r="A1923" t="s">
        <v>8221</v>
      </c>
      <c r="B1923">
        <v>1398</v>
      </c>
      <c r="C1923">
        <v>41</v>
      </c>
    </row>
    <row r="1924" spans="1:3" hidden="1" x14ac:dyDescent="0.2">
      <c r="A1924" t="s">
        <v>8221</v>
      </c>
      <c r="B1924">
        <v>50</v>
      </c>
      <c r="C1924">
        <v>2</v>
      </c>
    </row>
    <row r="1925" spans="1:3" hidden="1" x14ac:dyDescent="0.2">
      <c r="A1925" t="s">
        <v>8221</v>
      </c>
      <c r="B1925">
        <v>42</v>
      </c>
      <c r="C1925">
        <v>4</v>
      </c>
    </row>
    <row r="1926" spans="1:3" hidden="1" x14ac:dyDescent="0.2">
      <c r="A1926" t="s">
        <v>8221</v>
      </c>
      <c r="B1926">
        <v>21380</v>
      </c>
      <c r="C1926">
        <v>99</v>
      </c>
    </row>
    <row r="1927" spans="1:3" hidden="1" x14ac:dyDescent="0.2">
      <c r="A1927" t="s">
        <v>8221</v>
      </c>
      <c r="B1927">
        <v>85</v>
      </c>
      <c r="C1927">
        <v>4</v>
      </c>
    </row>
    <row r="1928" spans="1:3" hidden="1" x14ac:dyDescent="0.2">
      <c r="A1928" t="s">
        <v>8221</v>
      </c>
      <c r="B1928">
        <v>433</v>
      </c>
      <c r="C1928">
        <v>4</v>
      </c>
    </row>
    <row r="1929" spans="1:3" hidden="1" x14ac:dyDescent="0.2">
      <c r="A1929" t="s">
        <v>8221</v>
      </c>
      <c r="B1929">
        <v>4939</v>
      </c>
      <c r="C1929">
        <v>38</v>
      </c>
    </row>
    <row r="1930" spans="1:3" hidden="1" x14ac:dyDescent="0.2">
      <c r="A1930" t="s">
        <v>8221</v>
      </c>
      <c r="B1930">
        <v>33486</v>
      </c>
      <c r="C1930">
        <v>285</v>
      </c>
    </row>
    <row r="1931" spans="1:3" hidden="1" x14ac:dyDescent="0.2">
      <c r="A1931" t="s">
        <v>8221</v>
      </c>
      <c r="B1931">
        <v>10</v>
      </c>
      <c r="C1931">
        <v>1</v>
      </c>
    </row>
    <row r="1932" spans="1:3" hidden="1" x14ac:dyDescent="0.2">
      <c r="A1932" t="s">
        <v>8221</v>
      </c>
      <c r="B1932">
        <v>2965</v>
      </c>
      <c r="C1932">
        <v>42</v>
      </c>
    </row>
    <row r="1933" spans="1:3" hidden="1" x14ac:dyDescent="0.2">
      <c r="A1933" t="s">
        <v>8221</v>
      </c>
      <c r="B1933">
        <v>637</v>
      </c>
      <c r="C1933">
        <v>26</v>
      </c>
    </row>
    <row r="1934" spans="1:3" hidden="1" x14ac:dyDescent="0.2">
      <c r="A1934" t="s">
        <v>8221</v>
      </c>
      <c r="B1934">
        <v>60</v>
      </c>
      <c r="C1934">
        <v>2</v>
      </c>
    </row>
    <row r="1935" spans="1:3" hidden="1" x14ac:dyDescent="0.2">
      <c r="A1935" t="s">
        <v>8221</v>
      </c>
      <c r="B1935">
        <v>8</v>
      </c>
      <c r="C1935">
        <v>4</v>
      </c>
    </row>
    <row r="1936" spans="1:3" hidden="1" x14ac:dyDescent="0.2">
      <c r="A1936" t="s">
        <v>8221</v>
      </c>
      <c r="B1936">
        <v>102</v>
      </c>
      <c r="C1936">
        <v>6</v>
      </c>
    </row>
    <row r="1937" spans="1:3" hidden="1" x14ac:dyDescent="0.2">
      <c r="A1937" t="s">
        <v>8221</v>
      </c>
      <c r="B1937">
        <v>205025</v>
      </c>
      <c r="C1937">
        <v>70</v>
      </c>
    </row>
    <row r="1938" spans="1:3" hidden="1" x14ac:dyDescent="0.2">
      <c r="A1938" t="s">
        <v>8221</v>
      </c>
      <c r="B1938">
        <v>260</v>
      </c>
      <c r="C1938">
        <v>9</v>
      </c>
    </row>
    <row r="1939" spans="1:3" hidden="1" x14ac:dyDescent="0.2">
      <c r="A1939" t="s">
        <v>8221</v>
      </c>
      <c r="B1939">
        <v>237</v>
      </c>
      <c r="C1939">
        <v>8</v>
      </c>
    </row>
    <row r="1940" spans="1:3" hidden="1" x14ac:dyDescent="0.2">
      <c r="A1940" t="s">
        <v>8221</v>
      </c>
      <c r="B1940">
        <v>4303</v>
      </c>
      <c r="C1940">
        <v>105</v>
      </c>
    </row>
    <row r="1941" spans="1:3" hidden="1" x14ac:dyDescent="0.2">
      <c r="A1941" t="s">
        <v>8219</v>
      </c>
      <c r="B1941">
        <v>2052</v>
      </c>
      <c r="C1941">
        <v>38</v>
      </c>
    </row>
    <row r="1942" spans="1:3" hidden="1" x14ac:dyDescent="0.2">
      <c r="A1942" t="s">
        <v>8219</v>
      </c>
      <c r="B1942">
        <v>2311</v>
      </c>
      <c r="C1942">
        <v>64</v>
      </c>
    </row>
    <row r="1943" spans="1:3" hidden="1" x14ac:dyDescent="0.2">
      <c r="A1943" t="s">
        <v>8219</v>
      </c>
      <c r="B1943">
        <v>301</v>
      </c>
      <c r="C1943">
        <v>13</v>
      </c>
    </row>
    <row r="1944" spans="1:3" hidden="1" x14ac:dyDescent="0.2">
      <c r="A1944" t="s">
        <v>8219</v>
      </c>
      <c r="B1944">
        <v>3432</v>
      </c>
      <c r="C1944">
        <v>33</v>
      </c>
    </row>
    <row r="1945" spans="1:3" hidden="1" x14ac:dyDescent="0.2">
      <c r="A1945" t="s">
        <v>8219</v>
      </c>
      <c r="B1945">
        <v>1655</v>
      </c>
      <c r="C1945">
        <v>52</v>
      </c>
    </row>
    <row r="1946" spans="1:3" hidden="1" x14ac:dyDescent="0.2">
      <c r="A1946" t="s">
        <v>8219</v>
      </c>
      <c r="B1946">
        <v>2930.69</v>
      </c>
      <c r="C1946">
        <v>107</v>
      </c>
    </row>
    <row r="1947" spans="1:3" hidden="1" x14ac:dyDescent="0.2">
      <c r="A1947" t="s">
        <v>8219</v>
      </c>
      <c r="B1947">
        <v>620</v>
      </c>
      <c r="C1947">
        <v>11</v>
      </c>
    </row>
    <row r="1948" spans="1:3" hidden="1" x14ac:dyDescent="0.2">
      <c r="A1948" t="s">
        <v>8219</v>
      </c>
      <c r="B1948">
        <v>2630</v>
      </c>
      <c r="C1948">
        <v>34</v>
      </c>
    </row>
    <row r="1949" spans="1:3" hidden="1" x14ac:dyDescent="0.2">
      <c r="A1949" t="s">
        <v>8219</v>
      </c>
      <c r="B1949">
        <v>3210</v>
      </c>
      <c r="C1949">
        <v>75</v>
      </c>
    </row>
    <row r="1950" spans="1:3" hidden="1" x14ac:dyDescent="0.2">
      <c r="A1950" t="s">
        <v>8219</v>
      </c>
      <c r="B1950">
        <v>1270</v>
      </c>
      <c r="C1950">
        <v>26</v>
      </c>
    </row>
    <row r="1951" spans="1:3" hidden="1" x14ac:dyDescent="0.2">
      <c r="A1951" t="s">
        <v>8219</v>
      </c>
      <c r="B1951">
        <v>2412.02</v>
      </c>
      <c r="C1951">
        <v>50</v>
      </c>
    </row>
    <row r="1952" spans="1:3" hidden="1" x14ac:dyDescent="0.2">
      <c r="A1952" t="s">
        <v>8219</v>
      </c>
      <c r="B1952">
        <v>5617</v>
      </c>
      <c r="C1952">
        <v>80</v>
      </c>
    </row>
    <row r="1953" spans="1:3" hidden="1" x14ac:dyDescent="0.2">
      <c r="A1953" t="s">
        <v>8219</v>
      </c>
      <c r="B1953">
        <v>10346</v>
      </c>
      <c r="C1953">
        <v>110</v>
      </c>
    </row>
    <row r="1954" spans="1:3" hidden="1" x14ac:dyDescent="0.2">
      <c r="A1954" t="s">
        <v>8219</v>
      </c>
      <c r="B1954">
        <v>6181</v>
      </c>
      <c r="C1954">
        <v>77</v>
      </c>
    </row>
    <row r="1955" spans="1:3" hidden="1" x14ac:dyDescent="0.2">
      <c r="A1955" t="s">
        <v>8219</v>
      </c>
      <c r="B1955">
        <v>2710</v>
      </c>
      <c r="C1955">
        <v>50</v>
      </c>
    </row>
    <row r="1956" spans="1:3" hidden="1" x14ac:dyDescent="0.2">
      <c r="A1956" t="s">
        <v>8219</v>
      </c>
      <c r="B1956">
        <v>8739.01</v>
      </c>
      <c r="C1956">
        <v>145</v>
      </c>
    </row>
    <row r="1957" spans="1:3" hidden="1" x14ac:dyDescent="0.2">
      <c r="A1957" t="s">
        <v>8219</v>
      </c>
      <c r="B1957">
        <v>1123.47</v>
      </c>
      <c r="C1957">
        <v>29</v>
      </c>
    </row>
    <row r="1958" spans="1:3" hidden="1" x14ac:dyDescent="0.2">
      <c r="A1958" t="s">
        <v>8219</v>
      </c>
      <c r="B1958">
        <v>17390</v>
      </c>
      <c r="C1958">
        <v>114</v>
      </c>
    </row>
    <row r="1959" spans="1:3" hidden="1" x14ac:dyDescent="0.2">
      <c r="A1959" t="s">
        <v>8219</v>
      </c>
      <c r="B1959">
        <v>11070</v>
      </c>
      <c r="C1959">
        <v>96</v>
      </c>
    </row>
    <row r="1960" spans="1:3" hidden="1" x14ac:dyDescent="0.2">
      <c r="A1960" t="s">
        <v>8219</v>
      </c>
      <c r="B1960">
        <v>1111</v>
      </c>
      <c r="C1960">
        <v>31</v>
      </c>
    </row>
    <row r="1961" spans="1:3" hidden="1" x14ac:dyDescent="0.2">
      <c r="A1961" t="s">
        <v>8219</v>
      </c>
      <c r="B1961">
        <v>315295.89</v>
      </c>
      <c r="C1961">
        <v>4883</v>
      </c>
    </row>
    <row r="1962" spans="1:3" hidden="1" x14ac:dyDescent="0.2">
      <c r="A1962" t="s">
        <v>8219</v>
      </c>
      <c r="B1962">
        <v>8306.42</v>
      </c>
      <c r="C1962">
        <v>95</v>
      </c>
    </row>
    <row r="1963" spans="1:3" hidden="1" x14ac:dyDescent="0.2">
      <c r="A1963" t="s">
        <v>8219</v>
      </c>
      <c r="B1963">
        <v>170525</v>
      </c>
      <c r="C1963">
        <v>2478</v>
      </c>
    </row>
    <row r="1964" spans="1:3" hidden="1" x14ac:dyDescent="0.2">
      <c r="A1964" t="s">
        <v>8219</v>
      </c>
      <c r="B1964">
        <v>315222.2</v>
      </c>
      <c r="C1964">
        <v>1789</v>
      </c>
    </row>
    <row r="1965" spans="1:3" hidden="1" x14ac:dyDescent="0.2">
      <c r="A1965" t="s">
        <v>8219</v>
      </c>
      <c r="B1965">
        <v>348018</v>
      </c>
      <c r="C1965">
        <v>680</v>
      </c>
    </row>
    <row r="1966" spans="1:3" hidden="1" x14ac:dyDescent="0.2">
      <c r="A1966" t="s">
        <v>8219</v>
      </c>
      <c r="B1966">
        <v>11231</v>
      </c>
      <c r="C1966">
        <v>70</v>
      </c>
    </row>
    <row r="1967" spans="1:3" hidden="1" x14ac:dyDescent="0.2">
      <c r="A1967" t="s">
        <v>8219</v>
      </c>
      <c r="B1967">
        <v>805.07</v>
      </c>
      <c r="C1967">
        <v>23</v>
      </c>
    </row>
    <row r="1968" spans="1:3" hidden="1" x14ac:dyDescent="0.2">
      <c r="A1968" t="s">
        <v>8219</v>
      </c>
      <c r="B1968">
        <v>800211</v>
      </c>
      <c r="C1968">
        <v>4245</v>
      </c>
    </row>
    <row r="1969" spans="1:3" hidden="1" x14ac:dyDescent="0.2">
      <c r="A1969" t="s">
        <v>8219</v>
      </c>
      <c r="B1969">
        <v>53001.3</v>
      </c>
      <c r="C1969">
        <v>943</v>
      </c>
    </row>
    <row r="1970" spans="1:3" hidden="1" x14ac:dyDescent="0.2">
      <c r="A1970" t="s">
        <v>8219</v>
      </c>
      <c r="B1970">
        <v>96248.960000000006</v>
      </c>
      <c r="C1970">
        <v>1876</v>
      </c>
    </row>
    <row r="1971" spans="1:3" hidden="1" x14ac:dyDescent="0.2">
      <c r="A1971" t="s">
        <v>8219</v>
      </c>
      <c r="B1971">
        <v>106222</v>
      </c>
      <c r="C1971">
        <v>834</v>
      </c>
    </row>
    <row r="1972" spans="1:3" hidden="1" x14ac:dyDescent="0.2">
      <c r="A1972" t="s">
        <v>8219</v>
      </c>
      <c r="B1972">
        <v>69465.33</v>
      </c>
      <c r="C1972">
        <v>682</v>
      </c>
    </row>
    <row r="1973" spans="1:3" hidden="1" x14ac:dyDescent="0.2">
      <c r="A1973" t="s">
        <v>8219</v>
      </c>
      <c r="B1973">
        <v>33892</v>
      </c>
      <c r="C1973">
        <v>147</v>
      </c>
    </row>
    <row r="1974" spans="1:3" hidden="1" x14ac:dyDescent="0.2">
      <c r="A1974" t="s">
        <v>8219</v>
      </c>
      <c r="B1974">
        <v>349474</v>
      </c>
      <c r="C1974">
        <v>415</v>
      </c>
    </row>
    <row r="1975" spans="1:3" hidden="1" x14ac:dyDescent="0.2">
      <c r="A1975" t="s">
        <v>8219</v>
      </c>
      <c r="B1975">
        <v>167410.01999999999</v>
      </c>
      <c r="C1975">
        <v>290</v>
      </c>
    </row>
    <row r="1976" spans="1:3" hidden="1" x14ac:dyDescent="0.2">
      <c r="A1976" t="s">
        <v>8219</v>
      </c>
      <c r="B1976">
        <v>176420</v>
      </c>
      <c r="C1976">
        <v>365</v>
      </c>
    </row>
    <row r="1977" spans="1:3" hidden="1" x14ac:dyDescent="0.2">
      <c r="A1977" t="s">
        <v>8219</v>
      </c>
      <c r="B1977">
        <v>50251.41</v>
      </c>
      <c r="C1977">
        <v>660</v>
      </c>
    </row>
    <row r="1978" spans="1:3" hidden="1" x14ac:dyDescent="0.2">
      <c r="A1978" t="s">
        <v>8219</v>
      </c>
      <c r="B1978">
        <v>100490.02</v>
      </c>
      <c r="C1978">
        <v>1356</v>
      </c>
    </row>
    <row r="1979" spans="1:3" hidden="1" x14ac:dyDescent="0.2">
      <c r="A1979" t="s">
        <v>8219</v>
      </c>
      <c r="B1979">
        <v>15673.44</v>
      </c>
      <c r="C1979">
        <v>424</v>
      </c>
    </row>
    <row r="1980" spans="1:3" hidden="1" x14ac:dyDescent="0.2">
      <c r="A1980" t="s">
        <v>8219</v>
      </c>
      <c r="B1980">
        <v>82532</v>
      </c>
      <c r="C1980">
        <v>33</v>
      </c>
    </row>
    <row r="1981" spans="1:3" hidden="1" x14ac:dyDescent="0.2">
      <c r="A1981" t="s">
        <v>8219</v>
      </c>
      <c r="B1981">
        <v>110538.12</v>
      </c>
      <c r="C1981">
        <v>1633</v>
      </c>
    </row>
    <row r="1982" spans="1:3" hidden="1" x14ac:dyDescent="0.2">
      <c r="A1982" t="s">
        <v>8219</v>
      </c>
      <c r="B1982">
        <v>19292.5</v>
      </c>
      <c r="C1982">
        <v>306</v>
      </c>
    </row>
    <row r="1983" spans="1:3" hidden="1" x14ac:dyDescent="0.2">
      <c r="A1983" t="s">
        <v>8219</v>
      </c>
      <c r="B1983">
        <v>24108</v>
      </c>
      <c r="C1983">
        <v>205</v>
      </c>
    </row>
    <row r="1984" spans="1:3" hidden="1" x14ac:dyDescent="0.2">
      <c r="A1984" t="s">
        <v>8219</v>
      </c>
      <c r="B1984">
        <v>231543.12</v>
      </c>
      <c r="C1984">
        <v>1281</v>
      </c>
    </row>
    <row r="1985" spans="1:3" hidden="1" x14ac:dyDescent="0.2">
      <c r="A1985" t="s">
        <v>8219</v>
      </c>
      <c r="B1985">
        <v>13114</v>
      </c>
      <c r="C1985">
        <v>103</v>
      </c>
    </row>
    <row r="1986" spans="1:3" hidden="1" x14ac:dyDescent="0.2">
      <c r="A1986" t="s">
        <v>8219</v>
      </c>
      <c r="B1986">
        <v>206743.09</v>
      </c>
      <c r="C1986">
        <v>1513</v>
      </c>
    </row>
    <row r="1987" spans="1:3" hidden="1" x14ac:dyDescent="0.2">
      <c r="A1987" t="s">
        <v>8219</v>
      </c>
      <c r="B1987">
        <v>74026</v>
      </c>
      <c r="C1987">
        <v>405</v>
      </c>
    </row>
    <row r="1988" spans="1:3" hidden="1" x14ac:dyDescent="0.2">
      <c r="A1988" t="s">
        <v>8219</v>
      </c>
      <c r="B1988">
        <v>142483</v>
      </c>
      <c r="C1988">
        <v>510</v>
      </c>
    </row>
    <row r="1989" spans="1:3" hidden="1" x14ac:dyDescent="0.2">
      <c r="A1989" t="s">
        <v>8219</v>
      </c>
      <c r="B1989">
        <v>115816</v>
      </c>
      <c r="C1989">
        <v>1887</v>
      </c>
    </row>
    <row r="1990" spans="1:3" hidden="1" x14ac:dyDescent="0.2">
      <c r="A1990" t="s">
        <v>8219</v>
      </c>
      <c r="B1990">
        <v>56590</v>
      </c>
      <c r="C1990">
        <v>701</v>
      </c>
    </row>
    <row r="1991" spans="1:3" hidden="1" x14ac:dyDescent="0.2">
      <c r="A1991" t="s">
        <v>8219</v>
      </c>
      <c r="B1991">
        <v>1052110.8700000001</v>
      </c>
      <c r="C1991">
        <v>3863</v>
      </c>
    </row>
    <row r="1992" spans="1:3" hidden="1" x14ac:dyDescent="0.2">
      <c r="A1992" t="s">
        <v>8219</v>
      </c>
      <c r="B1992">
        <v>16862</v>
      </c>
      <c r="C1992">
        <v>238</v>
      </c>
    </row>
    <row r="1993" spans="1:3" hidden="1" x14ac:dyDescent="0.2">
      <c r="A1993" t="s">
        <v>8219</v>
      </c>
      <c r="B1993">
        <v>508525.01</v>
      </c>
      <c r="C1993">
        <v>2051</v>
      </c>
    </row>
    <row r="1994" spans="1:3" hidden="1" x14ac:dyDescent="0.2">
      <c r="A1994" t="s">
        <v>8219</v>
      </c>
      <c r="B1994">
        <v>75099.199999999997</v>
      </c>
      <c r="C1994">
        <v>402</v>
      </c>
    </row>
    <row r="1995" spans="1:3" hidden="1" x14ac:dyDescent="0.2">
      <c r="A1995" t="s">
        <v>8219</v>
      </c>
      <c r="B1995">
        <v>33393.339999999997</v>
      </c>
      <c r="C1995">
        <v>253</v>
      </c>
    </row>
    <row r="1996" spans="1:3" hidden="1" x14ac:dyDescent="0.2">
      <c r="A1996" t="s">
        <v>8219</v>
      </c>
      <c r="B1996">
        <v>13864</v>
      </c>
      <c r="C1996">
        <v>473</v>
      </c>
    </row>
    <row r="1997" spans="1:3" hidden="1" x14ac:dyDescent="0.2">
      <c r="A1997" t="s">
        <v>8219</v>
      </c>
      <c r="B1997">
        <v>201165</v>
      </c>
      <c r="C1997">
        <v>821</v>
      </c>
    </row>
    <row r="1998" spans="1:3" hidden="1" x14ac:dyDescent="0.2">
      <c r="A1998" t="s">
        <v>8219</v>
      </c>
      <c r="B1998">
        <v>513422.57</v>
      </c>
      <c r="C1998">
        <v>388</v>
      </c>
    </row>
    <row r="1999" spans="1:3" hidden="1" x14ac:dyDescent="0.2">
      <c r="A1999" t="s">
        <v>8219</v>
      </c>
      <c r="B1999">
        <v>229802.31</v>
      </c>
      <c r="C1999">
        <v>813</v>
      </c>
    </row>
    <row r="2000" spans="1:3" hidden="1" x14ac:dyDescent="0.2">
      <c r="A2000" t="s">
        <v>8219</v>
      </c>
      <c r="B2000">
        <v>177412.01</v>
      </c>
      <c r="C2000">
        <v>1945</v>
      </c>
    </row>
    <row r="2001" spans="1:3" hidden="1" x14ac:dyDescent="0.2">
      <c r="A2001" t="s">
        <v>8221</v>
      </c>
      <c r="B2001">
        <v>381</v>
      </c>
      <c r="C2001">
        <v>12</v>
      </c>
    </row>
    <row r="2002" spans="1:3" hidden="1" x14ac:dyDescent="0.2">
      <c r="A2002" t="s">
        <v>8221</v>
      </c>
      <c r="B2002">
        <v>0</v>
      </c>
      <c r="C2002">
        <v>0</v>
      </c>
    </row>
    <row r="2003" spans="1:3" hidden="1" x14ac:dyDescent="0.2">
      <c r="A2003" t="s">
        <v>8221</v>
      </c>
      <c r="B2003">
        <v>1419</v>
      </c>
      <c r="C2003">
        <v>16</v>
      </c>
    </row>
    <row r="2004" spans="1:3" hidden="1" x14ac:dyDescent="0.2">
      <c r="A2004" t="s">
        <v>8221</v>
      </c>
      <c r="B2004">
        <v>3172</v>
      </c>
      <c r="C2004">
        <v>7</v>
      </c>
    </row>
    <row r="2005" spans="1:3" hidden="1" x14ac:dyDescent="0.2">
      <c r="A2005" t="s">
        <v>8221</v>
      </c>
      <c r="B2005">
        <v>51</v>
      </c>
      <c r="C2005">
        <v>4</v>
      </c>
    </row>
    <row r="2006" spans="1:3" hidden="1" x14ac:dyDescent="0.2">
      <c r="A2006" t="s">
        <v>8221</v>
      </c>
      <c r="B2006">
        <v>1</v>
      </c>
      <c r="C2006">
        <v>1</v>
      </c>
    </row>
    <row r="2007" spans="1:3" hidden="1" x14ac:dyDescent="0.2">
      <c r="A2007" t="s">
        <v>8221</v>
      </c>
      <c r="B2007">
        <v>2336</v>
      </c>
      <c r="C2007">
        <v>28</v>
      </c>
    </row>
    <row r="2008" spans="1:3" hidden="1" x14ac:dyDescent="0.2">
      <c r="A2008" t="s">
        <v>8221</v>
      </c>
      <c r="B2008">
        <v>25</v>
      </c>
      <c r="C2008">
        <v>1</v>
      </c>
    </row>
    <row r="2009" spans="1:3" hidden="1" x14ac:dyDescent="0.2">
      <c r="A2009" t="s">
        <v>8221</v>
      </c>
      <c r="B2009">
        <v>50</v>
      </c>
      <c r="C2009">
        <v>1</v>
      </c>
    </row>
    <row r="2010" spans="1:3" hidden="1" x14ac:dyDescent="0.2">
      <c r="A2010" t="s">
        <v>8221</v>
      </c>
      <c r="B2010">
        <v>509</v>
      </c>
      <c r="C2010">
        <v>5</v>
      </c>
    </row>
    <row r="2011" spans="1:3" hidden="1" x14ac:dyDescent="0.2">
      <c r="A2011" t="s">
        <v>8221</v>
      </c>
      <c r="B2011">
        <v>140</v>
      </c>
      <c r="C2011">
        <v>3</v>
      </c>
    </row>
    <row r="2012" spans="1:3" hidden="1" x14ac:dyDescent="0.2">
      <c r="A2012" t="s">
        <v>8221</v>
      </c>
      <c r="B2012">
        <v>2</v>
      </c>
      <c r="C2012">
        <v>2</v>
      </c>
    </row>
    <row r="2013" spans="1:3" hidden="1" x14ac:dyDescent="0.2">
      <c r="A2013" t="s">
        <v>8221</v>
      </c>
      <c r="B2013">
        <v>0</v>
      </c>
      <c r="C2013">
        <v>0</v>
      </c>
    </row>
    <row r="2014" spans="1:3" hidden="1" x14ac:dyDescent="0.2">
      <c r="A2014" t="s">
        <v>8221</v>
      </c>
      <c r="B2014">
        <v>0</v>
      </c>
      <c r="C2014">
        <v>0</v>
      </c>
    </row>
    <row r="2015" spans="1:3" hidden="1" x14ac:dyDescent="0.2">
      <c r="A2015" t="s">
        <v>8221</v>
      </c>
      <c r="B2015">
        <v>78</v>
      </c>
      <c r="C2015">
        <v>3</v>
      </c>
    </row>
    <row r="2016" spans="1:3" hidden="1" x14ac:dyDescent="0.2">
      <c r="A2016" t="s">
        <v>8221</v>
      </c>
      <c r="B2016">
        <v>0</v>
      </c>
      <c r="C2016">
        <v>0</v>
      </c>
    </row>
    <row r="2017" spans="1:3" hidden="1" x14ac:dyDescent="0.2">
      <c r="A2017" t="s">
        <v>8221</v>
      </c>
      <c r="B2017">
        <v>0</v>
      </c>
      <c r="C2017">
        <v>0</v>
      </c>
    </row>
    <row r="2018" spans="1:3" hidden="1" x14ac:dyDescent="0.2">
      <c r="A2018" t="s">
        <v>8221</v>
      </c>
      <c r="B2018">
        <v>655</v>
      </c>
      <c r="C2018">
        <v>3</v>
      </c>
    </row>
    <row r="2019" spans="1:3" hidden="1" x14ac:dyDescent="0.2">
      <c r="A2019" t="s">
        <v>8221</v>
      </c>
      <c r="B2019">
        <v>236</v>
      </c>
      <c r="C2019">
        <v>7</v>
      </c>
    </row>
    <row r="2020" spans="1:3" hidden="1" x14ac:dyDescent="0.2">
      <c r="A2020" t="s">
        <v>8221</v>
      </c>
      <c r="B2020">
        <v>625</v>
      </c>
      <c r="C2020">
        <v>25</v>
      </c>
    </row>
    <row r="2021" spans="1:3" hidden="1" x14ac:dyDescent="0.2">
      <c r="A2021" t="s">
        <v>8219</v>
      </c>
      <c r="B2021">
        <v>210171</v>
      </c>
      <c r="C2021">
        <v>1637</v>
      </c>
    </row>
    <row r="2022" spans="1:3" hidden="1" x14ac:dyDescent="0.2">
      <c r="A2022" t="s">
        <v>8219</v>
      </c>
      <c r="B2022">
        <v>108397.11</v>
      </c>
      <c r="C2022">
        <v>1375</v>
      </c>
    </row>
    <row r="2023" spans="1:3" hidden="1" x14ac:dyDescent="0.2">
      <c r="A2023" t="s">
        <v>8219</v>
      </c>
      <c r="B2023">
        <v>1560</v>
      </c>
      <c r="C2023">
        <v>17</v>
      </c>
    </row>
    <row r="2024" spans="1:3" hidden="1" x14ac:dyDescent="0.2">
      <c r="A2024" t="s">
        <v>8219</v>
      </c>
      <c r="B2024">
        <v>117210.24000000001</v>
      </c>
      <c r="C2024">
        <v>354</v>
      </c>
    </row>
    <row r="2025" spans="1:3" hidden="1" x14ac:dyDescent="0.2">
      <c r="A2025" t="s">
        <v>8219</v>
      </c>
      <c r="B2025">
        <v>37104.03</v>
      </c>
      <c r="C2025">
        <v>191</v>
      </c>
    </row>
    <row r="2026" spans="1:3" hidden="1" x14ac:dyDescent="0.2">
      <c r="A2026" t="s">
        <v>8219</v>
      </c>
      <c r="B2026">
        <v>123920</v>
      </c>
      <c r="C2026">
        <v>303</v>
      </c>
    </row>
    <row r="2027" spans="1:3" hidden="1" x14ac:dyDescent="0.2">
      <c r="A2027" t="s">
        <v>8219</v>
      </c>
      <c r="B2027">
        <v>11570.92</v>
      </c>
      <c r="C2027">
        <v>137</v>
      </c>
    </row>
    <row r="2028" spans="1:3" hidden="1" x14ac:dyDescent="0.2">
      <c r="A2028" t="s">
        <v>8219</v>
      </c>
      <c r="B2028">
        <v>1839</v>
      </c>
      <c r="C2028">
        <v>41</v>
      </c>
    </row>
    <row r="2029" spans="1:3" hidden="1" x14ac:dyDescent="0.2">
      <c r="A2029" t="s">
        <v>8219</v>
      </c>
      <c r="B2029">
        <v>152579</v>
      </c>
      <c r="C2029">
        <v>398</v>
      </c>
    </row>
    <row r="2030" spans="1:3" hidden="1" x14ac:dyDescent="0.2">
      <c r="A2030" t="s">
        <v>8219</v>
      </c>
      <c r="B2030">
        <v>96015.9</v>
      </c>
      <c r="C2030">
        <v>1737</v>
      </c>
    </row>
    <row r="2031" spans="1:3" hidden="1" x14ac:dyDescent="0.2">
      <c r="A2031" t="s">
        <v>8219</v>
      </c>
      <c r="B2031">
        <v>409782</v>
      </c>
      <c r="C2031">
        <v>971</v>
      </c>
    </row>
    <row r="2032" spans="1:3" hidden="1" x14ac:dyDescent="0.2">
      <c r="A2032" t="s">
        <v>8219</v>
      </c>
      <c r="B2032">
        <v>11745</v>
      </c>
      <c r="C2032">
        <v>183</v>
      </c>
    </row>
    <row r="2033" spans="1:3" hidden="1" x14ac:dyDescent="0.2">
      <c r="A2033" t="s">
        <v>8219</v>
      </c>
      <c r="B2033">
        <v>791862</v>
      </c>
      <c r="C2033">
        <v>4562</v>
      </c>
    </row>
    <row r="2034" spans="1:3" hidden="1" x14ac:dyDescent="0.2">
      <c r="A2034" t="s">
        <v>8219</v>
      </c>
      <c r="B2034">
        <v>2344134.67</v>
      </c>
      <c r="C2034">
        <v>26457</v>
      </c>
    </row>
    <row r="2035" spans="1:3" hidden="1" x14ac:dyDescent="0.2">
      <c r="A2035" t="s">
        <v>8219</v>
      </c>
      <c r="B2035">
        <v>8136.01</v>
      </c>
      <c r="C2035">
        <v>162</v>
      </c>
    </row>
    <row r="2036" spans="1:3" hidden="1" x14ac:dyDescent="0.2">
      <c r="A2036" t="s">
        <v>8219</v>
      </c>
      <c r="B2036">
        <v>92154.22</v>
      </c>
      <c r="C2036">
        <v>479</v>
      </c>
    </row>
    <row r="2037" spans="1:3" hidden="1" x14ac:dyDescent="0.2">
      <c r="A2037" t="s">
        <v>8219</v>
      </c>
      <c r="B2037">
        <v>31275.599999999999</v>
      </c>
      <c r="C2037">
        <v>426</v>
      </c>
    </row>
    <row r="2038" spans="1:3" hidden="1" x14ac:dyDescent="0.2">
      <c r="A2038" t="s">
        <v>8219</v>
      </c>
      <c r="B2038">
        <v>66458.23</v>
      </c>
      <c r="C2038">
        <v>450</v>
      </c>
    </row>
    <row r="2039" spans="1:3" hidden="1" x14ac:dyDescent="0.2">
      <c r="A2039" t="s">
        <v>8219</v>
      </c>
      <c r="B2039">
        <v>193963.9</v>
      </c>
      <c r="C2039">
        <v>1780</v>
      </c>
    </row>
    <row r="2040" spans="1:3" hidden="1" x14ac:dyDescent="0.2">
      <c r="A2040" t="s">
        <v>8219</v>
      </c>
      <c r="B2040">
        <v>2885</v>
      </c>
      <c r="C2040">
        <v>122</v>
      </c>
    </row>
    <row r="2041" spans="1:3" hidden="1" x14ac:dyDescent="0.2">
      <c r="A2041" t="s">
        <v>8219</v>
      </c>
      <c r="B2041">
        <v>14055</v>
      </c>
      <c r="C2041">
        <v>95</v>
      </c>
    </row>
    <row r="2042" spans="1:3" hidden="1" x14ac:dyDescent="0.2">
      <c r="A2042" t="s">
        <v>8219</v>
      </c>
      <c r="B2042">
        <v>125137</v>
      </c>
      <c r="C2042">
        <v>325</v>
      </c>
    </row>
    <row r="2043" spans="1:3" hidden="1" x14ac:dyDescent="0.2">
      <c r="A2043" t="s">
        <v>8219</v>
      </c>
      <c r="B2043">
        <v>161459</v>
      </c>
      <c r="C2043">
        <v>353</v>
      </c>
    </row>
    <row r="2044" spans="1:3" hidden="1" x14ac:dyDescent="0.2">
      <c r="A2044" t="s">
        <v>8219</v>
      </c>
      <c r="B2044">
        <v>23414</v>
      </c>
      <c r="C2044">
        <v>105</v>
      </c>
    </row>
    <row r="2045" spans="1:3" hidden="1" x14ac:dyDescent="0.2">
      <c r="A2045" t="s">
        <v>8219</v>
      </c>
      <c r="B2045">
        <v>160920</v>
      </c>
      <c r="C2045">
        <v>729</v>
      </c>
    </row>
    <row r="2046" spans="1:3" hidden="1" x14ac:dyDescent="0.2">
      <c r="A2046" t="s">
        <v>8219</v>
      </c>
      <c r="B2046">
        <v>33370.769999999997</v>
      </c>
      <c r="C2046">
        <v>454</v>
      </c>
    </row>
    <row r="2047" spans="1:3" hidden="1" x14ac:dyDescent="0.2">
      <c r="A2047" t="s">
        <v>8219</v>
      </c>
      <c r="B2047">
        <v>120249</v>
      </c>
      <c r="C2047">
        <v>539</v>
      </c>
    </row>
    <row r="2048" spans="1:3" hidden="1" x14ac:dyDescent="0.2">
      <c r="A2048" t="s">
        <v>8219</v>
      </c>
      <c r="B2048">
        <v>3785</v>
      </c>
      <c r="C2048">
        <v>79</v>
      </c>
    </row>
    <row r="2049" spans="1:3" hidden="1" x14ac:dyDescent="0.2">
      <c r="A2049" t="s">
        <v>8219</v>
      </c>
      <c r="B2049">
        <v>9030</v>
      </c>
      <c r="C2049">
        <v>94</v>
      </c>
    </row>
    <row r="2050" spans="1:3" hidden="1" x14ac:dyDescent="0.2">
      <c r="A2050" t="s">
        <v>8219</v>
      </c>
      <c r="B2050">
        <v>74134</v>
      </c>
      <c r="C2050">
        <v>625</v>
      </c>
    </row>
    <row r="2051" spans="1:3" hidden="1" x14ac:dyDescent="0.2">
      <c r="A2051" t="s">
        <v>8219</v>
      </c>
      <c r="B2051">
        <v>60175</v>
      </c>
      <c r="C2051">
        <v>508</v>
      </c>
    </row>
    <row r="2052" spans="1:3" hidden="1" x14ac:dyDescent="0.2">
      <c r="A2052" t="s">
        <v>8219</v>
      </c>
      <c r="B2052">
        <v>76047</v>
      </c>
      <c r="C2052">
        <v>531</v>
      </c>
    </row>
    <row r="2053" spans="1:3" hidden="1" x14ac:dyDescent="0.2">
      <c r="A2053" t="s">
        <v>8219</v>
      </c>
      <c r="B2053">
        <v>44669</v>
      </c>
      <c r="C2053">
        <v>158</v>
      </c>
    </row>
    <row r="2054" spans="1:3" hidden="1" x14ac:dyDescent="0.2">
      <c r="A2054" t="s">
        <v>8219</v>
      </c>
      <c r="B2054">
        <v>301719.59000000003</v>
      </c>
      <c r="C2054">
        <v>508</v>
      </c>
    </row>
    <row r="2055" spans="1:3" hidden="1" x14ac:dyDescent="0.2">
      <c r="A2055" t="s">
        <v>8219</v>
      </c>
      <c r="B2055">
        <v>168829.14</v>
      </c>
      <c r="C2055">
        <v>644</v>
      </c>
    </row>
    <row r="2056" spans="1:3" hidden="1" x14ac:dyDescent="0.2">
      <c r="A2056" t="s">
        <v>8219</v>
      </c>
      <c r="B2056">
        <v>39500.5</v>
      </c>
      <c r="C2056">
        <v>848</v>
      </c>
    </row>
    <row r="2057" spans="1:3" hidden="1" x14ac:dyDescent="0.2">
      <c r="A2057" t="s">
        <v>8219</v>
      </c>
      <c r="B2057">
        <v>30047.64</v>
      </c>
      <c r="C2057">
        <v>429</v>
      </c>
    </row>
    <row r="2058" spans="1:3" hidden="1" x14ac:dyDescent="0.2">
      <c r="A2058" t="s">
        <v>8219</v>
      </c>
      <c r="B2058">
        <v>33641</v>
      </c>
      <c r="C2058">
        <v>204</v>
      </c>
    </row>
    <row r="2059" spans="1:3" hidden="1" x14ac:dyDescent="0.2">
      <c r="A2059" t="s">
        <v>8219</v>
      </c>
      <c r="B2059">
        <v>170271</v>
      </c>
      <c r="C2059">
        <v>379</v>
      </c>
    </row>
    <row r="2060" spans="1:3" hidden="1" x14ac:dyDescent="0.2">
      <c r="A2060" t="s">
        <v>8219</v>
      </c>
      <c r="B2060">
        <v>7445.14</v>
      </c>
      <c r="C2060">
        <v>271</v>
      </c>
    </row>
    <row r="2061" spans="1:3" hidden="1" x14ac:dyDescent="0.2">
      <c r="A2061" t="s">
        <v>8219</v>
      </c>
      <c r="B2061">
        <v>17277</v>
      </c>
      <c r="C2061">
        <v>120</v>
      </c>
    </row>
    <row r="2062" spans="1:3" hidden="1" x14ac:dyDescent="0.2">
      <c r="A2062" t="s">
        <v>8219</v>
      </c>
      <c r="B2062">
        <v>12353</v>
      </c>
      <c r="C2062">
        <v>140</v>
      </c>
    </row>
    <row r="2063" spans="1:3" hidden="1" x14ac:dyDescent="0.2">
      <c r="A2063" t="s">
        <v>8219</v>
      </c>
      <c r="B2063">
        <v>7011</v>
      </c>
      <c r="C2063">
        <v>193</v>
      </c>
    </row>
    <row r="2064" spans="1:3" hidden="1" x14ac:dyDescent="0.2">
      <c r="A2064" t="s">
        <v>8219</v>
      </c>
      <c r="B2064">
        <v>16232</v>
      </c>
      <c r="C2064">
        <v>180</v>
      </c>
    </row>
    <row r="2065" spans="1:3" hidden="1" x14ac:dyDescent="0.2">
      <c r="A2065" t="s">
        <v>8219</v>
      </c>
      <c r="B2065">
        <v>40140.01</v>
      </c>
      <c r="C2065">
        <v>263</v>
      </c>
    </row>
    <row r="2066" spans="1:3" hidden="1" x14ac:dyDescent="0.2">
      <c r="A2066" t="s">
        <v>8219</v>
      </c>
      <c r="B2066">
        <v>12110</v>
      </c>
      <c r="C2066">
        <v>217</v>
      </c>
    </row>
    <row r="2067" spans="1:3" hidden="1" x14ac:dyDescent="0.2">
      <c r="A2067" t="s">
        <v>8219</v>
      </c>
      <c r="B2067">
        <v>100939</v>
      </c>
      <c r="C2067">
        <v>443</v>
      </c>
    </row>
    <row r="2068" spans="1:3" hidden="1" x14ac:dyDescent="0.2">
      <c r="A2068" t="s">
        <v>8219</v>
      </c>
      <c r="B2068">
        <v>126082.45</v>
      </c>
      <c r="C2068">
        <v>1373</v>
      </c>
    </row>
    <row r="2069" spans="1:3" hidden="1" x14ac:dyDescent="0.2">
      <c r="A2069" t="s">
        <v>8219</v>
      </c>
      <c r="B2069">
        <v>60095.35</v>
      </c>
      <c r="C2069">
        <v>742</v>
      </c>
    </row>
    <row r="2070" spans="1:3" hidden="1" x14ac:dyDescent="0.2">
      <c r="A2070" t="s">
        <v>8219</v>
      </c>
      <c r="B2070">
        <v>47327</v>
      </c>
      <c r="C2070">
        <v>170</v>
      </c>
    </row>
    <row r="2071" spans="1:3" hidden="1" x14ac:dyDescent="0.2">
      <c r="A2071" t="s">
        <v>8219</v>
      </c>
      <c r="B2071">
        <v>10429</v>
      </c>
      <c r="C2071">
        <v>242</v>
      </c>
    </row>
    <row r="2072" spans="1:3" hidden="1" x14ac:dyDescent="0.2">
      <c r="A2072" t="s">
        <v>8219</v>
      </c>
      <c r="B2072">
        <v>176524</v>
      </c>
      <c r="C2072">
        <v>541</v>
      </c>
    </row>
    <row r="2073" spans="1:3" hidden="1" x14ac:dyDescent="0.2">
      <c r="A2073" t="s">
        <v>8219</v>
      </c>
      <c r="B2073">
        <v>5051</v>
      </c>
      <c r="C2073">
        <v>121</v>
      </c>
    </row>
    <row r="2074" spans="1:3" hidden="1" x14ac:dyDescent="0.2">
      <c r="A2074" t="s">
        <v>8219</v>
      </c>
      <c r="B2074">
        <v>39757</v>
      </c>
      <c r="C2074">
        <v>621</v>
      </c>
    </row>
    <row r="2075" spans="1:3" hidden="1" x14ac:dyDescent="0.2">
      <c r="A2075" t="s">
        <v>8219</v>
      </c>
      <c r="B2075">
        <v>10045</v>
      </c>
      <c r="C2075">
        <v>101</v>
      </c>
    </row>
    <row r="2076" spans="1:3" hidden="1" x14ac:dyDescent="0.2">
      <c r="A2076" t="s">
        <v>8219</v>
      </c>
      <c r="B2076">
        <v>76726</v>
      </c>
      <c r="C2076">
        <v>554</v>
      </c>
    </row>
    <row r="2077" spans="1:3" hidden="1" x14ac:dyDescent="0.2">
      <c r="A2077" t="s">
        <v>8219</v>
      </c>
      <c r="B2077">
        <v>30334.83</v>
      </c>
      <c r="C2077">
        <v>666</v>
      </c>
    </row>
    <row r="2078" spans="1:3" hidden="1" x14ac:dyDescent="0.2">
      <c r="A2078" t="s">
        <v>8219</v>
      </c>
      <c r="B2078">
        <v>4308</v>
      </c>
      <c r="C2078">
        <v>410</v>
      </c>
    </row>
    <row r="2079" spans="1:3" hidden="1" x14ac:dyDescent="0.2">
      <c r="A2079" t="s">
        <v>8219</v>
      </c>
      <c r="B2079">
        <v>43037</v>
      </c>
      <c r="C2079">
        <v>375</v>
      </c>
    </row>
    <row r="2080" spans="1:3" hidden="1" x14ac:dyDescent="0.2">
      <c r="A2080" t="s">
        <v>8219</v>
      </c>
      <c r="B2080">
        <v>49100</v>
      </c>
      <c r="C2080">
        <v>1364</v>
      </c>
    </row>
    <row r="2081" spans="1:3" hidden="1" x14ac:dyDescent="0.2">
      <c r="A2081" t="s">
        <v>8219</v>
      </c>
      <c r="B2081">
        <v>5396</v>
      </c>
      <c r="C2081">
        <v>35</v>
      </c>
    </row>
    <row r="2082" spans="1:3" hidden="1" x14ac:dyDescent="0.2">
      <c r="A2082" t="s">
        <v>8219</v>
      </c>
      <c r="B2082">
        <v>114977</v>
      </c>
      <c r="C2082">
        <v>203</v>
      </c>
    </row>
    <row r="2083" spans="1:3" hidden="1" x14ac:dyDescent="0.2">
      <c r="A2083" t="s">
        <v>8219</v>
      </c>
      <c r="B2083">
        <v>5922</v>
      </c>
      <c r="C2083">
        <v>49</v>
      </c>
    </row>
    <row r="2084" spans="1:3" hidden="1" x14ac:dyDescent="0.2">
      <c r="A2084" t="s">
        <v>8219</v>
      </c>
      <c r="B2084">
        <v>500784.27</v>
      </c>
      <c r="C2084">
        <v>5812</v>
      </c>
    </row>
    <row r="2085" spans="1:3" hidden="1" x14ac:dyDescent="0.2">
      <c r="A2085" t="s">
        <v>8219</v>
      </c>
      <c r="B2085">
        <v>79686.05</v>
      </c>
      <c r="C2085">
        <v>1556</v>
      </c>
    </row>
    <row r="2086" spans="1:3" hidden="1" x14ac:dyDescent="0.2">
      <c r="A2086" t="s">
        <v>8219</v>
      </c>
      <c r="B2086">
        <v>4372</v>
      </c>
      <c r="C2086">
        <v>65</v>
      </c>
    </row>
    <row r="2087" spans="1:3" hidden="1" x14ac:dyDescent="0.2">
      <c r="A2087" t="s">
        <v>8219</v>
      </c>
      <c r="B2087">
        <v>628</v>
      </c>
      <c r="C2087">
        <v>10</v>
      </c>
    </row>
    <row r="2088" spans="1:3" hidden="1" x14ac:dyDescent="0.2">
      <c r="A2088" t="s">
        <v>8219</v>
      </c>
      <c r="B2088">
        <v>26305.97</v>
      </c>
      <c r="C2088">
        <v>76</v>
      </c>
    </row>
    <row r="2089" spans="1:3" hidden="1" x14ac:dyDescent="0.2">
      <c r="A2089" t="s">
        <v>8219</v>
      </c>
      <c r="B2089">
        <v>64203.33</v>
      </c>
      <c r="C2089">
        <v>263</v>
      </c>
    </row>
    <row r="2090" spans="1:3" hidden="1" x14ac:dyDescent="0.2">
      <c r="A2090" t="s">
        <v>8219</v>
      </c>
      <c r="B2090">
        <v>396659</v>
      </c>
      <c r="C2090">
        <v>1530</v>
      </c>
    </row>
    <row r="2091" spans="1:3" hidden="1" x14ac:dyDescent="0.2">
      <c r="A2091" t="s">
        <v>8219</v>
      </c>
      <c r="B2091">
        <v>56146</v>
      </c>
      <c r="C2091">
        <v>278</v>
      </c>
    </row>
    <row r="2092" spans="1:3" hidden="1" x14ac:dyDescent="0.2">
      <c r="A2092" t="s">
        <v>8219</v>
      </c>
      <c r="B2092">
        <v>79173</v>
      </c>
      <c r="C2092">
        <v>350</v>
      </c>
    </row>
    <row r="2093" spans="1:3" hidden="1" x14ac:dyDescent="0.2">
      <c r="A2093" t="s">
        <v>8219</v>
      </c>
      <c r="B2093">
        <v>152604.29999999999</v>
      </c>
      <c r="C2093">
        <v>470</v>
      </c>
    </row>
    <row r="2094" spans="1:3" hidden="1" x14ac:dyDescent="0.2">
      <c r="A2094" t="s">
        <v>8219</v>
      </c>
      <c r="B2094">
        <v>615</v>
      </c>
      <c r="C2094">
        <v>3</v>
      </c>
    </row>
    <row r="2095" spans="1:3" hidden="1" x14ac:dyDescent="0.2">
      <c r="A2095" t="s">
        <v>8219</v>
      </c>
      <c r="B2095">
        <v>167820.6</v>
      </c>
      <c r="C2095">
        <v>8200</v>
      </c>
    </row>
    <row r="2096" spans="1:3" hidden="1" x14ac:dyDescent="0.2">
      <c r="A2096" t="s">
        <v>8219</v>
      </c>
      <c r="B2096">
        <v>972594.99</v>
      </c>
      <c r="C2096">
        <v>8359</v>
      </c>
    </row>
    <row r="2097" spans="1:3" hidden="1" x14ac:dyDescent="0.2">
      <c r="A2097" t="s">
        <v>8219</v>
      </c>
      <c r="B2097">
        <v>57754</v>
      </c>
      <c r="C2097">
        <v>188</v>
      </c>
    </row>
    <row r="2098" spans="1:3" hidden="1" x14ac:dyDescent="0.2">
      <c r="A2098" t="s">
        <v>8219</v>
      </c>
      <c r="B2098">
        <v>26241</v>
      </c>
      <c r="C2098">
        <v>48</v>
      </c>
    </row>
    <row r="2099" spans="1:3" hidden="1" x14ac:dyDescent="0.2">
      <c r="A2099" t="s">
        <v>8219</v>
      </c>
      <c r="B2099">
        <v>28817</v>
      </c>
      <c r="C2099">
        <v>607</v>
      </c>
    </row>
    <row r="2100" spans="1:3" hidden="1" x14ac:dyDescent="0.2">
      <c r="A2100" t="s">
        <v>8219</v>
      </c>
      <c r="B2100">
        <v>5078</v>
      </c>
      <c r="C2100">
        <v>50</v>
      </c>
    </row>
    <row r="2101" spans="1:3" hidden="1" x14ac:dyDescent="0.2">
      <c r="A2101" t="s">
        <v>8219</v>
      </c>
      <c r="B2101">
        <v>4010</v>
      </c>
      <c r="C2101">
        <v>55</v>
      </c>
    </row>
    <row r="2102" spans="1:3" hidden="1" x14ac:dyDescent="0.2">
      <c r="A2102" t="s">
        <v>8219</v>
      </c>
      <c r="B2102">
        <v>1661</v>
      </c>
      <c r="C2102">
        <v>38</v>
      </c>
    </row>
    <row r="2103" spans="1:3" hidden="1" x14ac:dyDescent="0.2">
      <c r="A2103" t="s">
        <v>8219</v>
      </c>
      <c r="B2103">
        <v>850</v>
      </c>
      <c r="C2103">
        <v>25</v>
      </c>
    </row>
    <row r="2104" spans="1:3" hidden="1" x14ac:dyDescent="0.2">
      <c r="A2104" t="s">
        <v>8219</v>
      </c>
      <c r="B2104">
        <v>3250</v>
      </c>
      <c r="C2104">
        <v>46</v>
      </c>
    </row>
    <row r="2105" spans="1:3" hidden="1" x14ac:dyDescent="0.2">
      <c r="A2105" t="s">
        <v>8219</v>
      </c>
      <c r="B2105">
        <v>7412</v>
      </c>
      <c r="C2105">
        <v>83</v>
      </c>
    </row>
    <row r="2106" spans="1:3" hidden="1" x14ac:dyDescent="0.2">
      <c r="A2106" t="s">
        <v>8219</v>
      </c>
      <c r="B2106">
        <v>4028</v>
      </c>
      <c r="C2106">
        <v>35</v>
      </c>
    </row>
    <row r="2107" spans="1:3" hidden="1" x14ac:dyDescent="0.2">
      <c r="A2107" t="s">
        <v>8219</v>
      </c>
      <c r="B2107">
        <v>1553</v>
      </c>
      <c r="C2107">
        <v>25</v>
      </c>
    </row>
    <row r="2108" spans="1:3" hidden="1" x14ac:dyDescent="0.2">
      <c r="A2108" t="s">
        <v>8219</v>
      </c>
      <c r="B2108">
        <v>3465.32</v>
      </c>
      <c r="C2108">
        <v>75</v>
      </c>
    </row>
    <row r="2109" spans="1:3" hidden="1" x14ac:dyDescent="0.2">
      <c r="A2109" t="s">
        <v>8219</v>
      </c>
      <c r="B2109">
        <v>3010.01</v>
      </c>
      <c r="C2109">
        <v>62</v>
      </c>
    </row>
    <row r="2110" spans="1:3" hidden="1" x14ac:dyDescent="0.2">
      <c r="A2110" t="s">
        <v>8219</v>
      </c>
      <c r="B2110">
        <v>9203.23</v>
      </c>
      <c r="C2110">
        <v>160</v>
      </c>
    </row>
    <row r="2111" spans="1:3" hidden="1" x14ac:dyDescent="0.2">
      <c r="A2111" t="s">
        <v>8219</v>
      </c>
      <c r="B2111">
        <v>21684.2</v>
      </c>
      <c r="C2111">
        <v>246</v>
      </c>
    </row>
    <row r="2112" spans="1:3" hidden="1" x14ac:dyDescent="0.2">
      <c r="A2112" t="s">
        <v>8219</v>
      </c>
      <c r="B2112">
        <v>6077</v>
      </c>
      <c r="C2112">
        <v>55</v>
      </c>
    </row>
    <row r="2113" spans="1:3" hidden="1" x14ac:dyDescent="0.2">
      <c r="A2113" t="s">
        <v>8219</v>
      </c>
      <c r="B2113">
        <v>1537</v>
      </c>
      <c r="C2113">
        <v>23</v>
      </c>
    </row>
    <row r="2114" spans="1:3" hidden="1" x14ac:dyDescent="0.2">
      <c r="A2114" t="s">
        <v>8219</v>
      </c>
      <c r="B2114">
        <v>4219</v>
      </c>
      <c r="C2114">
        <v>72</v>
      </c>
    </row>
    <row r="2115" spans="1:3" hidden="1" x14ac:dyDescent="0.2">
      <c r="A2115" t="s">
        <v>8219</v>
      </c>
      <c r="B2115">
        <v>2500</v>
      </c>
      <c r="C2115">
        <v>22</v>
      </c>
    </row>
    <row r="2116" spans="1:3" hidden="1" x14ac:dyDescent="0.2">
      <c r="A2116" t="s">
        <v>8219</v>
      </c>
      <c r="B2116">
        <v>610</v>
      </c>
      <c r="C2116">
        <v>14</v>
      </c>
    </row>
    <row r="2117" spans="1:3" hidden="1" x14ac:dyDescent="0.2">
      <c r="A2117" t="s">
        <v>8219</v>
      </c>
      <c r="B2117">
        <v>3000</v>
      </c>
      <c r="C2117">
        <v>38</v>
      </c>
    </row>
    <row r="2118" spans="1:3" hidden="1" x14ac:dyDescent="0.2">
      <c r="A2118" t="s">
        <v>8219</v>
      </c>
      <c r="B2118">
        <v>6020</v>
      </c>
      <c r="C2118">
        <v>32</v>
      </c>
    </row>
    <row r="2119" spans="1:3" hidden="1" x14ac:dyDescent="0.2">
      <c r="A2119" t="s">
        <v>8219</v>
      </c>
      <c r="B2119">
        <v>3971</v>
      </c>
      <c r="C2119">
        <v>63</v>
      </c>
    </row>
    <row r="2120" spans="1:3" hidden="1" x14ac:dyDescent="0.2">
      <c r="A2120" t="s">
        <v>8219</v>
      </c>
      <c r="B2120">
        <v>820</v>
      </c>
      <c r="C2120">
        <v>27</v>
      </c>
    </row>
    <row r="2121" spans="1:3" hidden="1" x14ac:dyDescent="0.2">
      <c r="A2121" t="s">
        <v>8219</v>
      </c>
      <c r="B2121">
        <v>2265</v>
      </c>
      <c r="C2121">
        <v>44</v>
      </c>
    </row>
    <row r="2122" spans="1:3" hidden="1" x14ac:dyDescent="0.2">
      <c r="A2122" t="s">
        <v>8219</v>
      </c>
      <c r="B2122">
        <v>1360</v>
      </c>
      <c r="C2122">
        <v>38</v>
      </c>
    </row>
    <row r="2123" spans="1:3" hidden="1" x14ac:dyDescent="0.2">
      <c r="A2123" t="s">
        <v>8219</v>
      </c>
      <c r="B2123">
        <v>11364</v>
      </c>
      <c r="C2123">
        <v>115</v>
      </c>
    </row>
    <row r="2124" spans="1:3" hidden="1" x14ac:dyDescent="0.2">
      <c r="A2124" t="s">
        <v>8219</v>
      </c>
      <c r="B2124">
        <v>1036</v>
      </c>
      <c r="C2124">
        <v>37</v>
      </c>
    </row>
    <row r="2125" spans="1:3" hidden="1" x14ac:dyDescent="0.2">
      <c r="A2125" t="s">
        <v>8219</v>
      </c>
      <c r="B2125">
        <v>5080</v>
      </c>
      <c r="C2125">
        <v>99</v>
      </c>
    </row>
    <row r="2126" spans="1:3" hidden="1" x14ac:dyDescent="0.2">
      <c r="A2126" t="s">
        <v>8219</v>
      </c>
      <c r="B2126">
        <v>2355</v>
      </c>
      <c r="C2126">
        <v>44</v>
      </c>
    </row>
    <row r="2127" spans="1:3" hidden="1" x14ac:dyDescent="0.2">
      <c r="A2127" t="s">
        <v>8219</v>
      </c>
      <c r="B2127">
        <v>2154.66</v>
      </c>
      <c r="C2127">
        <v>58</v>
      </c>
    </row>
    <row r="2128" spans="1:3" hidden="1" x14ac:dyDescent="0.2">
      <c r="A2128" t="s">
        <v>8219</v>
      </c>
      <c r="B2128">
        <v>17170</v>
      </c>
      <c r="C2128">
        <v>191</v>
      </c>
    </row>
    <row r="2129" spans="1:3" hidden="1" x14ac:dyDescent="0.2">
      <c r="A2129" t="s">
        <v>8219</v>
      </c>
      <c r="B2129">
        <v>4261</v>
      </c>
      <c r="C2129">
        <v>40</v>
      </c>
    </row>
    <row r="2130" spans="1:3" hidden="1" x14ac:dyDescent="0.2">
      <c r="A2130" t="s">
        <v>8219</v>
      </c>
      <c r="B2130">
        <v>2007</v>
      </c>
      <c r="C2130">
        <v>38</v>
      </c>
    </row>
    <row r="2131" spans="1:3" hidden="1" x14ac:dyDescent="0.2">
      <c r="A2131" t="s">
        <v>8219</v>
      </c>
      <c r="B2131">
        <v>2130</v>
      </c>
      <c r="C2131">
        <v>39</v>
      </c>
    </row>
    <row r="2132" spans="1:3" hidden="1" x14ac:dyDescent="0.2">
      <c r="A2132" t="s">
        <v>8219</v>
      </c>
      <c r="B2132">
        <v>300</v>
      </c>
      <c r="C2132">
        <v>11</v>
      </c>
    </row>
    <row r="2133" spans="1:3" hidden="1" x14ac:dyDescent="0.2">
      <c r="A2133" t="s">
        <v>8219</v>
      </c>
      <c r="B2133">
        <v>7340</v>
      </c>
      <c r="C2133">
        <v>107</v>
      </c>
    </row>
    <row r="2134" spans="1:3" hidden="1" x14ac:dyDescent="0.2">
      <c r="A2134" t="s">
        <v>8219</v>
      </c>
      <c r="B2134">
        <v>5235</v>
      </c>
      <c r="C2134">
        <v>147</v>
      </c>
    </row>
    <row r="2135" spans="1:3" hidden="1" x14ac:dyDescent="0.2">
      <c r="A2135" t="s">
        <v>8219</v>
      </c>
      <c r="B2135">
        <v>3385</v>
      </c>
      <c r="C2135">
        <v>36</v>
      </c>
    </row>
    <row r="2136" spans="1:3" hidden="1" x14ac:dyDescent="0.2">
      <c r="A2136" t="s">
        <v>8219</v>
      </c>
      <c r="B2136">
        <v>48434</v>
      </c>
      <c r="C2136">
        <v>92</v>
      </c>
    </row>
    <row r="2137" spans="1:3" hidden="1" x14ac:dyDescent="0.2">
      <c r="A2137" t="s">
        <v>8219</v>
      </c>
      <c r="B2137">
        <v>1773</v>
      </c>
      <c r="C2137">
        <v>35</v>
      </c>
    </row>
    <row r="2138" spans="1:3" hidden="1" x14ac:dyDescent="0.2">
      <c r="A2138" t="s">
        <v>8219</v>
      </c>
      <c r="B2138">
        <v>1346.11</v>
      </c>
      <c r="C2138">
        <v>17</v>
      </c>
    </row>
    <row r="2139" spans="1:3" hidden="1" x14ac:dyDescent="0.2">
      <c r="A2139" t="s">
        <v>8219</v>
      </c>
      <c r="B2139">
        <v>2015</v>
      </c>
      <c r="C2139">
        <v>22</v>
      </c>
    </row>
    <row r="2140" spans="1:3" hidden="1" x14ac:dyDescent="0.2">
      <c r="A2140" t="s">
        <v>8219</v>
      </c>
      <c r="B2140">
        <v>8070.43</v>
      </c>
      <c r="C2140">
        <v>69</v>
      </c>
    </row>
    <row r="2141" spans="1:3" hidden="1" x14ac:dyDescent="0.2">
      <c r="A2141" t="s">
        <v>8221</v>
      </c>
      <c r="B2141">
        <v>284</v>
      </c>
      <c r="C2141">
        <v>10</v>
      </c>
    </row>
    <row r="2142" spans="1:3" hidden="1" x14ac:dyDescent="0.2">
      <c r="A2142" t="s">
        <v>8221</v>
      </c>
      <c r="B2142">
        <v>310</v>
      </c>
      <c r="C2142">
        <v>3</v>
      </c>
    </row>
    <row r="2143" spans="1:3" hidden="1" x14ac:dyDescent="0.2">
      <c r="A2143" t="s">
        <v>8221</v>
      </c>
      <c r="B2143">
        <v>50</v>
      </c>
      <c r="C2143">
        <v>5</v>
      </c>
    </row>
    <row r="2144" spans="1:3" hidden="1" x14ac:dyDescent="0.2">
      <c r="A2144" t="s">
        <v>8221</v>
      </c>
      <c r="B2144">
        <v>115</v>
      </c>
      <c r="C2144">
        <v>5</v>
      </c>
    </row>
    <row r="2145" spans="1:3" hidden="1" x14ac:dyDescent="0.2">
      <c r="A2145" t="s">
        <v>8221</v>
      </c>
      <c r="B2145">
        <v>852</v>
      </c>
      <c r="C2145">
        <v>27</v>
      </c>
    </row>
    <row r="2146" spans="1:3" hidden="1" x14ac:dyDescent="0.2">
      <c r="A2146" t="s">
        <v>8221</v>
      </c>
      <c r="B2146">
        <v>10</v>
      </c>
      <c r="C2146">
        <v>2</v>
      </c>
    </row>
    <row r="2147" spans="1:3" hidden="1" x14ac:dyDescent="0.2">
      <c r="A2147" t="s">
        <v>8221</v>
      </c>
      <c r="B2147">
        <v>8076</v>
      </c>
      <c r="C2147">
        <v>236</v>
      </c>
    </row>
    <row r="2148" spans="1:3" hidden="1" x14ac:dyDescent="0.2">
      <c r="A2148" t="s">
        <v>8221</v>
      </c>
      <c r="B2148">
        <v>25</v>
      </c>
      <c r="C2148">
        <v>1</v>
      </c>
    </row>
    <row r="2149" spans="1:3" hidden="1" x14ac:dyDescent="0.2">
      <c r="A2149" t="s">
        <v>8221</v>
      </c>
      <c r="B2149">
        <v>236</v>
      </c>
      <c r="C2149">
        <v>12</v>
      </c>
    </row>
    <row r="2150" spans="1:3" hidden="1" x14ac:dyDescent="0.2">
      <c r="A2150" t="s">
        <v>8221</v>
      </c>
      <c r="B2150">
        <v>85</v>
      </c>
      <c r="C2150">
        <v>4</v>
      </c>
    </row>
    <row r="2151" spans="1:3" hidden="1" x14ac:dyDescent="0.2">
      <c r="A2151" t="s">
        <v>8221</v>
      </c>
      <c r="B2151">
        <v>25</v>
      </c>
      <c r="C2151">
        <v>3</v>
      </c>
    </row>
    <row r="2152" spans="1:3" hidden="1" x14ac:dyDescent="0.2">
      <c r="A2152" t="s">
        <v>8221</v>
      </c>
      <c r="B2152">
        <v>2112.9899999999998</v>
      </c>
      <c r="C2152">
        <v>99</v>
      </c>
    </row>
    <row r="2153" spans="1:3" hidden="1" x14ac:dyDescent="0.2">
      <c r="A2153" t="s">
        <v>8221</v>
      </c>
      <c r="B2153">
        <v>16</v>
      </c>
      <c r="C2153">
        <v>3</v>
      </c>
    </row>
    <row r="2154" spans="1:3" hidden="1" x14ac:dyDescent="0.2">
      <c r="A2154" t="s">
        <v>8221</v>
      </c>
      <c r="B2154">
        <v>104</v>
      </c>
      <c r="C2154">
        <v>3</v>
      </c>
    </row>
    <row r="2155" spans="1:3" hidden="1" x14ac:dyDescent="0.2">
      <c r="A2155" t="s">
        <v>8221</v>
      </c>
      <c r="B2155">
        <v>478</v>
      </c>
      <c r="C2155">
        <v>22</v>
      </c>
    </row>
    <row r="2156" spans="1:3" hidden="1" x14ac:dyDescent="0.2">
      <c r="A2156" t="s">
        <v>8221</v>
      </c>
      <c r="B2156">
        <v>47.69</v>
      </c>
      <c r="C2156">
        <v>4</v>
      </c>
    </row>
    <row r="2157" spans="1:3" hidden="1" x14ac:dyDescent="0.2">
      <c r="A2157" t="s">
        <v>8221</v>
      </c>
      <c r="B2157">
        <v>14203</v>
      </c>
      <c r="C2157">
        <v>534</v>
      </c>
    </row>
    <row r="2158" spans="1:3" hidden="1" x14ac:dyDescent="0.2">
      <c r="A2158" t="s">
        <v>8221</v>
      </c>
      <c r="B2158">
        <v>128</v>
      </c>
      <c r="C2158">
        <v>12</v>
      </c>
    </row>
    <row r="2159" spans="1:3" hidden="1" x14ac:dyDescent="0.2">
      <c r="A2159" t="s">
        <v>8221</v>
      </c>
      <c r="B2159">
        <v>1626</v>
      </c>
      <c r="C2159">
        <v>56</v>
      </c>
    </row>
    <row r="2160" spans="1:3" hidden="1" x14ac:dyDescent="0.2">
      <c r="A2160" t="s">
        <v>8221</v>
      </c>
      <c r="B2160">
        <v>560</v>
      </c>
      <c r="C2160">
        <v>11</v>
      </c>
    </row>
    <row r="2161" spans="1:3" hidden="1" x14ac:dyDescent="0.2">
      <c r="A2161" t="s">
        <v>8221</v>
      </c>
      <c r="B2161">
        <v>0</v>
      </c>
      <c r="C2161">
        <v>0</v>
      </c>
    </row>
    <row r="2162" spans="1:3" hidden="1" x14ac:dyDescent="0.2">
      <c r="A2162" t="s">
        <v>8221</v>
      </c>
      <c r="B2162">
        <v>601</v>
      </c>
      <c r="C2162">
        <v>12</v>
      </c>
    </row>
    <row r="2163" spans="1:3" hidden="1" x14ac:dyDescent="0.2">
      <c r="A2163" t="s">
        <v>8221</v>
      </c>
      <c r="B2163">
        <v>225</v>
      </c>
      <c r="C2163">
        <v>5</v>
      </c>
    </row>
    <row r="2164" spans="1:3" hidden="1" x14ac:dyDescent="0.2">
      <c r="A2164" t="s">
        <v>8221</v>
      </c>
      <c r="B2164">
        <v>607</v>
      </c>
      <c r="C2164">
        <v>24</v>
      </c>
    </row>
    <row r="2165" spans="1:3" hidden="1" x14ac:dyDescent="0.2">
      <c r="A2165" t="s">
        <v>8221</v>
      </c>
      <c r="B2165">
        <v>4565</v>
      </c>
      <c r="C2165">
        <v>89</v>
      </c>
    </row>
    <row r="2166" spans="1:3" hidden="1" x14ac:dyDescent="0.2">
      <c r="A2166" t="s">
        <v>8221</v>
      </c>
      <c r="B2166">
        <v>1</v>
      </c>
      <c r="C2166">
        <v>1</v>
      </c>
    </row>
    <row r="2167" spans="1:3" hidden="1" x14ac:dyDescent="0.2">
      <c r="A2167" t="s">
        <v>8221</v>
      </c>
      <c r="B2167">
        <v>2716</v>
      </c>
      <c r="C2167">
        <v>55</v>
      </c>
    </row>
    <row r="2168" spans="1:3" hidden="1" x14ac:dyDescent="0.2">
      <c r="A2168" t="s">
        <v>8221</v>
      </c>
      <c r="B2168">
        <v>2</v>
      </c>
      <c r="C2168">
        <v>2</v>
      </c>
    </row>
    <row r="2169" spans="1:3" hidden="1" x14ac:dyDescent="0.2">
      <c r="A2169" t="s">
        <v>8221</v>
      </c>
      <c r="B2169">
        <v>0</v>
      </c>
      <c r="C2169">
        <v>0</v>
      </c>
    </row>
    <row r="2170" spans="1:3" hidden="1" x14ac:dyDescent="0.2">
      <c r="A2170" t="s">
        <v>8221</v>
      </c>
      <c r="B2170">
        <v>405</v>
      </c>
      <c r="C2170">
        <v>4</v>
      </c>
    </row>
    <row r="2171" spans="1:3" hidden="1" x14ac:dyDescent="0.2">
      <c r="A2171" t="s">
        <v>8221</v>
      </c>
      <c r="B2171">
        <v>118</v>
      </c>
      <c r="C2171">
        <v>6</v>
      </c>
    </row>
    <row r="2172" spans="1:3" hidden="1" x14ac:dyDescent="0.2">
      <c r="A2172" t="s">
        <v>8221</v>
      </c>
      <c r="B2172">
        <v>50</v>
      </c>
      <c r="C2172">
        <v>4</v>
      </c>
    </row>
    <row r="2173" spans="1:3" hidden="1" x14ac:dyDescent="0.2">
      <c r="A2173" t="s">
        <v>8221</v>
      </c>
      <c r="B2173">
        <v>34</v>
      </c>
      <c r="C2173">
        <v>4</v>
      </c>
    </row>
    <row r="2174" spans="1:3" hidden="1" x14ac:dyDescent="0.2">
      <c r="A2174" t="s">
        <v>8221</v>
      </c>
      <c r="B2174">
        <v>2</v>
      </c>
      <c r="C2174">
        <v>2</v>
      </c>
    </row>
    <row r="2175" spans="1:3" hidden="1" x14ac:dyDescent="0.2">
      <c r="A2175" t="s">
        <v>8221</v>
      </c>
      <c r="B2175">
        <v>115</v>
      </c>
      <c r="C2175">
        <v>5</v>
      </c>
    </row>
    <row r="2176" spans="1:3" hidden="1" x14ac:dyDescent="0.2">
      <c r="A2176" t="s">
        <v>8221</v>
      </c>
      <c r="B2176">
        <v>1493</v>
      </c>
      <c r="C2176">
        <v>83</v>
      </c>
    </row>
    <row r="2177" spans="1:3" hidden="1" x14ac:dyDescent="0.2">
      <c r="A2177" t="s">
        <v>8221</v>
      </c>
      <c r="B2177">
        <v>21144</v>
      </c>
      <c r="C2177">
        <v>57</v>
      </c>
    </row>
    <row r="2178" spans="1:3" hidden="1" x14ac:dyDescent="0.2">
      <c r="A2178" t="s">
        <v>8221</v>
      </c>
      <c r="B2178">
        <v>19770.11</v>
      </c>
      <c r="C2178">
        <v>311</v>
      </c>
    </row>
    <row r="2179" spans="1:3" hidden="1" x14ac:dyDescent="0.2">
      <c r="A2179" t="s">
        <v>8221</v>
      </c>
      <c r="B2179">
        <v>26</v>
      </c>
      <c r="C2179">
        <v>2</v>
      </c>
    </row>
    <row r="2180" spans="1:3" hidden="1" x14ac:dyDescent="0.2">
      <c r="A2180" t="s">
        <v>8221</v>
      </c>
      <c r="B2180">
        <v>85</v>
      </c>
      <c r="C2180">
        <v>16</v>
      </c>
    </row>
    <row r="2181" spans="1:3" hidden="1" x14ac:dyDescent="0.2">
      <c r="A2181" t="s">
        <v>8219</v>
      </c>
      <c r="B2181">
        <v>463</v>
      </c>
      <c r="C2181">
        <v>13</v>
      </c>
    </row>
    <row r="2182" spans="1:3" hidden="1" x14ac:dyDescent="0.2">
      <c r="A2182" t="s">
        <v>8219</v>
      </c>
      <c r="B2182">
        <v>5052</v>
      </c>
      <c r="C2182">
        <v>58</v>
      </c>
    </row>
    <row r="2183" spans="1:3" hidden="1" x14ac:dyDescent="0.2">
      <c r="A2183" t="s">
        <v>8219</v>
      </c>
      <c r="B2183">
        <v>3305</v>
      </c>
      <c r="C2183">
        <v>44</v>
      </c>
    </row>
    <row r="2184" spans="1:3" hidden="1" x14ac:dyDescent="0.2">
      <c r="A2184" t="s">
        <v>8219</v>
      </c>
      <c r="B2184">
        <v>5645</v>
      </c>
      <c r="C2184">
        <v>83</v>
      </c>
    </row>
    <row r="2185" spans="1:3" hidden="1" x14ac:dyDescent="0.2">
      <c r="A2185" t="s">
        <v>8219</v>
      </c>
      <c r="B2185">
        <v>3466</v>
      </c>
      <c r="C2185">
        <v>117</v>
      </c>
    </row>
    <row r="2186" spans="1:3" hidden="1" x14ac:dyDescent="0.2">
      <c r="A2186" t="s">
        <v>8219</v>
      </c>
      <c r="B2186">
        <v>2932</v>
      </c>
      <c r="C2186">
        <v>32</v>
      </c>
    </row>
    <row r="2187" spans="1:3" hidden="1" x14ac:dyDescent="0.2">
      <c r="A2187" t="s">
        <v>8219</v>
      </c>
      <c r="B2187">
        <v>180</v>
      </c>
      <c r="C2187">
        <v>8</v>
      </c>
    </row>
    <row r="2188" spans="1:3" hidden="1" x14ac:dyDescent="0.2">
      <c r="A2188" t="s">
        <v>8219</v>
      </c>
      <c r="B2188">
        <v>21884.69</v>
      </c>
      <c r="C2188">
        <v>340</v>
      </c>
    </row>
    <row r="2189" spans="1:3" hidden="1" x14ac:dyDescent="0.2">
      <c r="A2189" t="s">
        <v>8219</v>
      </c>
      <c r="B2189">
        <v>153</v>
      </c>
      <c r="C2189">
        <v>7</v>
      </c>
    </row>
    <row r="2190" spans="1:3" hidden="1" x14ac:dyDescent="0.2">
      <c r="A2190" t="s">
        <v>8219</v>
      </c>
      <c r="B2190">
        <v>633</v>
      </c>
      <c r="C2190">
        <v>19</v>
      </c>
    </row>
    <row r="2191" spans="1:3" hidden="1" x14ac:dyDescent="0.2">
      <c r="A2191" t="s">
        <v>8219</v>
      </c>
      <c r="B2191">
        <v>4243</v>
      </c>
      <c r="C2191">
        <v>47</v>
      </c>
    </row>
    <row r="2192" spans="1:3" hidden="1" x14ac:dyDescent="0.2">
      <c r="A2192" t="s">
        <v>8219</v>
      </c>
      <c r="B2192">
        <v>1000</v>
      </c>
      <c r="C2192">
        <v>13</v>
      </c>
    </row>
    <row r="2193" spans="1:3" hidden="1" x14ac:dyDescent="0.2">
      <c r="A2193" t="s">
        <v>8219</v>
      </c>
      <c r="B2193">
        <v>5331</v>
      </c>
      <c r="C2193">
        <v>90</v>
      </c>
    </row>
    <row r="2194" spans="1:3" hidden="1" x14ac:dyDescent="0.2">
      <c r="A2194" t="s">
        <v>8219</v>
      </c>
      <c r="B2194">
        <v>4119</v>
      </c>
      <c r="C2194">
        <v>63</v>
      </c>
    </row>
    <row r="2195" spans="1:3" hidden="1" x14ac:dyDescent="0.2">
      <c r="A2195" t="s">
        <v>8219</v>
      </c>
      <c r="B2195">
        <v>1750</v>
      </c>
      <c r="C2195">
        <v>26</v>
      </c>
    </row>
    <row r="2196" spans="1:3" hidden="1" x14ac:dyDescent="0.2">
      <c r="A2196" t="s">
        <v>8219</v>
      </c>
      <c r="B2196">
        <v>6301</v>
      </c>
      <c r="C2196">
        <v>71</v>
      </c>
    </row>
    <row r="2197" spans="1:3" hidden="1" x14ac:dyDescent="0.2">
      <c r="A2197" t="s">
        <v>8219</v>
      </c>
      <c r="B2197">
        <v>2503</v>
      </c>
      <c r="C2197">
        <v>38</v>
      </c>
    </row>
    <row r="2198" spans="1:3" hidden="1" x14ac:dyDescent="0.2">
      <c r="A2198" t="s">
        <v>8219</v>
      </c>
      <c r="B2198">
        <v>34660</v>
      </c>
      <c r="C2198">
        <v>859</v>
      </c>
    </row>
    <row r="2199" spans="1:3" hidden="1" x14ac:dyDescent="0.2">
      <c r="A2199" t="s">
        <v>8219</v>
      </c>
      <c r="B2199">
        <v>1614</v>
      </c>
      <c r="C2199">
        <v>21</v>
      </c>
    </row>
    <row r="2200" spans="1:3" hidden="1" x14ac:dyDescent="0.2">
      <c r="A2200" t="s">
        <v>8219</v>
      </c>
      <c r="B2200">
        <v>5359.21</v>
      </c>
      <c r="C2200">
        <v>78</v>
      </c>
    </row>
    <row r="2201" spans="1:3" hidden="1" x14ac:dyDescent="0.2">
      <c r="A2201" t="s">
        <v>8219</v>
      </c>
      <c r="B2201">
        <v>3062</v>
      </c>
      <c r="C2201">
        <v>53</v>
      </c>
    </row>
    <row r="2202" spans="1:3" hidden="1" x14ac:dyDescent="0.2">
      <c r="A2202" t="s">
        <v>8219</v>
      </c>
      <c r="B2202">
        <v>15725</v>
      </c>
      <c r="C2202">
        <v>356</v>
      </c>
    </row>
    <row r="2203" spans="1:3" hidden="1" x14ac:dyDescent="0.2">
      <c r="A2203" t="s">
        <v>8219</v>
      </c>
      <c r="B2203">
        <v>8807</v>
      </c>
      <c r="C2203">
        <v>279</v>
      </c>
    </row>
    <row r="2204" spans="1:3" hidden="1" x14ac:dyDescent="0.2">
      <c r="A2204" t="s">
        <v>8219</v>
      </c>
      <c r="B2204">
        <v>28474</v>
      </c>
      <c r="C2204">
        <v>266</v>
      </c>
    </row>
    <row r="2205" spans="1:3" hidden="1" x14ac:dyDescent="0.2">
      <c r="A2205" t="s">
        <v>8219</v>
      </c>
      <c r="B2205">
        <v>92848.5</v>
      </c>
      <c r="C2205">
        <v>623</v>
      </c>
    </row>
    <row r="2206" spans="1:3" hidden="1" x14ac:dyDescent="0.2">
      <c r="A2206" t="s">
        <v>8219</v>
      </c>
      <c r="B2206">
        <v>21935</v>
      </c>
      <c r="C2206">
        <v>392</v>
      </c>
    </row>
    <row r="2207" spans="1:3" hidden="1" x14ac:dyDescent="0.2">
      <c r="A2207" t="s">
        <v>8219</v>
      </c>
      <c r="B2207">
        <v>202928.5</v>
      </c>
      <c r="C2207">
        <v>3562</v>
      </c>
    </row>
    <row r="2208" spans="1:3" hidden="1" x14ac:dyDescent="0.2">
      <c r="A2208" t="s">
        <v>8219</v>
      </c>
      <c r="B2208">
        <v>22645</v>
      </c>
      <c r="C2208">
        <v>514</v>
      </c>
    </row>
    <row r="2209" spans="1:3" hidden="1" x14ac:dyDescent="0.2">
      <c r="A2209" t="s">
        <v>8219</v>
      </c>
      <c r="B2209">
        <v>6039</v>
      </c>
      <c r="C2209">
        <v>88</v>
      </c>
    </row>
    <row r="2210" spans="1:3" hidden="1" x14ac:dyDescent="0.2">
      <c r="A2210" t="s">
        <v>8219</v>
      </c>
      <c r="B2210">
        <v>35076</v>
      </c>
      <c r="C2210">
        <v>537</v>
      </c>
    </row>
    <row r="2211" spans="1:3" hidden="1" x14ac:dyDescent="0.2">
      <c r="A2211" t="s">
        <v>8219</v>
      </c>
      <c r="B2211">
        <v>898</v>
      </c>
      <c r="C2211">
        <v>25</v>
      </c>
    </row>
    <row r="2212" spans="1:3" hidden="1" x14ac:dyDescent="0.2">
      <c r="A2212" t="s">
        <v>8219</v>
      </c>
      <c r="B2212">
        <v>129748.82</v>
      </c>
      <c r="C2212">
        <v>3238</v>
      </c>
    </row>
    <row r="2213" spans="1:3" hidden="1" x14ac:dyDescent="0.2">
      <c r="A2213" t="s">
        <v>8219</v>
      </c>
      <c r="B2213">
        <v>67856</v>
      </c>
      <c r="C2213">
        <v>897</v>
      </c>
    </row>
    <row r="2214" spans="1:3" hidden="1" x14ac:dyDescent="0.2">
      <c r="A2214" t="s">
        <v>8219</v>
      </c>
      <c r="B2214">
        <v>53737</v>
      </c>
      <c r="C2214">
        <v>878</v>
      </c>
    </row>
    <row r="2215" spans="1:3" hidden="1" x14ac:dyDescent="0.2">
      <c r="A2215" t="s">
        <v>8219</v>
      </c>
      <c r="B2215">
        <v>5535</v>
      </c>
      <c r="C2215">
        <v>115</v>
      </c>
    </row>
    <row r="2216" spans="1:3" hidden="1" x14ac:dyDescent="0.2">
      <c r="A2216" t="s">
        <v>8219</v>
      </c>
      <c r="B2216">
        <v>15937</v>
      </c>
      <c r="C2216">
        <v>234</v>
      </c>
    </row>
    <row r="2217" spans="1:3" hidden="1" x14ac:dyDescent="0.2">
      <c r="A2217" t="s">
        <v>8219</v>
      </c>
      <c r="B2217">
        <v>285309.33</v>
      </c>
      <c r="C2217">
        <v>4330</v>
      </c>
    </row>
    <row r="2218" spans="1:3" hidden="1" x14ac:dyDescent="0.2">
      <c r="A2218" t="s">
        <v>8219</v>
      </c>
      <c r="B2218">
        <v>53157</v>
      </c>
      <c r="C2218">
        <v>651</v>
      </c>
    </row>
    <row r="2219" spans="1:3" hidden="1" x14ac:dyDescent="0.2">
      <c r="A2219" t="s">
        <v>8219</v>
      </c>
      <c r="B2219">
        <v>13228</v>
      </c>
      <c r="C2219">
        <v>251</v>
      </c>
    </row>
    <row r="2220" spans="1:3" hidden="1" x14ac:dyDescent="0.2">
      <c r="A2220" t="s">
        <v>8219</v>
      </c>
      <c r="B2220">
        <v>10843</v>
      </c>
      <c r="C2220">
        <v>263</v>
      </c>
    </row>
    <row r="2221" spans="1:3" hidden="1" x14ac:dyDescent="0.2">
      <c r="A2221" t="s">
        <v>8219</v>
      </c>
      <c r="B2221">
        <v>420.99</v>
      </c>
      <c r="C2221">
        <v>28</v>
      </c>
    </row>
    <row r="2222" spans="1:3" hidden="1" x14ac:dyDescent="0.2">
      <c r="A2222" t="s">
        <v>8219</v>
      </c>
      <c r="B2222">
        <v>28167.25</v>
      </c>
      <c r="C2222">
        <v>721</v>
      </c>
    </row>
    <row r="2223" spans="1:3" hidden="1" x14ac:dyDescent="0.2">
      <c r="A2223" t="s">
        <v>8219</v>
      </c>
      <c r="B2223">
        <v>2191</v>
      </c>
      <c r="C2223">
        <v>50</v>
      </c>
    </row>
    <row r="2224" spans="1:3" hidden="1" x14ac:dyDescent="0.2">
      <c r="A2224" t="s">
        <v>8219</v>
      </c>
      <c r="B2224">
        <v>1993</v>
      </c>
      <c r="C2224">
        <v>73</v>
      </c>
    </row>
    <row r="2225" spans="1:3" hidden="1" x14ac:dyDescent="0.2">
      <c r="A2225" t="s">
        <v>8219</v>
      </c>
      <c r="B2225">
        <v>1140</v>
      </c>
      <c r="C2225">
        <v>27</v>
      </c>
    </row>
    <row r="2226" spans="1:3" hidden="1" x14ac:dyDescent="0.2">
      <c r="A2226" t="s">
        <v>8219</v>
      </c>
      <c r="B2226">
        <v>1130</v>
      </c>
      <c r="C2226">
        <v>34</v>
      </c>
    </row>
    <row r="2227" spans="1:3" hidden="1" x14ac:dyDescent="0.2">
      <c r="A2227" t="s">
        <v>8219</v>
      </c>
      <c r="B2227">
        <v>2000</v>
      </c>
      <c r="C2227">
        <v>7</v>
      </c>
    </row>
    <row r="2228" spans="1:3" hidden="1" x14ac:dyDescent="0.2">
      <c r="A2228" t="s">
        <v>8219</v>
      </c>
      <c r="B2228">
        <v>1016</v>
      </c>
      <c r="C2228">
        <v>24</v>
      </c>
    </row>
    <row r="2229" spans="1:3" hidden="1" x14ac:dyDescent="0.2">
      <c r="A2229" t="s">
        <v>8219</v>
      </c>
      <c r="B2229">
        <v>754</v>
      </c>
      <c r="C2229">
        <v>15</v>
      </c>
    </row>
    <row r="2230" spans="1:3" hidden="1" x14ac:dyDescent="0.2">
      <c r="A2230" t="s">
        <v>8219</v>
      </c>
      <c r="B2230">
        <v>4457</v>
      </c>
      <c r="C2230">
        <v>72</v>
      </c>
    </row>
    <row r="2231" spans="1:3" hidden="1" x14ac:dyDescent="0.2">
      <c r="A2231" t="s">
        <v>8219</v>
      </c>
      <c r="B2231">
        <v>4890</v>
      </c>
      <c r="C2231">
        <v>120</v>
      </c>
    </row>
    <row r="2232" spans="1:3" hidden="1" x14ac:dyDescent="0.2">
      <c r="A2232" t="s">
        <v>8219</v>
      </c>
      <c r="B2232">
        <v>6863</v>
      </c>
      <c r="C2232">
        <v>123</v>
      </c>
    </row>
    <row r="2233" spans="1:3" hidden="1" x14ac:dyDescent="0.2">
      <c r="A2233" t="s">
        <v>8219</v>
      </c>
      <c r="B2233">
        <v>10</v>
      </c>
      <c r="C2233">
        <v>1</v>
      </c>
    </row>
    <row r="2234" spans="1:3" hidden="1" x14ac:dyDescent="0.2">
      <c r="A2234" t="s">
        <v>8219</v>
      </c>
      <c r="B2234">
        <v>1755.01</v>
      </c>
      <c r="C2234">
        <v>24</v>
      </c>
    </row>
    <row r="2235" spans="1:3" hidden="1" x14ac:dyDescent="0.2">
      <c r="A2235" t="s">
        <v>8219</v>
      </c>
      <c r="B2235">
        <v>860</v>
      </c>
      <c r="C2235">
        <v>33</v>
      </c>
    </row>
    <row r="2236" spans="1:3" hidden="1" x14ac:dyDescent="0.2">
      <c r="A2236" t="s">
        <v>8219</v>
      </c>
      <c r="B2236">
        <v>317</v>
      </c>
      <c r="C2236">
        <v>14</v>
      </c>
    </row>
    <row r="2237" spans="1:3" hidden="1" x14ac:dyDescent="0.2">
      <c r="A2237" t="s">
        <v>8219</v>
      </c>
      <c r="B2237">
        <v>425</v>
      </c>
      <c r="C2237">
        <v>9</v>
      </c>
    </row>
    <row r="2238" spans="1:3" hidden="1" x14ac:dyDescent="0.2">
      <c r="A2238" t="s">
        <v>8219</v>
      </c>
      <c r="B2238">
        <v>2456.66</v>
      </c>
      <c r="C2238">
        <v>76</v>
      </c>
    </row>
    <row r="2239" spans="1:3" hidden="1" x14ac:dyDescent="0.2">
      <c r="A2239" t="s">
        <v>8219</v>
      </c>
      <c r="B2239">
        <v>1015</v>
      </c>
      <c r="C2239">
        <v>19</v>
      </c>
    </row>
    <row r="2240" spans="1:3" hidden="1" x14ac:dyDescent="0.2">
      <c r="A2240" t="s">
        <v>8219</v>
      </c>
      <c r="B2240">
        <v>3540</v>
      </c>
      <c r="C2240">
        <v>69</v>
      </c>
    </row>
    <row r="2241" spans="1:3" hidden="1" x14ac:dyDescent="0.2">
      <c r="A2241" t="s">
        <v>8219</v>
      </c>
      <c r="B2241">
        <v>8109</v>
      </c>
      <c r="C2241">
        <v>218</v>
      </c>
    </row>
    <row r="2242" spans="1:3" hidden="1" x14ac:dyDescent="0.2">
      <c r="A2242" t="s">
        <v>8219</v>
      </c>
      <c r="B2242">
        <v>813</v>
      </c>
      <c r="C2242">
        <v>30</v>
      </c>
    </row>
    <row r="2243" spans="1:3" hidden="1" x14ac:dyDescent="0.2">
      <c r="A2243" t="s">
        <v>8219</v>
      </c>
      <c r="B2243">
        <v>20631</v>
      </c>
      <c r="C2243">
        <v>100</v>
      </c>
    </row>
    <row r="2244" spans="1:3" hidden="1" x14ac:dyDescent="0.2">
      <c r="A2244" t="s">
        <v>8219</v>
      </c>
      <c r="B2244">
        <v>24315</v>
      </c>
      <c r="C2244">
        <v>296</v>
      </c>
    </row>
    <row r="2245" spans="1:3" hidden="1" x14ac:dyDescent="0.2">
      <c r="A2245" t="s">
        <v>8219</v>
      </c>
      <c r="B2245">
        <v>198415.01</v>
      </c>
      <c r="C2245">
        <v>1204</v>
      </c>
    </row>
    <row r="2246" spans="1:3" hidden="1" x14ac:dyDescent="0.2">
      <c r="A2246" t="s">
        <v>8219</v>
      </c>
      <c r="B2246">
        <v>19523.310000000001</v>
      </c>
      <c r="C2246">
        <v>321</v>
      </c>
    </row>
    <row r="2247" spans="1:3" hidden="1" x14ac:dyDescent="0.2">
      <c r="A2247" t="s">
        <v>8219</v>
      </c>
      <c r="B2247">
        <v>20459</v>
      </c>
      <c r="C2247">
        <v>301</v>
      </c>
    </row>
    <row r="2248" spans="1:3" hidden="1" x14ac:dyDescent="0.2">
      <c r="A2248" t="s">
        <v>8219</v>
      </c>
      <c r="B2248">
        <v>11744.9</v>
      </c>
      <c r="C2248">
        <v>144</v>
      </c>
    </row>
    <row r="2249" spans="1:3" hidden="1" x14ac:dyDescent="0.2">
      <c r="A2249" t="s">
        <v>8219</v>
      </c>
      <c r="B2249">
        <v>13704.33</v>
      </c>
      <c r="C2249">
        <v>539</v>
      </c>
    </row>
    <row r="2250" spans="1:3" hidden="1" x14ac:dyDescent="0.2">
      <c r="A2250" t="s">
        <v>8219</v>
      </c>
      <c r="B2250">
        <v>10706</v>
      </c>
      <c r="C2250">
        <v>498</v>
      </c>
    </row>
    <row r="2251" spans="1:3" hidden="1" x14ac:dyDescent="0.2">
      <c r="A2251" t="s">
        <v>8219</v>
      </c>
      <c r="B2251">
        <v>30303.24</v>
      </c>
      <c r="C2251">
        <v>1113</v>
      </c>
    </row>
    <row r="2252" spans="1:3" hidden="1" x14ac:dyDescent="0.2">
      <c r="A2252" t="s">
        <v>8219</v>
      </c>
      <c r="B2252">
        <v>24790</v>
      </c>
      <c r="C2252">
        <v>988</v>
      </c>
    </row>
    <row r="2253" spans="1:3" hidden="1" x14ac:dyDescent="0.2">
      <c r="A2253" t="s">
        <v>8219</v>
      </c>
      <c r="B2253">
        <v>8301</v>
      </c>
      <c r="C2253">
        <v>391</v>
      </c>
    </row>
    <row r="2254" spans="1:3" hidden="1" x14ac:dyDescent="0.2">
      <c r="A2254" t="s">
        <v>8219</v>
      </c>
      <c r="B2254">
        <v>1165</v>
      </c>
      <c r="C2254">
        <v>28</v>
      </c>
    </row>
    <row r="2255" spans="1:3" hidden="1" x14ac:dyDescent="0.2">
      <c r="A2255" t="s">
        <v>8219</v>
      </c>
      <c r="B2255">
        <v>19931</v>
      </c>
      <c r="C2255">
        <v>147</v>
      </c>
    </row>
    <row r="2256" spans="1:3" hidden="1" x14ac:dyDescent="0.2">
      <c r="A2256" t="s">
        <v>8219</v>
      </c>
      <c r="B2256">
        <v>15039</v>
      </c>
      <c r="C2256">
        <v>680</v>
      </c>
    </row>
    <row r="2257" spans="1:3" hidden="1" x14ac:dyDescent="0.2">
      <c r="A2257" t="s">
        <v>8219</v>
      </c>
      <c r="B2257">
        <v>63527</v>
      </c>
      <c r="C2257">
        <v>983</v>
      </c>
    </row>
    <row r="2258" spans="1:3" hidden="1" x14ac:dyDescent="0.2">
      <c r="A2258" t="s">
        <v>8219</v>
      </c>
      <c r="B2258">
        <v>5496</v>
      </c>
      <c r="C2258">
        <v>79</v>
      </c>
    </row>
    <row r="2259" spans="1:3" hidden="1" x14ac:dyDescent="0.2">
      <c r="A2259" t="s">
        <v>8219</v>
      </c>
      <c r="B2259">
        <v>32006.67</v>
      </c>
      <c r="C2259">
        <v>426</v>
      </c>
    </row>
    <row r="2260" spans="1:3" hidden="1" x14ac:dyDescent="0.2">
      <c r="A2260" t="s">
        <v>8219</v>
      </c>
      <c r="B2260">
        <v>13534</v>
      </c>
      <c r="C2260">
        <v>96</v>
      </c>
    </row>
    <row r="2261" spans="1:3" hidden="1" x14ac:dyDescent="0.2">
      <c r="A2261" t="s">
        <v>8219</v>
      </c>
      <c r="B2261">
        <v>8064</v>
      </c>
      <c r="C2261">
        <v>163</v>
      </c>
    </row>
    <row r="2262" spans="1:3" hidden="1" x14ac:dyDescent="0.2">
      <c r="A2262" t="s">
        <v>8219</v>
      </c>
      <c r="B2262">
        <v>136009.76</v>
      </c>
      <c r="C2262">
        <v>2525</v>
      </c>
    </row>
    <row r="2263" spans="1:3" hidden="1" x14ac:dyDescent="0.2">
      <c r="A2263" t="s">
        <v>8219</v>
      </c>
      <c r="B2263">
        <v>9302.5</v>
      </c>
      <c r="C2263">
        <v>2035</v>
      </c>
    </row>
    <row r="2264" spans="1:3" hidden="1" x14ac:dyDescent="0.2">
      <c r="A2264" t="s">
        <v>8219</v>
      </c>
      <c r="B2264">
        <v>18851</v>
      </c>
      <c r="C2264">
        <v>290</v>
      </c>
    </row>
    <row r="2265" spans="1:3" hidden="1" x14ac:dyDescent="0.2">
      <c r="A2265" t="s">
        <v>8219</v>
      </c>
      <c r="B2265">
        <v>105881</v>
      </c>
      <c r="C2265">
        <v>1980</v>
      </c>
    </row>
    <row r="2266" spans="1:3" hidden="1" x14ac:dyDescent="0.2">
      <c r="A2266" t="s">
        <v>8219</v>
      </c>
      <c r="B2266">
        <v>2503</v>
      </c>
      <c r="C2266">
        <v>57</v>
      </c>
    </row>
    <row r="2267" spans="1:3" hidden="1" x14ac:dyDescent="0.2">
      <c r="A2267" t="s">
        <v>8219</v>
      </c>
      <c r="B2267">
        <v>19324</v>
      </c>
      <c r="C2267">
        <v>380</v>
      </c>
    </row>
    <row r="2268" spans="1:3" hidden="1" x14ac:dyDescent="0.2">
      <c r="A2268" t="s">
        <v>8219</v>
      </c>
      <c r="B2268">
        <v>7505</v>
      </c>
      <c r="C2268">
        <v>128</v>
      </c>
    </row>
    <row r="2269" spans="1:3" hidden="1" x14ac:dyDescent="0.2">
      <c r="A2269" t="s">
        <v>8219</v>
      </c>
      <c r="B2269">
        <v>5907</v>
      </c>
      <c r="C2269">
        <v>180</v>
      </c>
    </row>
    <row r="2270" spans="1:3" hidden="1" x14ac:dyDescent="0.2">
      <c r="A2270" t="s">
        <v>8219</v>
      </c>
      <c r="B2270">
        <v>243778</v>
      </c>
      <c r="C2270">
        <v>571</v>
      </c>
    </row>
    <row r="2271" spans="1:3" hidden="1" x14ac:dyDescent="0.2">
      <c r="A2271" t="s">
        <v>8219</v>
      </c>
      <c r="B2271">
        <v>11428.19</v>
      </c>
      <c r="C2271">
        <v>480</v>
      </c>
    </row>
    <row r="2272" spans="1:3" hidden="1" x14ac:dyDescent="0.2">
      <c r="A2272" t="s">
        <v>8219</v>
      </c>
      <c r="B2272">
        <v>24505</v>
      </c>
      <c r="C2272">
        <v>249</v>
      </c>
    </row>
    <row r="2273" spans="1:3" hidden="1" x14ac:dyDescent="0.2">
      <c r="A2273" t="s">
        <v>8219</v>
      </c>
      <c r="B2273">
        <v>9015</v>
      </c>
      <c r="C2273">
        <v>84</v>
      </c>
    </row>
    <row r="2274" spans="1:3" hidden="1" x14ac:dyDescent="0.2">
      <c r="A2274" t="s">
        <v>8219</v>
      </c>
      <c r="B2274">
        <v>2299</v>
      </c>
      <c r="C2274">
        <v>197</v>
      </c>
    </row>
    <row r="2275" spans="1:3" hidden="1" x14ac:dyDescent="0.2">
      <c r="A2275" t="s">
        <v>8219</v>
      </c>
      <c r="B2275">
        <v>11323</v>
      </c>
      <c r="C2275">
        <v>271</v>
      </c>
    </row>
    <row r="2276" spans="1:3" hidden="1" x14ac:dyDescent="0.2">
      <c r="A2276" t="s">
        <v>8219</v>
      </c>
      <c r="B2276">
        <v>1069</v>
      </c>
      <c r="C2276">
        <v>50</v>
      </c>
    </row>
    <row r="2277" spans="1:3" hidden="1" x14ac:dyDescent="0.2">
      <c r="A2277" t="s">
        <v>8219</v>
      </c>
      <c r="B2277">
        <v>15903.5</v>
      </c>
      <c r="C2277">
        <v>169</v>
      </c>
    </row>
    <row r="2278" spans="1:3" hidden="1" x14ac:dyDescent="0.2">
      <c r="A2278" t="s">
        <v>8219</v>
      </c>
      <c r="B2278">
        <v>3223</v>
      </c>
      <c r="C2278">
        <v>205</v>
      </c>
    </row>
    <row r="2279" spans="1:3" hidden="1" x14ac:dyDescent="0.2">
      <c r="A2279" t="s">
        <v>8219</v>
      </c>
      <c r="B2279">
        <v>18671</v>
      </c>
      <c r="C2279">
        <v>206</v>
      </c>
    </row>
    <row r="2280" spans="1:3" hidden="1" x14ac:dyDescent="0.2">
      <c r="A2280" t="s">
        <v>8219</v>
      </c>
      <c r="B2280">
        <v>8173</v>
      </c>
      <c r="C2280">
        <v>84</v>
      </c>
    </row>
    <row r="2281" spans="1:3" hidden="1" x14ac:dyDescent="0.2">
      <c r="A2281" t="s">
        <v>8219</v>
      </c>
      <c r="B2281">
        <v>7795</v>
      </c>
      <c r="C2281">
        <v>210</v>
      </c>
    </row>
    <row r="2282" spans="1:3" hidden="1" x14ac:dyDescent="0.2">
      <c r="A2282" t="s">
        <v>8219</v>
      </c>
      <c r="B2282">
        <v>5087</v>
      </c>
      <c r="C2282">
        <v>181</v>
      </c>
    </row>
    <row r="2283" spans="1:3" hidden="1" x14ac:dyDescent="0.2">
      <c r="A2283" t="s">
        <v>8219</v>
      </c>
      <c r="B2283">
        <v>8666</v>
      </c>
      <c r="C2283">
        <v>60</v>
      </c>
    </row>
    <row r="2284" spans="1:3" hidden="1" x14ac:dyDescent="0.2">
      <c r="A2284" t="s">
        <v>8219</v>
      </c>
      <c r="B2284">
        <v>10802</v>
      </c>
      <c r="C2284">
        <v>445</v>
      </c>
    </row>
    <row r="2285" spans="1:3" hidden="1" x14ac:dyDescent="0.2">
      <c r="A2285" t="s">
        <v>8219</v>
      </c>
      <c r="B2285">
        <v>597</v>
      </c>
      <c r="C2285">
        <v>17</v>
      </c>
    </row>
    <row r="2286" spans="1:3" hidden="1" x14ac:dyDescent="0.2">
      <c r="A2286" t="s">
        <v>8219</v>
      </c>
      <c r="B2286">
        <v>4804</v>
      </c>
      <c r="C2286">
        <v>194</v>
      </c>
    </row>
    <row r="2287" spans="1:3" hidden="1" x14ac:dyDescent="0.2">
      <c r="A2287" t="s">
        <v>8219</v>
      </c>
      <c r="B2287">
        <v>76105</v>
      </c>
      <c r="C2287">
        <v>404</v>
      </c>
    </row>
    <row r="2288" spans="1:3" hidden="1" x14ac:dyDescent="0.2">
      <c r="A2288" t="s">
        <v>8219</v>
      </c>
      <c r="B2288">
        <v>28728</v>
      </c>
      <c r="C2288">
        <v>194</v>
      </c>
    </row>
    <row r="2289" spans="1:3" hidden="1" x14ac:dyDescent="0.2">
      <c r="A2289" t="s">
        <v>8219</v>
      </c>
      <c r="B2289">
        <v>45041</v>
      </c>
      <c r="C2289">
        <v>902</v>
      </c>
    </row>
    <row r="2290" spans="1:3" hidden="1" x14ac:dyDescent="0.2">
      <c r="A2290" t="s">
        <v>8219</v>
      </c>
      <c r="B2290">
        <v>180062</v>
      </c>
      <c r="C2290">
        <v>1670</v>
      </c>
    </row>
    <row r="2291" spans="1:3" hidden="1" x14ac:dyDescent="0.2">
      <c r="A2291" t="s">
        <v>8219</v>
      </c>
      <c r="B2291">
        <v>56618</v>
      </c>
      <c r="C2291">
        <v>1328</v>
      </c>
    </row>
    <row r="2292" spans="1:3" hidden="1" x14ac:dyDescent="0.2">
      <c r="A2292" t="s">
        <v>8219</v>
      </c>
      <c r="B2292">
        <v>13566</v>
      </c>
      <c r="C2292">
        <v>944</v>
      </c>
    </row>
    <row r="2293" spans="1:3" hidden="1" x14ac:dyDescent="0.2">
      <c r="A2293" t="s">
        <v>8219</v>
      </c>
      <c r="B2293">
        <v>5509</v>
      </c>
      <c r="C2293">
        <v>147</v>
      </c>
    </row>
    <row r="2294" spans="1:3" hidden="1" x14ac:dyDescent="0.2">
      <c r="A2294" t="s">
        <v>8219</v>
      </c>
      <c r="B2294">
        <v>2990</v>
      </c>
      <c r="C2294">
        <v>99</v>
      </c>
    </row>
    <row r="2295" spans="1:3" hidden="1" x14ac:dyDescent="0.2">
      <c r="A2295" t="s">
        <v>8219</v>
      </c>
      <c r="B2295">
        <v>2650.5</v>
      </c>
      <c r="C2295">
        <v>79</v>
      </c>
    </row>
    <row r="2296" spans="1:3" hidden="1" x14ac:dyDescent="0.2">
      <c r="A2296" t="s">
        <v>8219</v>
      </c>
      <c r="B2296">
        <v>4856</v>
      </c>
      <c r="C2296">
        <v>75</v>
      </c>
    </row>
    <row r="2297" spans="1:3" hidden="1" x14ac:dyDescent="0.2">
      <c r="A2297" t="s">
        <v>8219</v>
      </c>
      <c r="B2297">
        <v>11992</v>
      </c>
      <c r="C2297">
        <v>207</v>
      </c>
    </row>
    <row r="2298" spans="1:3" hidden="1" x14ac:dyDescent="0.2">
      <c r="A2298" t="s">
        <v>8219</v>
      </c>
      <c r="B2298">
        <v>5414</v>
      </c>
      <c r="C2298">
        <v>102</v>
      </c>
    </row>
    <row r="2299" spans="1:3" hidden="1" x14ac:dyDescent="0.2">
      <c r="A2299" t="s">
        <v>8219</v>
      </c>
      <c r="B2299">
        <v>1538</v>
      </c>
      <c r="C2299">
        <v>32</v>
      </c>
    </row>
    <row r="2300" spans="1:3" hidden="1" x14ac:dyDescent="0.2">
      <c r="A2300" t="s">
        <v>8219</v>
      </c>
      <c r="B2300">
        <v>39550.5</v>
      </c>
      <c r="C2300">
        <v>480</v>
      </c>
    </row>
    <row r="2301" spans="1:3" hidden="1" x14ac:dyDescent="0.2">
      <c r="A2301" t="s">
        <v>8219</v>
      </c>
      <c r="B2301">
        <v>555</v>
      </c>
      <c r="C2301">
        <v>11</v>
      </c>
    </row>
    <row r="2302" spans="1:3" hidden="1" x14ac:dyDescent="0.2">
      <c r="A2302" t="s">
        <v>8219</v>
      </c>
      <c r="B2302">
        <v>1390</v>
      </c>
      <c r="C2302">
        <v>12</v>
      </c>
    </row>
    <row r="2303" spans="1:3" hidden="1" x14ac:dyDescent="0.2">
      <c r="A2303" t="s">
        <v>8219</v>
      </c>
      <c r="B2303">
        <v>3025.66</v>
      </c>
      <c r="C2303">
        <v>48</v>
      </c>
    </row>
    <row r="2304" spans="1:3" hidden="1" x14ac:dyDescent="0.2">
      <c r="A2304" t="s">
        <v>8219</v>
      </c>
      <c r="B2304">
        <v>6373.27</v>
      </c>
      <c r="C2304">
        <v>59</v>
      </c>
    </row>
    <row r="2305" spans="1:3" hidden="1" x14ac:dyDescent="0.2">
      <c r="A2305" t="s">
        <v>8219</v>
      </c>
      <c r="B2305">
        <v>3641</v>
      </c>
      <c r="C2305">
        <v>79</v>
      </c>
    </row>
    <row r="2306" spans="1:3" hidden="1" x14ac:dyDescent="0.2">
      <c r="A2306" t="s">
        <v>8219</v>
      </c>
      <c r="B2306">
        <v>1501</v>
      </c>
      <c r="C2306">
        <v>14</v>
      </c>
    </row>
    <row r="2307" spans="1:3" hidden="1" x14ac:dyDescent="0.2">
      <c r="A2307" t="s">
        <v>8219</v>
      </c>
      <c r="B2307">
        <v>5398.99</v>
      </c>
      <c r="C2307">
        <v>106</v>
      </c>
    </row>
    <row r="2308" spans="1:3" hidden="1" x14ac:dyDescent="0.2">
      <c r="A2308" t="s">
        <v>8219</v>
      </c>
      <c r="B2308">
        <v>1001</v>
      </c>
      <c r="C2308">
        <v>25</v>
      </c>
    </row>
    <row r="2309" spans="1:3" hidden="1" x14ac:dyDescent="0.2">
      <c r="A2309" t="s">
        <v>8219</v>
      </c>
      <c r="B2309">
        <v>1611</v>
      </c>
      <c r="C2309">
        <v>25</v>
      </c>
    </row>
    <row r="2310" spans="1:3" hidden="1" x14ac:dyDescent="0.2">
      <c r="A2310" t="s">
        <v>8219</v>
      </c>
      <c r="B2310">
        <v>1561</v>
      </c>
      <c r="C2310">
        <v>29</v>
      </c>
    </row>
    <row r="2311" spans="1:3" hidden="1" x14ac:dyDescent="0.2">
      <c r="A2311" t="s">
        <v>8219</v>
      </c>
      <c r="B2311">
        <v>4320</v>
      </c>
      <c r="C2311">
        <v>43</v>
      </c>
    </row>
    <row r="2312" spans="1:3" hidden="1" x14ac:dyDescent="0.2">
      <c r="A2312" t="s">
        <v>8219</v>
      </c>
      <c r="B2312">
        <v>2145.0100000000002</v>
      </c>
      <c r="C2312">
        <v>46</v>
      </c>
    </row>
    <row r="2313" spans="1:3" hidden="1" x14ac:dyDescent="0.2">
      <c r="A2313" t="s">
        <v>8219</v>
      </c>
      <c r="B2313">
        <v>920</v>
      </c>
      <c r="C2313">
        <v>27</v>
      </c>
    </row>
    <row r="2314" spans="1:3" hidden="1" x14ac:dyDescent="0.2">
      <c r="A2314" t="s">
        <v>8219</v>
      </c>
      <c r="B2314">
        <v>7304.04</v>
      </c>
      <c r="C2314">
        <v>112</v>
      </c>
    </row>
    <row r="2315" spans="1:3" hidden="1" x14ac:dyDescent="0.2">
      <c r="A2315" t="s">
        <v>8219</v>
      </c>
      <c r="B2315">
        <v>1503</v>
      </c>
      <c r="C2315">
        <v>34</v>
      </c>
    </row>
    <row r="2316" spans="1:3" hidden="1" x14ac:dyDescent="0.2">
      <c r="A2316" t="s">
        <v>8219</v>
      </c>
      <c r="B2316">
        <v>10435</v>
      </c>
      <c r="C2316">
        <v>145</v>
      </c>
    </row>
    <row r="2317" spans="1:3" hidden="1" x14ac:dyDescent="0.2">
      <c r="A2317" t="s">
        <v>8219</v>
      </c>
      <c r="B2317">
        <v>1006</v>
      </c>
      <c r="C2317">
        <v>19</v>
      </c>
    </row>
    <row r="2318" spans="1:3" hidden="1" x14ac:dyDescent="0.2">
      <c r="A2318" t="s">
        <v>8219</v>
      </c>
      <c r="B2318">
        <v>31522</v>
      </c>
      <c r="C2318">
        <v>288</v>
      </c>
    </row>
    <row r="2319" spans="1:3" hidden="1" x14ac:dyDescent="0.2">
      <c r="A2319" t="s">
        <v>8219</v>
      </c>
      <c r="B2319">
        <v>1050.5</v>
      </c>
      <c r="C2319">
        <v>14</v>
      </c>
    </row>
    <row r="2320" spans="1:3" hidden="1" x14ac:dyDescent="0.2">
      <c r="A2320" t="s">
        <v>8219</v>
      </c>
      <c r="B2320">
        <v>810</v>
      </c>
      <c r="C2320">
        <v>7</v>
      </c>
    </row>
    <row r="2321" spans="1:3" hidden="1" x14ac:dyDescent="0.2">
      <c r="A2321" t="s">
        <v>8219</v>
      </c>
      <c r="B2321">
        <v>6680.22</v>
      </c>
      <c r="C2321">
        <v>211</v>
      </c>
    </row>
    <row r="2322" spans="1:3" hidden="1" x14ac:dyDescent="0.2">
      <c r="A2322" t="s">
        <v>8219</v>
      </c>
      <c r="B2322">
        <v>3925</v>
      </c>
      <c r="C2322">
        <v>85</v>
      </c>
    </row>
    <row r="2323" spans="1:3" hidden="1" x14ac:dyDescent="0.2">
      <c r="A2323" t="s">
        <v>8219</v>
      </c>
      <c r="B2323">
        <v>7053.61</v>
      </c>
      <c r="C2323">
        <v>103</v>
      </c>
    </row>
    <row r="2324" spans="1:3" hidden="1" x14ac:dyDescent="0.2">
      <c r="A2324" t="s">
        <v>8219</v>
      </c>
      <c r="B2324">
        <v>6042.02</v>
      </c>
      <c r="C2324">
        <v>113</v>
      </c>
    </row>
    <row r="2325" spans="1:3" hidden="1" x14ac:dyDescent="0.2">
      <c r="A2325" t="s">
        <v>8219</v>
      </c>
      <c r="B2325">
        <v>18221</v>
      </c>
      <c r="C2325">
        <v>167</v>
      </c>
    </row>
    <row r="2326" spans="1:3" hidden="1" x14ac:dyDescent="0.2">
      <c r="A2326" t="s">
        <v>8219</v>
      </c>
      <c r="B2326">
        <v>3736.55</v>
      </c>
      <c r="C2326">
        <v>73</v>
      </c>
    </row>
    <row r="2327" spans="1:3" hidden="1" x14ac:dyDescent="0.2">
      <c r="A2327" t="s">
        <v>8219</v>
      </c>
      <c r="B2327">
        <v>2095.2600000000002</v>
      </c>
      <c r="C2327">
        <v>75</v>
      </c>
    </row>
    <row r="2328" spans="1:3" hidden="1" x14ac:dyDescent="0.2">
      <c r="A2328" t="s">
        <v>8219</v>
      </c>
      <c r="B2328">
        <v>50653.11</v>
      </c>
      <c r="C2328">
        <v>614</v>
      </c>
    </row>
    <row r="2329" spans="1:3" hidden="1" x14ac:dyDescent="0.2">
      <c r="A2329" t="s">
        <v>8219</v>
      </c>
      <c r="B2329">
        <v>6400.47</v>
      </c>
      <c r="C2329">
        <v>107</v>
      </c>
    </row>
    <row r="2330" spans="1:3" hidden="1" x14ac:dyDescent="0.2">
      <c r="A2330" t="s">
        <v>8219</v>
      </c>
      <c r="B2330">
        <v>79335.360000000001</v>
      </c>
      <c r="C2330">
        <v>1224</v>
      </c>
    </row>
    <row r="2331" spans="1:3" hidden="1" x14ac:dyDescent="0.2">
      <c r="A2331" t="s">
        <v>8219</v>
      </c>
      <c r="B2331">
        <v>9370</v>
      </c>
      <c r="C2331">
        <v>104</v>
      </c>
    </row>
    <row r="2332" spans="1:3" hidden="1" x14ac:dyDescent="0.2">
      <c r="A2332" t="s">
        <v>8219</v>
      </c>
      <c r="B2332">
        <v>3236</v>
      </c>
      <c r="C2332">
        <v>79</v>
      </c>
    </row>
    <row r="2333" spans="1:3" hidden="1" x14ac:dyDescent="0.2">
      <c r="A2333" t="s">
        <v>8219</v>
      </c>
      <c r="B2333">
        <v>8792.02</v>
      </c>
      <c r="C2333">
        <v>157</v>
      </c>
    </row>
    <row r="2334" spans="1:3" hidden="1" x14ac:dyDescent="0.2">
      <c r="A2334" t="s">
        <v>8219</v>
      </c>
      <c r="B2334">
        <v>1883.64</v>
      </c>
      <c r="C2334">
        <v>50</v>
      </c>
    </row>
    <row r="2335" spans="1:3" hidden="1" x14ac:dyDescent="0.2">
      <c r="A2335" t="s">
        <v>8219</v>
      </c>
      <c r="B2335">
        <v>2565</v>
      </c>
      <c r="C2335">
        <v>64</v>
      </c>
    </row>
    <row r="2336" spans="1:3" hidden="1" x14ac:dyDescent="0.2">
      <c r="A2336" t="s">
        <v>8219</v>
      </c>
      <c r="B2336">
        <v>15606.4</v>
      </c>
      <c r="C2336">
        <v>200</v>
      </c>
    </row>
    <row r="2337" spans="1:3" hidden="1" x14ac:dyDescent="0.2">
      <c r="A2337" t="s">
        <v>8219</v>
      </c>
      <c r="B2337">
        <v>416</v>
      </c>
      <c r="C2337">
        <v>22</v>
      </c>
    </row>
    <row r="2338" spans="1:3" hidden="1" x14ac:dyDescent="0.2">
      <c r="A2338" t="s">
        <v>8219</v>
      </c>
      <c r="B2338">
        <v>6053</v>
      </c>
      <c r="C2338">
        <v>163</v>
      </c>
    </row>
    <row r="2339" spans="1:3" hidden="1" x14ac:dyDescent="0.2">
      <c r="A2339" t="s">
        <v>8219</v>
      </c>
      <c r="B2339">
        <v>3231</v>
      </c>
      <c r="C2339">
        <v>77</v>
      </c>
    </row>
    <row r="2340" spans="1:3" hidden="1" x14ac:dyDescent="0.2">
      <c r="A2340" t="s">
        <v>8219</v>
      </c>
      <c r="B2340">
        <v>5433</v>
      </c>
      <c r="C2340">
        <v>89</v>
      </c>
    </row>
    <row r="2341" spans="1:3" hidden="1" x14ac:dyDescent="0.2">
      <c r="A2341" t="s">
        <v>8222</v>
      </c>
      <c r="B2341">
        <v>4130</v>
      </c>
      <c r="C2341">
        <v>64</v>
      </c>
    </row>
    <row r="2342" spans="1:3" hidden="1" x14ac:dyDescent="0.2">
      <c r="A2342" t="s">
        <v>8222</v>
      </c>
      <c r="B2342">
        <v>85</v>
      </c>
      <c r="C2342">
        <v>4</v>
      </c>
    </row>
    <row r="2343" spans="1:3" hidden="1" x14ac:dyDescent="0.2">
      <c r="A2343" t="s">
        <v>8222</v>
      </c>
      <c r="B2343">
        <v>120</v>
      </c>
      <c r="C2343">
        <v>4</v>
      </c>
    </row>
    <row r="2344" spans="1:3" hidden="1" x14ac:dyDescent="0.2">
      <c r="A2344" t="s">
        <v>8222</v>
      </c>
      <c r="B2344">
        <v>1555</v>
      </c>
      <c r="C2344">
        <v>61</v>
      </c>
    </row>
    <row r="2345" spans="1:3" hidden="1" x14ac:dyDescent="0.2">
      <c r="A2345" t="s">
        <v>8222</v>
      </c>
      <c r="B2345">
        <v>80</v>
      </c>
      <c r="C2345">
        <v>7</v>
      </c>
    </row>
    <row r="2346" spans="1:3" hidden="1" x14ac:dyDescent="0.2">
      <c r="A2346" t="s">
        <v>8222</v>
      </c>
      <c r="B2346">
        <v>108</v>
      </c>
      <c r="C2346">
        <v>1</v>
      </c>
    </row>
    <row r="2347" spans="1:3" hidden="1" x14ac:dyDescent="0.2">
      <c r="A2347" t="s">
        <v>8219</v>
      </c>
      <c r="B2347">
        <v>184133.01</v>
      </c>
      <c r="C2347">
        <v>3355</v>
      </c>
    </row>
    <row r="2348" spans="1:3" hidden="1" x14ac:dyDescent="0.2">
      <c r="A2348" t="s">
        <v>8219</v>
      </c>
      <c r="B2348">
        <v>25445</v>
      </c>
      <c r="C2348">
        <v>537</v>
      </c>
    </row>
    <row r="2349" spans="1:3" hidden="1" x14ac:dyDescent="0.2">
      <c r="A2349" t="s">
        <v>8219</v>
      </c>
      <c r="B2349">
        <v>26480</v>
      </c>
      <c r="C2349">
        <v>125</v>
      </c>
    </row>
    <row r="2350" spans="1:3" hidden="1" x14ac:dyDescent="0.2">
      <c r="A2350" t="s">
        <v>8219</v>
      </c>
      <c r="B2350">
        <v>35848</v>
      </c>
      <c r="C2350">
        <v>163</v>
      </c>
    </row>
    <row r="2351" spans="1:3" hidden="1" x14ac:dyDescent="0.2">
      <c r="A2351" t="s">
        <v>8219</v>
      </c>
      <c r="B2351">
        <v>11545.1</v>
      </c>
      <c r="C2351">
        <v>283</v>
      </c>
    </row>
    <row r="2352" spans="1:3" hidden="1" x14ac:dyDescent="0.2">
      <c r="A2352" t="s">
        <v>8219</v>
      </c>
      <c r="B2352">
        <v>26577</v>
      </c>
      <c r="C2352">
        <v>352</v>
      </c>
    </row>
    <row r="2353" spans="1:3" hidden="1" x14ac:dyDescent="0.2">
      <c r="A2353" t="s">
        <v>8219</v>
      </c>
      <c r="B2353">
        <v>1273</v>
      </c>
      <c r="C2353">
        <v>94</v>
      </c>
    </row>
    <row r="2354" spans="1:3" hidden="1" x14ac:dyDescent="0.2">
      <c r="A2354" t="s">
        <v>8219</v>
      </c>
      <c r="B2354">
        <v>4078</v>
      </c>
      <c r="C2354">
        <v>67</v>
      </c>
    </row>
    <row r="2355" spans="1:3" hidden="1" x14ac:dyDescent="0.2">
      <c r="A2355" t="s">
        <v>8219</v>
      </c>
      <c r="B2355">
        <v>25568</v>
      </c>
      <c r="C2355">
        <v>221</v>
      </c>
    </row>
    <row r="2356" spans="1:3" hidden="1" x14ac:dyDescent="0.2">
      <c r="A2356" t="s">
        <v>8219</v>
      </c>
      <c r="B2356">
        <v>104146.51</v>
      </c>
      <c r="C2356">
        <v>2165</v>
      </c>
    </row>
    <row r="2357" spans="1:3" hidden="1" x14ac:dyDescent="0.2">
      <c r="A2357" t="s">
        <v>8219</v>
      </c>
      <c r="B2357">
        <v>13279</v>
      </c>
      <c r="C2357">
        <v>179</v>
      </c>
    </row>
    <row r="2358" spans="1:3" hidden="1" x14ac:dyDescent="0.2">
      <c r="A2358" t="s">
        <v>8219</v>
      </c>
      <c r="B2358">
        <v>15171.5</v>
      </c>
      <c r="C2358">
        <v>123</v>
      </c>
    </row>
    <row r="2359" spans="1:3" hidden="1" x14ac:dyDescent="0.2">
      <c r="A2359" t="s">
        <v>8219</v>
      </c>
      <c r="B2359">
        <v>73552</v>
      </c>
      <c r="C2359">
        <v>1104</v>
      </c>
    </row>
    <row r="2360" spans="1:3" hidden="1" x14ac:dyDescent="0.2">
      <c r="A2360" t="s">
        <v>8219</v>
      </c>
      <c r="B2360">
        <v>42311</v>
      </c>
      <c r="C2360">
        <v>403</v>
      </c>
    </row>
    <row r="2361" spans="1:3" x14ac:dyDescent="0.2">
      <c r="A2361" t="s">
        <v>8220</v>
      </c>
      <c r="B2361">
        <v>0</v>
      </c>
      <c r="C2361">
        <v>0</v>
      </c>
    </row>
    <row r="2362" spans="1:3" x14ac:dyDescent="0.2">
      <c r="A2362" t="s">
        <v>8220</v>
      </c>
      <c r="B2362">
        <v>0</v>
      </c>
      <c r="C2362">
        <v>0</v>
      </c>
    </row>
    <row r="2363" spans="1:3" x14ac:dyDescent="0.2">
      <c r="A2363" t="s">
        <v>8220</v>
      </c>
      <c r="B2363">
        <v>300</v>
      </c>
      <c r="C2363">
        <v>1</v>
      </c>
    </row>
    <row r="2364" spans="1:3" x14ac:dyDescent="0.2">
      <c r="A2364" t="s">
        <v>8220</v>
      </c>
      <c r="B2364">
        <v>1</v>
      </c>
      <c r="C2364">
        <v>1</v>
      </c>
    </row>
    <row r="2365" spans="1:3" x14ac:dyDescent="0.2">
      <c r="A2365" t="s">
        <v>8220</v>
      </c>
      <c r="B2365">
        <v>0</v>
      </c>
      <c r="C2365">
        <v>0</v>
      </c>
    </row>
    <row r="2366" spans="1:3" x14ac:dyDescent="0.2">
      <c r="A2366" t="s">
        <v>8220</v>
      </c>
      <c r="B2366">
        <v>39</v>
      </c>
      <c r="C2366">
        <v>3</v>
      </c>
    </row>
    <row r="2367" spans="1:3" x14ac:dyDescent="0.2">
      <c r="A2367" t="s">
        <v>8220</v>
      </c>
      <c r="B2367">
        <v>15</v>
      </c>
      <c r="C2367">
        <v>1</v>
      </c>
    </row>
    <row r="2368" spans="1:3" x14ac:dyDescent="0.2">
      <c r="A2368" t="s">
        <v>8220</v>
      </c>
      <c r="B2368">
        <v>270</v>
      </c>
      <c r="C2368">
        <v>5</v>
      </c>
    </row>
    <row r="2369" spans="1:3" x14ac:dyDescent="0.2">
      <c r="A2369" t="s">
        <v>8220</v>
      </c>
      <c r="B2369">
        <v>0</v>
      </c>
      <c r="C2369">
        <v>0</v>
      </c>
    </row>
    <row r="2370" spans="1:3" x14ac:dyDescent="0.2">
      <c r="A2370" t="s">
        <v>8220</v>
      </c>
      <c r="B2370">
        <v>0</v>
      </c>
      <c r="C2370">
        <v>0</v>
      </c>
    </row>
    <row r="2371" spans="1:3" x14ac:dyDescent="0.2">
      <c r="A2371" t="s">
        <v>8220</v>
      </c>
      <c r="B2371">
        <v>108</v>
      </c>
      <c r="C2371">
        <v>7</v>
      </c>
    </row>
    <row r="2372" spans="1:3" x14ac:dyDescent="0.2">
      <c r="A2372" t="s">
        <v>8220</v>
      </c>
      <c r="B2372">
        <v>0</v>
      </c>
      <c r="C2372">
        <v>0</v>
      </c>
    </row>
    <row r="2373" spans="1:3" x14ac:dyDescent="0.2">
      <c r="A2373" t="s">
        <v>8220</v>
      </c>
      <c r="B2373">
        <v>0</v>
      </c>
      <c r="C2373">
        <v>0</v>
      </c>
    </row>
    <row r="2374" spans="1:3" x14ac:dyDescent="0.2">
      <c r="A2374" t="s">
        <v>8220</v>
      </c>
      <c r="B2374">
        <v>25</v>
      </c>
      <c r="C2374">
        <v>1</v>
      </c>
    </row>
    <row r="2375" spans="1:3" x14ac:dyDescent="0.2">
      <c r="A2375" t="s">
        <v>8220</v>
      </c>
      <c r="B2375">
        <v>55</v>
      </c>
      <c r="C2375">
        <v>2</v>
      </c>
    </row>
    <row r="2376" spans="1:3" x14ac:dyDescent="0.2">
      <c r="A2376" t="s">
        <v>8220</v>
      </c>
      <c r="B2376">
        <v>0</v>
      </c>
      <c r="C2376">
        <v>0</v>
      </c>
    </row>
    <row r="2377" spans="1:3" x14ac:dyDescent="0.2">
      <c r="A2377" t="s">
        <v>8220</v>
      </c>
      <c r="B2377">
        <v>0</v>
      </c>
      <c r="C2377">
        <v>0</v>
      </c>
    </row>
    <row r="2378" spans="1:3" x14ac:dyDescent="0.2">
      <c r="A2378" t="s">
        <v>8220</v>
      </c>
      <c r="B2378">
        <v>0</v>
      </c>
      <c r="C2378">
        <v>0</v>
      </c>
    </row>
    <row r="2379" spans="1:3" x14ac:dyDescent="0.2">
      <c r="A2379" t="s">
        <v>8220</v>
      </c>
      <c r="B2379">
        <v>1101</v>
      </c>
      <c r="C2379">
        <v>3</v>
      </c>
    </row>
    <row r="2380" spans="1:3" x14ac:dyDescent="0.2">
      <c r="A2380" t="s">
        <v>8220</v>
      </c>
      <c r="B2380">
        <v>2</v>
      </c>
      <c r="C2380">
        <v>1</v>
      </c>
    </row>
    <row r="2381" spans="1:3" x14ac:dyDescent="0.2">
      <c r="A2381" t="s">
        <v>8220</v>
      </c>
      <c r="B2381">
        <v>0</v>
      </c>
      <c r="C2381">
        <v>0</v>
      </c>
    </row>
    <row r="2382" spans="1:3" x14ac:dyDescent="0.2">
      <c r="A2382" t="s">
        <v>8220</v>
      </c>
      <c r="B2382">
        <v>120</v>
      </c>
      <c r="C2382">
        <v>2</v>
      </c>
    </row>
    <row r="2383" spans="1:3" x14ac:dyDescent="0.2">
      <c r="A2383" t="s">
        <v>8220</v>
      </c>
      <c r="B2383">
        <v>0</v>
      </c>
      <c r="C2383">
        <v>0</v>
      </c>
    </row>
    <row r="2384" spans="1:3" x14ac:dyDescent="0.2">
      <c r="A2384" t="s">
        <v>8220</v>
      </c>
      <c r="B2384">
        <v>0</v>
      </c>
      <c r="C2384">
        <v>0</v>
      </c>
    </row>
    <row r="2385" spans="1:3" x14ac:dyDescent="0.2">
      <c r="A2385" t="s">
        <v>8220</v>
      </c>
      <c r="B2385">
        <v>0</v>
      </c>
      <c r="C2385">
        <v>0</v>
      </c>
    </row>
    <row r="2386" spans="1:3" x14ac:dyDescent="0.2">
      <c r="A2386" t="s">
        <v>8220</v>
      </c>
      <c r="B2386">
        <v>2630</v>
      </c>
      <c r="C2386">
        <v>27</v>
      </c>
    </row>
    <row r="2387" spans="1:3" x14ac:dyDescent="0.2">
      <c r="A2387" t="s">
        <v>8220</v>
      </c>
      <c r="B2387">
        <v>670</v>
      </c>
      <c r="C2387">
        <v>14</v>
      </c>
    </row>
    <row r="2388" spans="1:3" x14ac:dyDescent="0.2">
      <c r="A2388" t="s">
        <v>8220</v>
      </c>
      <c r="B2388">
        <v>100</v>
      </c>
      <c r="C2388">
        <v>2</v>
      </c>
    </row>
    <row r="2389" spans="1:3" x14ac:dyDescent="0.2">
      <c r="A2389" t="s">
        <v>8220</v>
      </c>
      <c r="B2389">
        <v>0</v>
      </c>
      <c r="C2389">
        <v>0</v>
      </c>
    </row>
    <row r="2390" spans="1:3" x14ac:dyDescent="0.2">
      <c r="A2390" t="s">
        <v>8220</v>
      </c>
      <c r="B2390">
        <v>82</v>
      </c>
      <c r="C2390">
        <v>4</v>
      </c>
    </row>
    <row r="2391" spans="1:3" x14ac:dyDescent="0.2">
      <c r="A2391" t="s">
        <v>8220</v>
      </c>
      <c r="B2391">
        <v>0</v>
      </c>
      <c r="C2391">
        <v>0</v>
      </c>
    </row>
    <row r="2392" spans="1:3" x14ac:dyDescent="0.2">
      <c r="A2392" t="s">
        <v>8220</v>
      </c>
      <c r="B2392">
        <v>180</v>
      </c>
      <c r="C2392">
        <v>6</v>
      </c>
    </row>
    <row r="2393" spans="1:3" x14ac:dyDescent="0.2">
      <c r="A2393" t="s">
        <v>8220</v>
      </c>
      <c r="B2393">
        <v>50</v>
      </c>
      <c r="C2393">
        <v>1</v>
      </c>
    </row>
    <row r="2394" spans="1:3" x14ac:dyDescent="0.2">
      <c r="A2394" t="s">
        <v>8220</v>
      </c>
      <c r="B2394">
        <v>10</v>
      </c>
      <c r="C2394">
        <v>1</v>
      </c>
    </row>
    <row r="2395" spans="1:3" x14ac:dyDescent="0.2">
      <c r="A2395" t="s">
        <v>8220</v>
      </c>
      <c r="B2395">
        <v>0</v>
      </c>
      <c r="C2395">
        <v>0</v>
      </c>
    </row>
    <row r="2396" spans="1:3" x14ac:dyDescent="0.2">
      <c r="A2396" t="s">
        <v>8220</v>
      </c>
      <c r="B2396">
        <v>326.33</v>
      </c>
      <c r="C2396">
        <v>4</v>
      </c>
    </row>
    <row r="2397" spans="1:3" x14ac:dyDescent="0.2">
      <c r="A2397" t="s">
        <v>8220</v>
      </c>
      <c r="B2397">
        <v>0</v>
      </c>
      <c r="C2397">
        <v>0</v>
      </c>
    </row>
    <row r="2398" spans="1:3" x14ac:dyDescent="0.2">
      <c r="A2398" t="s">
        <v>8220</v>
      </c>
      <c r="B2398">
        <v>0</v>
      </c>
      <c r="C2398">
        <v>0</v>
      </c>
    </row>
    <row r="2399" spans="1:3" x14ac:dyDescent="0.2">
      <c r="A2399" t="s">
        <v>8220</v>
      </c>
      <c r="B2399">
        <v>0</v>
      </c>
      <c r="C2399">
        <v>0</v>
      </c>
    </row>
    <row r="2400" spans="1:3" x14ac:dyDescent="0.2">
      <c r="A2400" t="s">
        <v>8220</v>
      </c>
      <c r="B2400">
        <v>55</v>
      </c>
      <c r="C2400">
        <v>3</v>
      </c>
    </row>
    <row r="2401" spans="1:3" x14ac:dyDescent="0.2">
      <c r="A2401" t="s">
        <v>8220</v>
      </c>
      <c r="B2401">
        <v>1571</v>
      </c>
      <c r="C2401">
        <v>7</v>
      </c>
    </row>
    <row r="2402" spans="1:3" x14ac:dyDescent="0.2">
      <c r="A2402" t="s">
        <v>8220</v>
      </c>
      <c r="B2402">
        <v>75</v>
      </c>
      <c r="C2402">
        <v>2</v>
      </c>
    </row>
    <row r="2403" spans="1:3" x14ac:dyDescent="0.2">
      <c r="A2403" t="s">
        <v>8220</v>
      </c>
      <c r="B2403">
        <v>435</v>
      </c>
      <c r="C2403">
        <v>3</v>
      </c>
    </row>
    <row r="2404" spans="1:3" x14ac:dyDescent="0.2">
      <c r="A2404" t="s">
        <v>8220</v>
      </c>
      <c r="B2404">
        <v>8</v>
      </c>
      <c r="C2404">
        <v>8</v>
      </c>
    </row>
    <row r="2405" spans="1:3" x14ac:dyDescent="0.2">
      <c r="A2405" t="s">
        <v>8220</v>
      </c>
      <c r="B2405">
        <v>788</v>
      </c>
      <c r="C2405">
        <v>7</v>
      </c>
    </row>
    <row r="2406" spans="1:3" x14ac:dyDescent="0.2">
      <c r="A2406" t="s">
        <v>8220</v>
      </c>
      <c r="B2406">
        <v>0</v>
      </c>
      <c r="C2406">
        <v>0</v>
      </c>
    </row>
    <row r="2407" spans="1:3" x14ac:dyDescent="0.2">
      <c r="A2407" t="s">
        <v>8220</v>
      </c>
      <c r="B2407">
        <v>1026</v>
      </c>
      <c r="C2407">
        <v>3</v>
      </c>
    </row>
    <row r="2408" spans="1:3" x14ac:dyDescent="0.2">
      <c r="A2408" t="s">
        <v>8220</v>
      </c>
      <c r="B2408">
        <v>463</v>
      </c>
      <c r="C2408">
        <v>8</v>
      </c>
    </row>
    <row r="2409" spans="1:3" x14ac:dyDescent="0.2">
      <c r="A2409" t="s">
        <v>8220</v>
      </c>
      <c r="B2409">
        <v>30</v>
      </c>
      <c r="C2409">
        <v>1</v>
      </c>
    </row>
    <row r="2410" spans="1:3" x14ac:dyDescent="0.2">
      <c r="A2410" t="s">
        <v>8220</v>
      </c>
      <c r="B2410">
        <v>0</v>
      </c>
      <c r="C2410">
        <v>0</v>
      </c>
    </row>
    <row r="2411" spans="1:3" x14ac:dyDescent="0.2">
      <c r="A2411" t="s">
        <v>8220</v>
      </c>
      <c r="B2411">
        <v>25</v>
      </c>
      <c r="C2411">
        <v>1</v>
      </c>
    </row>
    <row r="2412" spans="1:3" x14ac:dyDescent="0.2">
      <c r="A2412" t="s">
        <v>8220</v>
      </c>
      <c r="B2412">
        <v>0</v>
      </c>
      <c r="C2412">
        <v>0</v>
      </c>
    </row>
    <row r="2413" spans="1:3" x14ac:dyDescent="0.2">
      <c r="A2413" t="s">
        <v>8220</v>
      </c>
      <c r="B2413">
        <v>50</v>
      </c>
      <c r="C2413">
        <v>1</v>
      </c>
    </row>
    <row r="2414" spans="1:3" x14ac:dyDescent="0.2">
      <c r="A2414" t="s">
        <v>8220</v>
      </c>
      <c r="B2414">
        <v>3</v>
      </c>
      <c r="C2414">
        <v>2</v>
      </c>
    </row>
    <row r="2415" spans="1:3" x14ac:dyDescent="0.2">
      <c r="A2415" t="s">
        <v>8220</v>
      </c>
      <c r="B2415">
        <v>0</v>
      </c>
      <c r="C2415">
        <v>0</v>
      </c>
    </row>
    <row r="2416" spans="1:3" x14ac:dyDescent="0.2">
      <c r="A2416" t="s">
        <v>8220</v>
      </c>
      <c r="B2416">
        <v>10</v>
      </c>
      <c r="C2416">
        <v>1</v>
      </c>
    </row>
    <row r="2417" spans="1:3" x14ac:dyDescent="0.2">
      <c r="A2417" t="s">
        <v>8220</v>
      </c>
      <c r="B2417">
        <v>0</v>
      </c>
      <c r="C2417">
        <v>0</v>
      </c>
    </row>
    <row r="2418" spans="1:3" x14ac:dyDescent="0.2">
      <c r="A2418" t="s">
        <v>8220</v>
      </c>
      <c r="B2418">
        <v>0</v>
      </c>
      <c r="C2418">
        <v>0</v>
      </c>
    </row>
    <row r="2419" spans="1:3" x14ac:dyDescent="0.2">
      <c r="A2419" t="s">
        <v>8220</v>
      </c>
      <c r="B2419">
        <v>0</v>
      </c>
      <c r="C2419">
        <v>0</v>
      </c>
    </row>
    <row r="2420" spans="1:3" x14ac:dyDescent="0.2">
      <c r="A2420" t="s">
        <v>8220</v>
      </c>
      <c r="B2420">
        <v>0</v>
      </c>
      <c r="C2420">
        <v>0</v>
      </c>
    </row>
    <row r="2421" spans="1:3" hidden="1" x14ac:dyDescent="0.2">
      <c r="A2421" t="s">
        <v>8221</v>
      </c>
      <c r="B2421">
        <v>201</v>
      </c>
      <c r="C2421">
        <v>9</v>
      </c>
    </row>
    <row r="2422" spans="1:3" hidden="1" x14ac:dyDescent="0.2">
      <c r="A2422" t="s">
        <v>8221</v>
      </c>
      <c r="B2422">
        <v>52</v>
      </c>
      <c r="C2422">
        <v>1</v>
      </c>
    </row>
    <row r="2423" spans="1:3" hidden="1" x14ac:dyDescent="0.2">
      <c r="A2423" t="s">
        <v>8221</v>
      </c>
      <c r="B2423">
        <v>202</v>
      </c>
      <c r="C2423">
        <v>12</v>
      </c>
    </row>
    <row r="2424" spans="1:3" hidden="1" x14ac:dyDescent="0.2">
      <c r="A2424" t="s">
        <v>8221</v>
      </c>
      <c r="B2424">
        <v>0</v>
      </c>
      <c r="C2424">
        <v>0</v>
      </c>
    </row>
    <row r="2425" spans="1:3" hidden="1" x14ac:dyDescent="0.2">
      <c r="A2425" t="s">
        <v>8221</v>
      </c>
      <c r="B2425">
        <v>1126</v>
      </c>
      <c r="C2425">
        <v>20</v>
      </c>
    </row>
    <row r="2426" spans="1:3" hidden="1" x14ac:dyDescent="0.2">
      <c r="A2426" t="s">
        <v>8221</v>
      </c>
      <c r="B2426">
        <v>1345</v>
      </c>
      <c r="C2426">
        <v>16</v>
      </c>
    </row>
    <row r="2427" spans="1:3" hidden="1" x14ac:dyDescent="0.2">
      <c r="A2427" t="s">
        <v>8221</v>
      </c>
      <c r="B2427">
        <v>5557</v>
      </c>
      <c r="C2427">
        <v>33</v>
      </c>
    </row>
    <row r="2428" spans="1:3" hidden="1" x14ac:dyDescent="0.2">
      <c r="A2428" t="s">
        <v>8221</v>
      </c>
      <c r="B2428">
        <v>30</v>
      </c>
      <c r="C2428">
        <v>2</v>
      </c>
    </row>
    <row r="2429" spans="1:3" hidden="1" x14ac:dyDescent="0.2">
      <c r="A2429" t="s">
        <v>8221</v>
      </c>
      <c r="B2429">
        <v>460</v>
      </c>
      <c r="C2429">
        <v>6</v>
      </c>
    </row>
    <row r="2430" spans="1:3" hidden="1" x14ac:dyDescent="0.2">
      <c r="A2430" t="s">
        <v>8221</v>
      </c>
      <c r="B2430">
        <v>0</v>
      </c>
      <c r="C2430">
        <v>0</v>
      </c>
    </row>
    <row r="2431" spans="1:3" hidden="1" x14ac:dyDescent="0.2">
      <c r="A2431" t="s">
        <v>8221</v>
      </c>
      <c r="B2431">
        <v>151</v>
      </c>
      <c r="C2431">
        <v>3</v>
      </c>
    </row>
    <row r="2432" spans="1:3" hidden="1" x14ac:dyDescent="0.2">
      <c r="A2432" t="s">
        <v>8221</v>
      </c>
      <c r="B2432">
        <v>0</v>
      </c>
      <c r="C2432">
        <v>0</v>
      </c>
    </row>
    <row r="2433" spans="1:3" hidden="1" x14ac:dyDescent="0.2">
      <c r="A2433" t="s">
        <v>8221</v>
      </c>
      <c r="B2433">
        <v>25</v>
      </c>
      <c r="C2433">
        <v>3</v>
      </c>
    </row>
    <row r="2434" spans="1:3" hidden="1" x14ac:dyDescent="0.2">
      <c r="A2434" t="s">
        <v>8221</v>
      </c>
      <c r="B2434">
        <v>460</v>
      </c>
      <c r="C2434">
        <v>13</v>
      </c>
    </row>
    <row r="2435" spans="1:3" hidden="1" x14ac:dyDescent="0.2">
      <c r="A2435" t="s">
        <v>8221</v>
      </c>
      <c r="B2435">
        <v>335</v>
      </c>
      <c r="C2435">
        <v>6</v>
      </c>
    </row>
    <row r="2436" spans="1:3" hidden="1" x14ac:dyDescent="0.2">
      <c r="A2436" t="s">
        <v>8221</v>
      </c>
      <c r="B2436">
        <v>5</v>
      </c>
      <c r="C2436">
        <v>1</v>
      </c>
    </row>
    <row r="2437" spans="1:3" hidden="1" x14ac:dyDescent="0.2">
      <c r="A2437" t="s">
        <v>8221</v>
      </c>
      <c r="B2437">
        <v>0</v>
      </c>
      <c r="C2437">
        <v>0</v>
      </c>
    </row>
    <row r="2438" spans="1:3" hidden="1" x14ac:dyDescent="0.2">
      <c r="A2438" t="s">
        <v>8221</v>
      </c>
      <c r="B2438">
        <v>5</v>
      </c>
      <c r="C2438">
        <v>5</v>
      </c>
    </row>
    <row r="2439" spans="1:3" hidden="1" x14ac:dyDescent="0.2">
      <c r="A2439" t="s">
        <v>8221</v>
      </c>
      <c r="B2439">
        <v>0</v>
      </c>
      <c r="C2439">
        <v>0</v>
      </c>
    </row>
    <row r="2440" spans="1:3" hidden="1" x14ac:dyDescent="0.2">
      <c r="A2440" t="s">
        <v>8221</v>
      </c>
      <c r="B2440">
        <v>2501</v>
      </c>
      <c r="C2440">
        <v>36</v>
      </c>
    </row>
    <row r="2441" spans="1:3" hidden="1" x14ac:dyDescent="0.2">
      <c r="A2441" t="s">
        <v>8221</v>
      </c>
      <c r="B2441">
        <v>1</v>
      </c>
      <c r="C2441">
        <v>1</v>
      </c>
    </row>
    <row r="2442" spans="1:3" hidden="1" x14ac:dyDescent="0.2">
      <c r="A2442" t="s">
        <v>8221</v>
      </c>
      <c r="B2442">
        <v>1</v>
      </c>
      <c r="C2442">
        <v>1</v>
      </c>
    </row>
    <row r="2443" spans="1:3" hidden="1" x14ac:dyDescent="0.2">
      <c r="A2443" t="s">
        <v>8221</v>
      </c>
      <c r="B2443">
        <v>8</v>
      </c>
      <c r="C2443">
        <v>1</v>
      </c>
    </row>
    <row r="2444" spans="1:3" hidden="1" x14ac:dyDescent="0.2">
      <c r="A2444" t="s">
        <v>8221</v>
      </c>
      <c r="B2444">
        <v>310</v>
      </c>
      <c r="C2444">
        <v>9</v>
      </c>
    </row>
    <row r="2445" spans="1:3" hidden="1" x14ac:dyDescent="0.2">
      <c r="A2445" t="s">
        <v>8221</v>
      </c>
      <c r="B2445">
        <v>1</v>
      </c>
      <c r="C2445">
        <v>1</v>
      </c>
    </row>
    <row r="2446" spans="1:3" hidden="1" x14ac:dyDescent="0.2">
      <c r="A2446" t="s">
        <v>8221</v>
      </c>
      <c r="B2446">
        <v>0</v>
      </c>
      <c r="C2446">
        <v>0</v>
      </c>
    </row>
    <row r="2447" spans="1:3" hidden="1" x14ac:dyDescent="0.2">
      <c r="A2447" t="s">
        <v>8221</v>
      </c>
      <c r="B2447">
        <v>1</v>
      </c>
      <c r="C2447">
        <v>1</v>
      </c>
    </row>
    <row r="2448" spans="1:3" hidden="1" x14ac:dyDescent="0.2">
      <c r="A2448" t="s">
        <v>8221</v>
      </c>
      <c r="B2448">
        <v>1</v>
      </c>
      <c r="C2448">
        <v>1</v>
      </c>
    </row>
    <row r="2449" spans="1:3" hidden="1" x14ac:dyDescent="0.2">
      <c r="A2449" t="s">
        <v>8221</v>
      </c>
      <c r="B2449">
        <v>2005</v>
      </c>
      <c r="C2449">
        <v>4</v>
      </c>
    </row>
    <row r="2450" spans="1:3" hidden="1" x14ac:dyDescent="0.2">
      <c r="A2450" t="s">
        <v>8221</v>
      </c>
      <c r="B2450">
        <v>21</v>
      </c>
      <c r="C2450">
        <v>2</v>
      </c>
    </row>
    <row r="2451" spans="1:3" hidden="1" x14ac:dyDescent="0.2">
      <c r="A2451" t="s">
        <v>8221</v>
      </c>
      <c r="B2451">
        <v>2</v>
      </c>
      <c r="C2451">
        <v>2</v>
      </c>
    </row>
    <row r="2452" spans="1:3" hidden="1" x14ac:dyDescent="0.2">
      <c r="A2452" t="s">
        <v>8221</v>
      </c>
      <c r="B2452">
        <v>2</v>
      </c>
      <c r="C2452">
        <v>2</v>
      </c>
    </row>
    <row r="2453" spans="1:3" hidden="1" x14ac:dyDescent="0.2">
      <c r="A2453" t="s">
        <v>8221</v>
      </c>
      <c r="B2453">
        <v>0</v>
      </c>
      <c r="C2453">
        <v>0</v>
      </c>
    </row>
    <row r="2454" spans="1:3" hidden="1" x14ac:dyDescent="0.2">
      <c r="A2454" t="s">
        <v>8221</v>
      </c>
      <c r="B2454">
        <v>26</v>
      </c>
      <c r="C2454">
        <v>2</v>
      </c>
    </row>
    <row r="2455" spans="1:3" hidden="1" x14ac:dyDescent="0.2">
      <c r="A2455" t="s">
        <v>8221</v>
      </c>
      <c r="B2455">
        <v>1224</v>
      </c>
      <c r="C2455">
        <v>4</v>
      </c>
    </row>
    <row r="2456" spans="1:3" hidden="1" x14ac:dyDescent="0.2">
      <c r="A2456" t="s">
        <v>8221</v>
      </c>
      <c r="B2456">
        <v>45</v>
      </c>
      <c r="C2456">
        <v>2</v>
      </c>
    </row>
    <row r="2457" spans="1:3" hidden="1" x14ac:dyDescent="0.2">
      <c r="A2457" t="s">
        <v>8221</v>
      </c>
      <c r="B2457">
        <v>0</v>
      </c>
      <c r="C2457">
        <v>0</v>
      </c>
    </row>
    <row r="2458" spans="1:3" hidden="1" x14ac:dyDescent="0.2">
      <c r="A2458" t="s">
        <v>8221</v>
      </c>
      <c r="B2458">
        <v>50</v>
      </c>
      <c r="C2458">
        <v>1</v>
      </c>
    </row>
    <row r="2459" spans="1:3" hidden="1" x14ac:dyDescent="0.2">
      <c r="A2459" t="s">
        <v>8221</v>
      </c>
      <c r="B2459">
        <v>0</v>
      </c>
      <c r="C2459">
        <v>0</v>
      </c>
    </row>
    <row r="2460" spans="1:3" hidden="1" x14ac:dyDescent="0.2">
      <c r="A2460" t="s">
        <v>8221</v>
      </c>
      <c r="B2460">
        <v>10</v>
      </c>
      <c r="C2460">
        <v>2</v>
      </c>
    </row>
    <row r="2461" spans="1:3" hidden="1" x14ac:dyDescent="0.2">
      <c r="A2461" t="s">
        <v>8219</v>
      </c>
      <c r="B2461">
        <v>8091</v>
      </c>
      <c r="C2461">
        <v>109</v>
      </c>
    </row>
    <row r="2462" spans="1:3" hidden="1" x14ac:dyDescent="0.2">
      <c r="A2462" t="s">
        <v>8219</v>
      </c>
      <c r="B2462">
        <v>30226</v>
      </c>
      <c r="C2462">
        <v>372</v>
      </c>
    </row>
    <row r="2463" spans="1:3" hidden="1" x14ac:dyDescent="0.2">
      <c r="A2463" t="s">
        <v>8219</v>
      </c>
      <c r="B2463">
        <v>40502.99</v>
      </c>
      <c r="C2463">
        <v>311</v>
      </c>
    </row>
    <row r="2464" spans="1:3" hidden="1" x14ac:dyDescent="0.2">
      <c r="A2464" t="s">
        <v>8219</v>
      </c>
      <c r="B2464">
        <v>3258</v>
      </c>
      <c r="C2464">
        <v>61</v>
      </c>
    </row>
    <row r="2465" spans="1:3" hidden="1" x14ac:dyDescent="0.2">
      <c r="A2465" t="s">
        <v>8219</v>
      </c>
      <c r="B2465">
        <v>8640</v>
      </c>
      <c r="C2465">
        <v>115</v>
      </c>
    </row>
    <row r="2466" spans="1:3" hidden="1" x14ac:dyDescent="0.2">
      <c r="A2466" t="s">
        <v>8219</v>
      </c>
      <c r="B2466">
        <v>8399</v>
      </c>
      <c r="C2466">
        <v>111</v>
      </c>
    </row>
    <row r="2467" spans="1:3" hidden="1" x14ac:dyDescent="0.2">
      <c r="A2467" t="s">
        <v>8219</v>
      </c>
      <c r="B2467">
        <v>10680</v>
      </c>
      <c r="C2467">
        <v>337</v>
      </c>
    </row>
    <row r="2468" spans="1:3" hidden="1" x14ac:dyDescent="0.2">
      <c r="A2468" t="s">
        <v>8219</v>
      </c>
      <c r="B2468">
        <v>430</v>
      </c>
      <c r="C2468">
        <v>9</v>
      </c>
    </row>
    <row r="2469" spans="1:3" hidden="1" x14ac:dyDescent="0.2">
      <c r="A2469" t="s">
        <v>8219</v>
      </c>
      <c r="B2469">
        <v>10800</v>
      </c>
      <c r="C2469">
        <v>120</v>
      </c>
    </row>
    <row r="2470" spans="1:3" hidden="1" x14ac:dyDescent="0.2">
      <c r="A2470" t="s">
        <v>8219</v>
      </c>
      <c r="B2470">
        <v>15230.03</v>
      </c>
      <c r="C2470">
        <v>102</v>
      </c>
    </row>
    <row r="2471" spans="1:3" hidden="1" x14ac:dyDescent="0.2">
      <c r="A2471" t="s">
        <v>8219</v>
      </c>
      <c r="B2471">
        <v>11545</v>
      </c>
      <c r="C2471">
        <v>186</v>
      </c>
    </row>
    <row r="2472" spans="1:3" hidden="1" x14ac:dyDescent="0.2">
      <c r="A2472" t="s">
        <v>8219</v>
      </c>
      <c r="B2472">
        <v>801</v>
      </c>
      <c r="C2472">
        <v>15</v>
      </c>
    </row>
    <row r="2473" spans="1:3" hidden="1" x14ac:dyDescent="0.2">
      <c r="A2473" t="s">
        <v>8219</v>
      </c>
      <c r="B2473">
        <v>4641</v>
      </c>
      <c r="C2473">
        <v>67</v>
      </c>
    </row>
    <row r="2474" spans="1:3" hidden="1" x14ac:dyDescent="0.2">
      <c r="A2474" t="s">
        <v>8219</v>
      </c>
      <c r="B2474">
        <v>35296</v>
      </c>
      <c r="C2474">
        <v>130</v>
      </c>
    </row>
    <row r="2475" spans="1:3" hidden="1" x14ac:dyDescent="0.2">
      <c r="A2475" t="s">
        <v>8219</v>
      </c>
      <c r="B2475">
        <v>546</v>
      </c>
      <c r="C2475">
        <v>16</v>
      </c>
    </row>
    <row r="2476" spans="1:3" hidden="1" x14ac:dyDescent="0.2">
      <c r="A2476" t="s">
        <v>8219</v>
      </c>
      <c r="B2476">
        <v>2713</v>
      </c>
      <c r="C2476">
        <v>67</v>
      </c>
    </row>
    <row r="2477" spans="1:3" hidden="1" x14ac:dyDescent="0.2">
      <c r="A2477" t="s">
        <v>8219</v>
      </c>
      <c r="B2477">
        <v>23530</v>
      </c>
      <c r="C2477">
        <v>124</v>
      </c>
    </row>
    <row r="2478" spans="1:3" hidden="1" x14ac:dyDescent="0.2">
      <c r="A2478" t="s">
        <v>8219</v>
      </c>
      <c r="B2478">
        <v>5509</v>
      </c>
      <c r="C2478">
        <v>80</v>
      </c>
    </row>
    <row r="2479" spans="1:3" hidden="1" x14ac:dyDescent="0.2">
      <c r="A2479" t="s">
        <v>8219</v>
      </c>
      <c r="B2479">
        <v>30675</v>
      </c>
      <c r="C2479">
        <v>282</v>
      </c>
    </row>
    <row r="2480" spans="1:3" hidden="1" x14ac:dyDescent="0.2">
      <c r="A2480" t="s">
        <v>8219</v>
      </c>
      <c r="B2480">
        <v>8567</v>
      </c>
      <c r="C2480">
        <v>68</v>
      </c>
    </row>
    <row r="2481" spans="1:3" hidden="1" x14ac:dyDescent="0.2">
      <c r="A2481" t="s">
        <v>8219</v>
      </c>
      <c r="B2481">
        <v>7785</v>
      </c>
      <c r="C2481">
        <v>86</v>
      </c>
    </row>
    <row r="2482" spans="1:3" hidden="1" x14ac:dyDescent="0.2">
      <c r="A2482" t="s">
        <v>8219</v>
      </c>
      <c r="B2482">
        <v>3321.25</v>
      </c>
      <c r="C2482">
        <v>115</v>
      </c>
    </row>
    <row r="2483" spans="1:3" hidden="1" x14ac:dyDescent="0.2">
      <c r="A2483" t="s">
        <v>8219</v>
      </c>
      <c r="B2483">
        <v>2325</v>
      </c>
      <c r="C2483">
        <v>75</v>
      </c>
    </row>
    <row r="2484" spans="1:3" hidden="1" x14ac:dyDescent="0.2">
      <c r="A2484" t="s">
        <v>8219</v>
      </c>
      <c r="B2484">
        <v>2222</v>
      </c>
      <c r="C2484">
        <v>43</v>
      </c>
    </row>
    <row r="2485" spans="1:3" hidden="1" x14ac:dyDescent="0.2">
      <c r="A2485" t="s">
        <v>8219</v>
      </c>
      <c r="B2485">
        <v>1261</v>
      </c>
      <c r="C2485">
        <v>48</v>
      </c>
    </row>
    <row r="2486" spans="1:3" hidden="1" x14ac:dyDescent="0.2">
      <c r="A2486" t="s">
        <v>8219</v>
      </c>
      <c r="B2486">
        <v>2500</v>
      </c>
      <c r="C2486">
        <v>52</v>
      </c>
    </row>
    <row r="2487" spans="1:3" hidden="1" x14ac:dyDescent="0.2">
      <c r="A2487" t="s">
        <v>8219</v>
      </c>
      <c r="B2487">
        <v>1185</v>
      </c>
      <c r="C2487">
        <v>43</v>
      </c>
    </row>
    <row r="2488" spans="1:3" hidden="1" x14ac:dyDescent="0.2">
      <c r="A2488" t="s">
        <v>8219</v>
      </c>
      <c r="B2488">
        <v>2144.34</v>
      </c>
      <c r="C2488">
        <v>58</v>
      </c>
    </row>
    <row r="2489" spans="1:3" hidden="1" x14ac:dyDescent="0.2">
      <c r="A2489" t="s">
        <v>8219</v>
      </c>
      <c r="B2489">
        <v>1364</v>
      </c>
      <c r="C2489">
        <v>47</v>
      </c>
    </row>
    <row r="2490" spans="1:3" hidden="1" x14ac:dyDescent="0.2">
      <c r="A2490" t="s">
        <v>8219</v>
      </c>
      <c r="B2490">
        <v>1031.6400000000001</v>
      </c>
      <c r="C2490">
        <v>36</v>
      </c>
    </row>
    <row r="2491" spans="1:3" hidden="1" x14ac:dyDescent="0.2">
      <c r="A2491" t="s">
        <v>8219</v>
      </c>
      <c r="B2491">
        <v>640</v>
      </c>
      <c r="C2491">
        <v>17</v>
      </c>
    </row>
    <row r="2492" spans="1:3" hidden="1" x14ac:dyDescent="0.2">
      <c r="A2492" t="s">
        <v>8219</v>
      </c>
      <c r="B2492">
        <v>10182.02</v>
      </c>
      <c r="C2492">
        <v>104</v>
      </c>
    </row>
    <row r="2493" spans="1:3" hidden="1" x14ac:dyDescent="0.2">
      <c r="A2493" t="s">
        <v>8219</v>
      </c>
      <c r="B2493">
        <v>2000</v>
      </c>
      <c r="C2493">
        <v>47</v>
      </c>
    </row>
    <row r="2494" spans="1:3" hidden="1" x14ac:dyDescent="0.2">
      <c r="A2494" t="s">
        <v>8219</v>
      </c>
      <c r="B2494">
        <v>5000.18</v>
      </c>
      <c r="C2494">
        <v>38</v>
      </c>
    </row>
    <row r="2495" spans="1:3" hidden="1" x14ac:dyDescent="0.2">
      <c r="A2495" t="s">
        <v>8219</v>
      </c>
      <c r="B2495">
        <v>2618</v>
      </c>
      <c r="C2495">
        <v>81</v>
      </c>
    </row>
    <row r="2496" spans="1:3" hidden="1" x14ac:dyDescent="0.2">
      <c r="A2496" t="s">
        <v>8219</v>
      </c>
      <c r="B2496">
        <v>3360.72</v>
      </c>
      <c r="C2496">
        <v>55</v>
      </c>
    </row>
    <row r="2497" spans="1:3" hidden="1" x14ac:dyDescent="0.2">
      <c r="A2497" t="s">
        <v>8219</v>
      </c>
      <c r="B2497">
        <v>1285</v>
      </c>
      <c r="C2497">
        <v>41</v>
      </c>
    </row>
    <row r="2498" spans="1:3" hidden="1" x14ac:dyDescent="0.2">
      <c r="A2498" t="s">
        <v>8219</v>
      </c>
      <c r="B2498">
        <v>10200</v>
      </c>
      <c r="C2498">
        <v>79</v>
      </c>
    </row>
    <row r="2499" spans="1:3" hidden="1" x14ac:dyDescent="0.2">
      <c r="A2499" t="s">
        <v>8219</v>
      </c>
      <c r="B2499">
        <v>400.33</v>
      </c>
      <c r="C2499">
        <v>16</v>
      </c>
    </row>
    <row r="2500" spans="1:3" hidden="1" x14ac:dyDescent="0.2">
      <c r="A2500" t="s">
        <v>8219</v>
      </c>
      <c r="B2500">
        <v>2000</v>
      </c>
      <c r="C2500">
        <v>8</v>
      </c>
    </row>
    <row r="2501" spans="1:3" hidden="1" x14ac:dyDescent="0.2">
      <c r="A2501" t="s">
        <v>8219</v>
      </c>
      <c r="B2501">
        <v>4516.4399999999996</v>
      </c>
      <c r="C2501">
        <v>95</v>
      </c>
    </row>
    <row r="2502" spans="1:3" hidden="1" x14ac:dyDescent="0.2">
      <c r="A2502" t="s">
        <v>8219</v>
      </c>
      <c r="B2502">
        <v>1001</v>
      </c>
      <c r="C2502">
        <v>25</v>
      </c>
    </row>
    <row r="2503" spans="1:3" hidden="1" x14ac:dyDescent="0.2">
      <c r="A2503" t="s">
        <v>8219</v>
      </c>
      <c r="B2503">
        <v>1251</v>
      </c>
      <c r="C2503">
        <v>19</v>
      </c>
    </row>
    <row r="2504" spans="1:3" hidden="1" x14ac:dyDescent="0.2">
      <c r="A2504" t="s">
        <v>8219</v>
      </c>
      <c r="B2504">
        <v>4176.1099999999997</v>
      </c>
      <c r="C2504">
        <v>90</v>
      </c>
    </row>
    <row r="2505" spans="1:3" hidden="1" x14ac:dyDescent="0.2">
      <c r="A2505" t="s">
        <v>8219</v>
      </c>
      <c r="B2505">
        <v>2065</v>
      </c>
      <c r="C2505">
        <v>41</v>
      </c>
    </row>
    <row r="2506" spans="1:3" hidden="1" x14ac:dyDescent="0.2">
      <c r="A2506" t="s">
        <v>8219</v>
      </c>
      <c r="B2506">
        <v>797</v>
      </c>
      <c r="C2506">
        <v>30</v>
      </c>
    </row>
    <row r="2507" spans="1:3" hidden="1" x14ac:dyDescent="0.2">
      <c r="A2507" t="s">
        <v>8219</v>
      </c>
      <c r="B2507">
        <v>1500.76</v>
      </c>
      <c r="C2507">
        <v>38</v>
      </c>
    </row>
    <row r="2508" spans="1:3" hidden="1" x14ac:dyDescent="0.2">
      <c r="A2508" t="s">
        <v>8219</v>
      </c>
      <c r="B2508">
        <v>3201</v>
      </c>
      <c r="C2508">
        <v>65</v>
      </c>
    </row>
    <row r="2509" spans="1:3" hidden="1" x14ac:dyDescent="0.2">
      <c r="A2509" t="s">
        <v>8219</v>
      </c>
      <c r="B2509">
        <v>4678.5</v>
      </c>
      <c r="C2509">
        <v>75</v>
      </c>
    </row>
    <row r="2510" spans="1:3" hidden="1" x14ac:dyDescent="0.2">
      <c r="A2510" t="s">
        <v>8219</v>
      </c>
      <c r="B2510">
        <v>607</v>
      </c>
      <c r="C2510">
        <v>16</v>
      </c>
    </row>
    <row r="2511" spans="1:3" hidden="1" x14ac:dyDescent="0.2">
      <c r="A2511" t="s">
        <v>8219</v>
      </c>
      <c r="B2511">
        <v>516</v>
      </c>
      <c r="C2511">
        <v>10</v>
      </c>
    </row>
    <row r="2512" spans="1:3" hidden="1" x14ac:dyDescent="0.2">
      <c r="A2512" t="s">
        <v>8219</v>
      </c>
      <c r="B2512">
        <v>750</v>
      </c>
      <c r="C2512">
        <v>27</v>
      </c>
    </row>
    <row r="2513" spans="1:3" hidden="1" x14ac:dyDescent="0.2">
      <c r="A2513" t="s">
        <v>8219</v>
      </c>
      <c r="B2513">
        <v>25740</v>
      </c>
      <c r="C2513">
        <v>259</v>
      </c>
    </row>
    <row r="2514" spans="1:3" hidden="1" x14ac:dyDescent="0.2">
      <c r="A2514" t="s">
        <v>8219</v>
      </c>
      <c r="B2514">
        <v>1515.08</v>
      </c>
      <c r="C2514">
        <v>39</v>
      </c>
    </row>
    <row r="2515" spans="1:3" hidden="1" x14ac:dyDescent="0.2">
      <c r="A2515" t="s">
        <v>8219</v>
      </c>
      <c r="B2515">
        <v>1913.05</v>
      </c>
      <c r="C2515">
        <v>42</v>
      </c>
    </row>
    <row r="2516" spans="1:3" hidden="1" x14ac:dyDescent="0.2">
      <c r="A2516" t="s">
        <v>8219</v>
      </c>
      <c r="B2516">
        <v>6000</v>
      </c>
      <c r="C2516">
        <v>10</v>
      </c>
    </row>
    <row r="2517" spans="1:3" hidden="1" x14ac:dyDescent="0.2">
      <c r="A2517" t="s">
        <v>8219</v>
      </c>
      <c r="B2517">
        <v>4510.8599999999997</v>
      </c>
      <c r="C2517">
        <v>56</v>
      </c>
    </row>
    <row r="2518" spans="1:3" hidden="1" x14ac:dyDescent="0.2">
      <c r="A2518" t="s">
        <v>8219</v>
      </c>
      <c r="B2518">
        <v>1056</v>
      </c>
      <c r="C2518">
        <v>20</v>
      </c>
    </row>
    <row r="2519" spans="1:3" hidden="1" x14ac:dyDescent="0.2">
      <c r="A2519" t="s">
        <v>8219</v>
      </c>
      <c r="B2519">
        <v>8105</v>
      </c>
      <c r="C2519">
        <v>170</v>
      </c>
    </row>
    <row r="2520" spans="1:3" hidden="1" x14ac:dyDescent="0.2">
      <c r="A2520" t="s">
        <v>8219</v>
      </c>
      <c r="B2520">
        <v>680</v>
      </c>
      <c r="C2520">
        <v>29</v>
      </c>
    </row>
    <row r="2521" spans="1:3" hidden="1" x14ac:dyDescent="0.2">
      <c r="A2521" t="s">
        <v>8221</v>
      </c>
      <c r="B2521">
        <v>281</v>
      </c>
      <c r="C2521">
        <v>7</v>
      </c>
    </row>
    <row r="2522" spans="1:3" hidden="1" x14ac:dyDescent="0.2">
      <c r="A2522" t="s">
        <v>8221</v>
      </c>
      <c r="B2522">
        <v>86</v>
      </c>
      <c r="C2522">
        <v>5</v>
      </c>
    </row>
    <row r="2523" spans="1:3" hidden="1" x14ac:dyDescent="0.2">
      <c r="A2523" t="s">
        <v>8221</v>
      </c>
      <c r="B2523">
        <v>0</v>
      </c>
      <c r="C2523">
        <v>0</v>
      </c>
    </row>
    <row r="2524" spans="1:3" hidden="1" x14ac:dyDescent="0.2">
      <c r="A2524" t="s">
        <v>8221</v>
      </c>
      <c r="B2524">
        <v>0</v>
      </c>
      <c r="C2524">
        <v>0</v>
      </c>
    </row>
    <row r="2525" spans="1:3" hidden="1" x14ac:dyDescent="0.2">
      <c r="A2525" t="s">
        <v>8221</v>
      </c>
      <c r="B2525">
        <v>0</v>
      </c>
      <c r="C2525">
        <v>0</v>
      </c>
    </row>
    <row r="2526" spans="1:3" hidden="1" x14ac:dyDescent="0.2">
      <c r="A2526" t="s">
        <v>8221</v>
      </c>
      <c r="B2526">
        <v>30</v>
      </c>
      <c r="C2526">
        <v>2</v>
      </c>
    </row>
    <row r="2527" spans="1:3" hidden="1" x14ac:dyDescent="0.2">
      <c r="A2527" t="s">
        <v>8221</v>
      </c>
      <c r="B2527">
        <v>0</v>
      </c>
      <c r="C2527">
        <v>0</v>
      </c>
    </row>
    <row r="2528" spans="1:3" hidden="1" x14ac:dyDescent="0.2">
      <c r="A2528" t="s">
        <v>8221</v>
      </c>
      <c r="B2528">
        <v>0</v>
      </c>
      <c r="C2528">
        <v>0</v>
      </c>
    </row>
    <row r="2529" spans="1:3" hidden="1" x14ac:dyDescent="0.2">
      <c r="A2529" t="s">
        <v>8221</v>
      </c>
      <c r="B2529">
        <v>1000</v>
      </c>
      <c r="C2529">
        <v>28</v>
      </c>
    </row>
    <row r="2530" spans="1:3" hidden="1" x14ac:dyDescent="0.2">
      <c r="A2530" t="s">
        <v>8221</v>
      </c>
      <c r="B2530">
        <v>75</v>
      </c>
      <c r="C2530">
        <v>2</v>
      </c>
    </row>
    <row r="2531" spans="1:3" hidden="1" x14ac:dyDescent="0.2">
      <c r="A2531" t="s">
        <v>8221</v>
      </c>
      <c r="B2531">
        <v>0</v>
      </c>
      <c r="C2531">
        <v>0</v>
      </c>
    </row>
    <row r="2532" spans="1:3" hidden="1" x14ac:dyDescent="0.2">
      <c r="A2532" t="s">
        <v>8221</v>
      </c>
      <c r="B2532">
        <v>0</v>
      </c>
      <c r="C2532">
        <v>0</v>
      </c>
    </row>
    <row r="2533" spans="1:3" hidden="1" x14ac:dyDescent="0.2">
      <c r="A2533" t="s">
        <v>8221</v>
      </c>
      <c r="B2533">
        <v>0</v>
      </c>
      <c r="C2533">
        <v>0</v>
      </c>
    </row>
    <row r="2534" spans="1:3" hidden="1" x14ac:dyDescent="0.2">
      <c r="A2534" t="s">
        <v>8221</v>
      </c>
      <c r="B2534">
        <v>210</v>
      </c>
      <c r="C2534">
        <v>4</v>
      </c>
    </row>
    <row r="2535" spans="1:3" hidden="1" x14ac:dyDescent="0.2">
      <c r="A2535" t="s">
        <v>8221</v>
      </c>
      <c r="B2535">
        <v>930</v>
      </c>
      <c r="C2535">
        <v>12</v>
      </c>
    </row>
    <row r="2536" spans="1:3" hidden="1" x14ac:dyDescent="0.2">
      <c r="A2536" t="s">
        <v>8221</v>
      </c>
      <c r="B2536">
        <v>0</v>
      </c>
      <c r="C2536">
        <v>0</v>
      </c>
    </row>
    <row r="2537" spans="1:3" hidden="1" x14ac:dyDescent="0.2">
      <c r="A2537" t="s">
        <v>8221</v>
      </c>
      <c r="B2537">
        <v>1767</v>
      </c>
      <c r="C2537">
        <v>33</v>
      </c>
    </row>
    <row r="2538" spans="1:3" hidden="1" x14ac:dyDescent="0.2">
      <c r="A2538" t="s">
        <v>8221</v>
      </c>
      <c r="B2538">
        <v>0</v>
      </c>
      <c r="C2538">
        <v>0</v>
      </c>
    </row>
    <row r="2539" spans="1:3" hidden="1" x14ac:dyDescent="0.2">
      <c r="A2539" t="s">
        <v>8221</v>
      </c>
      <c r="B2539">
        <v>65</v>
      </c>
      <c r="C2539">
        <v>4</v>
      </c>
    </row>
    <row r="2540" spans="1:3" hidden="1" x14ac:dyDescent="0.2">
      <c r="A2540" t="s">
        <v>8221</v>
      </c>
      <c r="B2540">
        <v>0</v>
      </c>
      <c r="C2540">
        <v>0</v>
      </c>
    </row>
    <row r="2541" spans="1:3" hidden="1" x14ac:dyDescent="0.2">
      <c r="A2541" t="s">
        <v>8219</v>
      </c>
      <c r="B2541">
        <v>13685.99</v>
      </c>
      <c r="C2541">
        <v>132</v>
      </c>
    </row>
    <row r="2542" spans="1:3" hidden="1" x14ac:dyDescent="0.2">
      <c r="A2542" t="s">
        <v>8219</v>
      </c>
      <c r="B2542">
        <v>5000</v>
      </c>
      <c r="C2542">
        <v>27</v>
      </c>
    </row>
    <row r="2543" spans="1:3" hidden="1" x14ac:dyDescent="0.2">
      <c r="A2543" t="s">
        <v>8219</v>
      </c>
      <c r="B2543">
        <v>1408</v>
      </c>
      <c r="C2543">
        <v>26</v>
      </c>
    </row>
    <row r="2544" spans="1:3" hidden="1" x14ac:dyDescent="0.2">
      <c r="A2544" t="s">
        <v>8219</v>
      </c>
      <c r="B2544">
        <v>7620</v>
      </c>
      <c r="C2544">
        <v>43</v>
      </c>
    </row>
    <row r="2545" spans="1:3" hidden="1" x14ac:dyDescent="0.2">
      <c r="A2545" t="s">
        <v>8219</v>
      </c>
      <c r="B2545">
        <v>8026</v>
      </c>
      <c r="C2545">
        <v>80</v>
      </c>
    </row>
    <row r="2546" spans="1:3" hidden="1" x14ac:dyDescent="0.2">
      <c r="A2546" t="s">
        <v>8219</v>
      </c>
      <c r="B2546">
        <v>4518</v>
      </c>
      <c r="C2546">
        <v>33</v>
      </c>
    </row>
    <row r="2547" spans="1:3" hidden="1" x14ac:dyDescent="0.2">
      <c r="A2547" t="s">
        <v>8219</v>
      </c>
      <c r="B2547">
        <v>4085</v>
      </c>
      <c r="C2547">
        <v>71</v>
      </c>
    </row>
    <row r="2548" spans="1:3" hidden="1" x14ac:dyDescent="0.2">
      <c r="A2548" t="s">
        <v>8219</v>
      </c>
      <c r="B2548">
        <v>4289.99</v>
      </c>
      <c r="C2548">
        <v>81</v>
      </c>
    </row>
    <row r="2549" spans="1:3" hidden="1" x14ac:dyDescent="0.2">
      <c r="A2549" t="s">
        <v>8219</v>
      </c>
      <c r="B2549">
        <v>6257</v>
      </c>
      <c r="C2549">
        <v>76</v>
      </c>
    </row>
    <row r="2550" spans="1:3" hidden="1" x14ac:dyDescent="0.2">
      <c r="A2550" t="s">
        <v>8219</v>
      </c>
      <c r="B2550">
        <v>6500</v>
      </c>
      <c r="C2550">
        <v>48</v>
      </c>
    </row>
    <row r="2551" spans="1:3" hidden="1" x14ac:dyDescent="0.2">
      <c r="A2551" t="s">
        <v>8219</v>
      </c>
      <c r="B2551">
        <v>4518</v>
      </c>
      <c r="C2551">
        <v>61</v>
      </c>
    </row>
    <row r="2552" spans="1:3" hidden="1" x14ac:dyDescent="0.2">
      <c r="A2552" t="s">
        <v>8219</v>
      </c>
      <c r="B2552">
        <v>5045</v>
      </c>
      <c r="C2552">
        <v>60</v>
      </c>
    </row>
    <row r="2553" spans="1:3" hidden="1" x14ac:dyDescent="0.2">
      <c r="A2553" t="s">
        <v>8219</v>
      </c>
      <c r="B2553">
        <v>8300</v>
      </c>
      <c r="C2553">
        <v>136</v>
      </c>
    </row>
    <row r="2554" spans="1:3" hidden="1" x14ac:dyDescent="0.2">
      <c r="A2554" t="s">
        <v>8219</v>
      </c>
      <c r="B2554">
        <v>2100</v>
      </c>
      <c r="C2554">
        <v>14</v>
      </c>
    </row>
    <row r="2555" spans="1:3" hidden="1" x14ac:dyDescent="0.2">
      <c r="A2555" t="s">
        <v>8219</v>
      </c>
      <c r="B2555">
        <v>20755</v>
      </c>
      <c r="C2555">
        <v>78</v>
      </c>
    </row>
    <row r="2556" spans="1:3" hidden="1" x14ac:dyDescent="0.2">
      <c r="A2556" t="s">
        <v>8219</v>
      </c>
      <c r="B2556">
        <v>29</v>
      </c>
      <c r="C2556">
        <v>4</v>
      </c>
    </row>
    <row r="2557" spans="1:3" hidden="1" x14ac:dyDescent="0.2">
      <c r="A2557" t="s">
        <v>8219</v>
      </c>
      <c r="B2557">
        <v>1100</v>
      </c>
      <c r="C2557">
        <v>11</v>
      </c>
    </row>
    <row r="2558" spans="1:3" hidden="1" x14ac:dyDescent="0.2">
      <c r="A2558" t="s">
        <v>8219</v>
      </c>
      <c r="B2558">
        <v>20343.169999999998</v>
      </c>
      <c r="C2558">
        <v>185</v>
      </c>
    </row>
    <row r="2559" spans="1:3" hidden="1" x14ac:dyDescent="0.2">
      <c r="A2559" t="s">
        <v>8219</v>
      </c>
      <c r="B2559">
        <v>10025</v>
      </c>
      <c r="C2559">
        <v>59</v>
      </c>
    </row>
    <row r="2560" spans="1:3" hidden="1" x14ac:dyDescent="0.2">
      <c r="A2560" t="s">
        <v>8219</v>
      </c>
      <c r="B2560">
        <v>2585</v>
      </c>
      <c r="C2560">
        <v>27</v>
      </c>
    </row>
    <row r="2561" spans="1:3" hidden="1" x14ac:dyDescent="0.2">
      <c r="A2561" t="s">
        <v>8219</v>
      </c>
      <c r="B2561">
        <v>3746</v>
      </c>
      <c r="C2561">
        <v>63</v>
      </c>
    </row>
    <row r="2562" spans="1:3" hidden="1" x14ac:dyDescent="0.2">
      <c r="A2562" t="s">
        <v>8219</v>
      </c>
      <c r="B2562">
        <v>725</v>
      </c>
      <c r="C2562">
        <v>13</v>
      </c>
    </row>
    <row r="2563" spans="1:3" hidden="1" x14ac:dyDescent="0.2">
      <c r="A2563" t="s">
        <v>8219</v>
      </c>
      <c r="B2563">
        <v>391</v>
      </c>
      <c r="C2563">
        <v>13</v>
      </c>
    </row>
    <row r="2564" spans="1:3" hidden="1" x14ac:dyDescent="0.2">
      <c r="A2564" t="s">
        <v>8219</v>
      </c>
      <c r="B2564">
        <v>5041</v>
      </c>
      <c r="C2564">
        <v>57</v>
      </c>
    </row>
    <row r="2565" spans="1:3" hidden="1" x14ac:dyDescent="0.2">
      <c r="A2565" t="s">
        <v>8219</v>
      </c>
      <c r="B2565">
        <v>3906</v>
      </c>
      <c r="C2565">
        <v>61</v>
      </c>
    </row>
    <row r="2566" spans="1:3" hidden="1" x14ac:dyDescent="0.2">
      <c r="A2566" t="s">
        <v>8219</v>
      </c>
      <c r="B2566">
        <v>3910</v>
      </c>
      <c r="C2566">
        <v>65</v>
      </c>
    </row>
    <row r="2567" spans="1:3" hidden="1" x14ac:dyDescent="0.2">
      <c r="A2567" t="s">
        <v>8219</v>
      </c>
      <c r="B2567">
        <v>6592</v>
      </c>
      <c r="C2567">
        <v>134</v>
      </c>
    </row>
    <row r="2568" spans="1:3" hidden="1" x14ac:dyDescent="0.2">
      <c r="A2568" t="s">
        <v>8219</v>
      </c>
      <c r="B2568">
        <v>6111</v>
      </c>
      <c r="C2568">
        <v>37</v>
      </c>
    </row>
    <row r="2569" spans="1:3" hidden="1" x14ac:dyDescent="0.2">
      <c r="A2569" t="s">
        <v>8219</v>
      </c>
      <c r="B2569">
        <v>1614</v>
      </c>
      <c r="C2569">
        <v>37</v>
      </c>
    </row>
    <row r="2570" spans="1:3" hidden="1" x14ac:dyDescent="0.2">
      <c r="A2570" t="s">
        <v>8219</v>
      </c>
      <c r="B2570">
        <v>6555</v>
      </c>
      <c r="C2570">
        <v>150</v>
      </c>
    </row>
    <row r="2571" spans="1:3" hidden="1" x14ac:dyDescent="0.2">
      <c r="A2571" t="s">
        <v>8219</v>
      </c>
      <c r="B2571">
        <v>3775.5</v>
      </c>
      <c r="C2571">
        <v>56</v>
      </c>
    </row>
    <row r="2572" spans="1:3" hidden="1" x14ac:dyDescent="0.2">
      <c r="A2572" t="s">
        <v>8219</v>
      </c>
      <c r="B2572">
        <v>3195</v>
      </c>
      <c r="C2572">
        <v>18</v>
      </c>
    </row>
    <row r="2573" spans="1:3" hidden="1" x14ac:dyDescent="0.2">
      <c r="A2573" t="s">
        <v>8219</v>
      </c>
      <c r="B2573">
        <v>2333</v>
      </c>
      <c r="C2573">
        <v>60</v>
      </c>
    </row>
    <row r="2574" spans="1:3" hidden="1" x14ac:dyDescent="0.2">
      <c r="A2574" t="s">
        <v>8219</v>
      </c>
      <c r="B2574">
        <v>3684</v>
      </c>
      <c r="C2574">
        <v>67</v>
      </c>
    </row>
    <row r="2575" spans="1:3" hidden="1" x14ac:dyDescent="0.2">
      <c r="A2575" t="s">
        <v>8219</v>
      </c>
      <c r="B2575">
        <v>2147</v>
      </c>
      <c r="C2575">
        <v>35</v>
      </c>
    </row>
    <row r="2576" spans="1:3" hidden="1" x14ac:dyDescent="0.2">
      <c r="A2576" t="s">
        <v>8219</v>
      </c>
      <c r="B2576">
        <v>786</v>
      </c>
      <c r="C2576">
        <v>34</v>
      </c>
    </row>
    <row r="2577" spans="1:3" hidden="1" x14ac:dyDescent="0.2">
      <c r="A2577" t="s">
        <v>8219</v>
      </c>
      <c r="B2577">
        <v>1066</v>
      </c>
      <c r="C2577">
        <v>36</v>
      </c>
    </row>
    <row r="2578" spans="1:3" hidden="1" x14ac:dyDescent="0.2">
      <c r="A2578" t="s">
        <v>8219</v>
      </c>
      <c r="B2578">
        <v>1361</v>
      </c>
      <c r="C2578">
        <v>18</v>
      </c>
    </row>
    <row r="2579" spans="1:3" hidden="1" x14ac:dyDescent="0.2">
      <c r="A2579" t="s">
        <v>8219</v>
      </c>
      <c r="B2579">
        <v>890</v>
      </c>
      <c r="C2579">
        <v>25</v>
      </c>
    </row>
    <row r="2580" spans="1:3" hidden="1" x14ac:dyDescent="0.2">
      <c r="A2580" t="s">
        <v>8219</v>
      </c>
      <c r="B2580">
        <v>3003</v>
      </c>
      <c r="C2580">
        <v>21</v>
      </c>
    </row>
    <row r="2581" spans="1:3" x14ac:dyDescent="0.2">
      <c r="A2581" t="s">
        <v>8220</v>
      </c>
      <c r="B2581">
        <v>0</v>
      </c>
      <c r="C2581">
        <v>0</v>
      </c>
    </row>
    <row r="2582" spans="1:3" x14ac:dyDescent="0.2">
      <c r="A2582" t="s">
        <v>8220</v>
      </c>
      <c r="B2582">
        <v>75</v>
      </c>
      <c r="C2582">
        <v>3</v>
      </c>
    </row>
    <row r="2583" spans="1:3" x14ac:dyDescent="0.2">
      <c r="A2583" t="s">
        <v>8220</v>
      </c>
      <c r="B2583">
        <v>0</v>
      </c>
      <c r="C2583">
        <v>0</v>
      </c>
    </row>
    <row r="2584" spans="1:3" x14ac:dyDescent="0.2">
      <c r="A2584" t="s">
        <v>8220</v>
      </c>
      <c r="B2584">
        <v>0</v>
      </c>
      <c r="C2584">
        <v>0</v>
      </c>
    </row>
    <row r="2585" spans="1:3" x14ac:dyDescent="0.2">
      <c r="A2585" t="s">
        <v>8220</v>
      </c>
      <c r="B2585">
        <v>100</v>
      </c>
      <c r="C2585">
        <v>1</v>
      </c>
    </row>
    <row r="2586" spans="1:3" x14ac:dyDescent="0.2">
      <c r="A2586" t="s">
        <v>8220</v>
      </c>
      <c r="B2586">
        <v>0</v>
      </c>
      <c r="C2586">
        <v>0</v>
      </c>
    </row>
    <row r="2587" spans="1:3" x14ac:dyDescent="0.2">
      <c r="A2587" t="s">
        <v>8220</v>
      </c>
      <c r="B2587">
        <v>120</v>
      </c>
      <c r="C2587">
        <v>2</v>
      </c>
    </row>
    <row r="2588" spans="1:3" x14ac:dyDescent="0.2">
      <c r="A2588" t="s">
        <v>8220</v>
      </c>
      <c r="B2588">
        <v>50</v>
      </c>
      <c r="C2588">
        <v>1</v>
      </c>
    </row>
    <row r="2589" spans="1:3" x14ac:dyDescent="0.2">
      <c r="A2589" t="s">
        <v>8220</v>
      </c>
      <c r="B2589">
        <v>145</v>
      </c>
      <c r="C2589">
        <v>2</v>
      </c>
    </row>
    <row r="2590" spans="1:3" x14ac:dyDescent="0.2">
      <c r="A2590" t="s">
        <v>8220</v>
      </c>
      <c r="B2590">
        <v>59</v>
      </c>
      <c r="C2590">
        <v>2</v>
      </c>
    </row>
    <row r="2591" spans="1:3" x14ac:dyDescent="0.2">
      <c r="A2591" t="s">
        <v>8220</v>
      </c>
      <c r="B2591">
        <v>250</v>
      </c>
      <c r="C2591">
        <v>4</v>
      </c>
    </row>
    <row r="2592" spans="1:3" x14ac:dyDescent="0.2">
      <c r="A2592" t="s">
        <v>8220</v>
      </c>
      <c r="B2592">
        <v>0</v>
      </c>
      <c r="C2592">
        <v>0</v>
      </c>
    </row>
    <row r="2593" spans="1:3" x14ac:dyDescent="0.2">
      <c r="A2593" t="s">
        <v>8220</v>
      </c>
      <c r="B2593">
        <v>0</v>
      </c>
      <c r="C2593">
        <v>0</v>
      </c>
    </row>
    <row r="2594" spans="1:3" x14ac:dyDescent="0.2">
      <c r="A2594" t="s">
        <v>8220</v>
      </c>
      <c r="B2594">
        <v>0</v>
      </c>
      <c r="C2594">
        <v>0</v>
      </c>
    </row>
    <row r="2595" spans="1:3" x14ac:dyDescent="0.2">
      <c r="A2595" t="s">
        <v>8220</v>
      </c>
      <c r="B2595">
        <v>0</v>
      </c>
      <c r="C2595">
        <v>0</v>
      </c>
    </row>
    <row r="2596" spans="1:3" x14ac:dyDescent="0.2">
      <c r="A2596" t="s">
        <v>8220</v>
      </c>
      <c r="B2596">
        <v>0</v>
      </c>
      <c r="C2596">
        <v>0</v>
      </c>
    </row>
    <row r="2597" spans="1:3" x14ac:dyDescent="0.2">
      <c r="A2597" t="s">
        <v>8220</v>
      </c>
      <c r="B2597">
        <v>0</v>
      </c>
      <c r="C2597">
        <v>0</v>
      </c>
    </row>
    <row r="2598" spans="1:3" x14ac:dyDescent="0.2">
      <c r="A2598" t="s">
        <v>8220</v>
      </c>
      <c r="B2598">
        <v>0</v>
      </c>
      <c r="C2598">
        <v>0</v>
      </c>
    </row>
    <row r="2599" spans="1:3" x14ac:dyDescent="0.2">
      <c r="A2599" t="s">
        <v>8220</v>
      </c>
      <c r="B2599">
        <v>277</v>
      </c>
      <c r="C2599">
        <v>12</v>
      </c>
    </row>
    <row r="2600" spans="1:3" x14ac:dyDescent="0.2">
      <c r="A2600" t="s">
        <v>8220</v>
      </c>
      <c r="B2600">
        <v>51</v>
      </c>
      <c r="C2600">
        <v>2</v>
      </c>
    </row>
    <row r="2601" spans="1:3" hidden="1" x14ac:dyDescent="0.2">
      <c r="A2601" t="s">
        <v>8221</v>
      </c>
      <c r="B2601">
        <v>530</v>
      </c>
      <c r="C2601">
        <v>11</v>
      </c>
    </row>
    <row r="2602" spans="1:3" hidden="1" x14ac:dyDescent="0.2">
      <c r="A2602" t="s">
        <v>8221</v>
      </c>
      <c r="B2602">
        <v>1</v>
      </c>
      <c r="C2602">
        <v>1</v>
      </c>
    </row>
    <row r="2603" spans="1:3" hidden="1" x14ac:dyDescent="0.2">
      <c r="A2603" t="s">
        <v>8221</v>
      </c>
      <c r="B2603">
        <v>5</v>
      </c>
      <c r="C2603">
        <v>5</v>
      </c>
    </row>
    <row r="2604" spans="1:3" hidden="1" x14ac:dyDescent="0.2">
      <c r="A2604" t="s">
        <v>8221</v>
      </c>
      <c r="B2604">
        <v>0</v>
      </c>
      <c r="C2604">
        <v>0</v>
      </c>
    </row>
    <row r="2605" spans="1:3" hidden="1" x14ac:dyDescent="0.2">
      <c r="A2605" t="s">
        <v>8221</v>
      </c>
      <c r="B2605">
        <v>50</v>
      </c>
      <c r="C2605">
        <v>1</v>
      </c>
    </row>
    <row r="2606" spans="1:3" hidden="1" x14ac:dyDescent="0.2">
      <c r="A2606" t="s">
        <v>8221</v>
      </c>
      <c r="B2606">
        <v>5</v>
      </c>
      <c r="C2606">
        <v>1</v>
      </c>
    </row>
    <row r="2607" spans="1:3" hidden="1" x14ac:dyDescent="0.2">
      <c r="A2607" t="s">
        <v>8221</v>
      </c>
      <c r="B2607">
        <v>1217</v>
      </c>
      <c r="C2607">
        <v>6</v>
      </c>
    </row>
    <row r="2608" spans="1:3" hidden="1" x14ac:dyDescent="0.2">
      <c r="A2608" t="s">
        <v>8221</v>
      </c>
      <c r="B2608">
        <v>233</v>
      </c>
      <c r="C2608">
        <v>8</v>
      </c>
    </row>
    <row r="2609" spans="1:3" hidden="1" x14ac:dyDescent="0.2">
      <c r="A2609" t="s">
        <v>8221</v>
      </c>
      <c r="B2609">
        <v>5</v>
      </c>
      <c r="C2609">
        <v>1</v>
      </c>
    </row>
    <row r="2610" spans="1:3" hidden="1" x14ac:dyDescent="0.2">
      <c r="A2610" t="s">
        <v>8221</v>
      </c>
      <c r="B2610">
        <v>0</v>
      </c>
      <c r="C2610">
        <v>0</v>
      </c>
    </row>
    <row r="2611" spans="1:3" hidden="1" x14ac:dyDescent="0.2">
      <c r="A2611" t="s">
        <v>8221</v>
      </c>
      <c r="B2611">
        <v>26</v>
      </c>
      <c r="C2611">
        <v>2</v>
      </c>
    </row>
    <row r="2612" spans="1:3" hidden="1" x14ac:dyDescent="0.2">
      <c r="A2612" t="s">
        <v>8221</v>
      </c>
      <c r="B2612">
        <v>50</v>
      </c>
      <c r="C2612">
        <v>1</v>
      </c>
    </row>
    <row r="2613" spans="1:3" hidden="1" x14ac:dyDescent="0.2">
      <c r="A2613" t="s">
        <v>8221</v>
      </c>
      <c r="B2613">
        <v>0</v>
      </c>
      <c r="C2613">
        <v>0</v>
      </c>
    </row>
    <row r="2614" spans="1:3" hidden="1" x14ac:dyDescent="0.2">
      <c r="A2614" t="s">
        <v>8221</v>
      </c>
      <c r="B2614">
        <v>1</v>
      </c>
      <c r="C2614">
        <v>1</v>
      </c>
    </row>
    <row r="2615" spans="1:3" hidden="1" x14ac:dyDescent="0.2">
      <c r="A2615" t="s">
        <v>8221</v>
      </c>
      <c r="B2615">
        <v>1825</v>
      </c>
      <c r="C2615">
        <v>19</v>
      </c>
    </row>
    <row r="2616" spans="1:3" hidden="1" x14ac:dyDescent="0.2">
      <c r="A2616" t="s">
        <v>8221</v>
      </c>
      <c r="B2616">
        <v>8256</v>
      </c>
      <c r="C2616">
        <v>27</v>
      </c>
    </row>
    <row r="2617" spans="1:3" hidden="1" x14ac:dyDescent="0.2">
      <c r="A2617" t="s">
        <v>8221</v>
      </c>
      <c r="B2617">
        <v>85</v>
      </c>
      <c r="C2617">
        <v>7</v>
      </c>
    </row>
    <row r="2618" spans="1:3" hidden="1" x14ac:dyDescent="0.2">
      <c r="A2618" t="s">
        <v>8221</v>
      </c>
      <c r="B2618">
        <v>1170</v>
      </c>
      <c r="C2618">
        <v>14</v>
      </c>
    </row>
    <row r="2619" spans="1:3" hidden="1" x14ac:dyDescent="0.2">
      <c r="A2619" t="s">
        <v>8221</v>
      </c>
      <c r="B2619">
        <v>90</v>
      </c>
      <c r="C2619">
        <v>5</v>
      </c>
    </row>
    <row r="2620" spans="1:3" hidden="1" x14ac:dyDescent="0.2">
      <c r="A2620" t="s">
        <v>8221</v>
      </c>
      <c r="B2620">
        <v>3466</v>
      </c>
      <c r="C2620">
        <v>30</v>
      </c>
    </row>
    <row r="2621" spans="1:3" hidden="1" x14ac:dyDescent="0.2">
      <c r="A2621" t="s">
        <v>8219</v>
      </c>
      <c r="B2621">
        <v>3307</v>
      </c>
      <c r="C2621">
        <v>151</v>
      </c>
    </row>
    <row r="2622" spans="1:3" hidden="1" x14ac:dyDescent="0.2">
      <c r="A2622" t="s">
        <v>8219</v>
      </c>
      <c r="B2622">
        <v>39131</v>
      </c>
      <c r="C2622">
        <v>489</v>
      </c>
    </row>
    <row r="2623" spans="1:3" hidden="1" x14ac:dyDescent="0.2">
      <c r="A2623" t="s">
        <v>8219</v>
      </c>
      <c r="B2623">
        <v>1776</v>
      </c>
      <c r="C2623">
        <v>50</v>
      </c>
    </row>
    <row r="2624" spans="1:3" hidden="1" x14ac:dyDescent="0.2">
      <c r="A2624" t="s">
        <v>8219</v>
      </c>
      <c r="B2624">
        <v>20843.599999999999</v>
      </c>
      <c r="C2624">
        <v>321</v>
      </c>
    </row>
    <row r="2625" spans="1:3" hidden="1" x14ac:dyDescent="0.2">
      <c r="A2625" t="s">
        <v>8219</v>
      </c>
      <c r="B2625">
        <v>107421.57</v>
      </c>
      <c r="C2625">
        <v>1762</v>
      </c>
    </row>
    <row r="2626" spans="1:3" hidden="1" x14ac:dyDescent="0.2">
      <c r="A2626" t="s">
        <v>8219</v>
      </c>
      <c r="B2626">
        <v>12106</v>
      </c>
      <c r="C2626">
        <v>385</v>
      </c>
    </row>
    <row r="2627" spans="1:3" hidden="1" x14ac:dyDescent="0.2">
      <c r="A2627" t="s">
        <v>8219</v>
      </c>
      <c r="B2627">
        <v>32616</v>
      </c>
      <c r="C2627">
        <v>398</v>
      </c>
    </row>
    <row r="2628" spans="1:3" hidden="1" x14ac:dyDescent="0.2">
      <c r="A2628" t="s">
        <v>8219</v>
      </c>
      <c r="B2628">
        <v>17914</v>
      </c>
      <c r="C2628">
        <v>304</v>
      </c>
    </row>
    <row r="2629" spans="1:3" hidden="1" x14ac:dyDescent="0.2">
      <c r="A2629" t="s">
        <v>8219</v>
      </c>
      <c r="B2629">
        <v>106330.39</v>
      </c>
      <c r="C2629">
        <v>676</v>
      </c>
    </row>
    <row r="2630" spans="1:3" hidden="1" x14ac:dyDescent="0.2">
      <c r="A2630" t="s">
        <v>8219</v>
      </c>
      <c r="B2630">
        <v>32172.66</v>
      </c>
      <c r="C2630">
        <v>577</v>
      </c>
    </row>
    <row r="2631" spans="1:3" hidden="1" x14ac:dyDescent="0.2">
      <c r="A2631" t="s">
        <v>8219</v>
      </c>
      <c r="B2631">
        <v>306970</v>
      </c>
      <c r="C2631">
        <v>3663</v>
      </c>
    </row>
    <row r="2632" spans="1:3" hidden="1" x14ac:dyDescent="0.2">
      <c r="A2632" t="s">
        <v>8219</v>
      </c>
      <c r="B2632">
        <v>17176.13</v>
      </c>
      <c r="C2632">
        <v>294</v>
      </c>
    </row>
    <row r="2633" spans="1:3" hidden="1" x14ac:dyDescent="0.2">
      <c r="A2633" t="s">
        <v>8219</v>
      </c>
      <c r="B2633">
        <v>7576</v>
      </c>
      <c r="C2633">
        <v>28</v>
      </c>
    </row>
    <row r="2634" spans="1:3" hidden="1" x14ac:dyDescent="0.2">
      <c r="A2634" t="s">
        <v>8219</v>
      </c>
      <c r="B2634">
        <v>10710</v>
      </c>
      <c r="C2634">
        <v>100</v>
      </c>
    </row>
    <row r="2635" spans="1:3" hidden="1" x14ac:dyDescent="0.2">
      <c r="A2635" t="s">
        <v>8219</v>
      </c>
      <c r="B2635">
        <v>3397</v>
      </c>
      <c r="C2635">
        <v>72</v>
      </c>
    </row>
    <row r="2636" spans="1:3" hidden="1" x14ac:dyDescent="0.2">
      <c r="A2636" t="s">
        <v>8219</v>
      </c>
      <c r="B2636">
        <v>28633.5</v>
      </c>
      <c r="C2636">
        <v>238</v>
      </c>
    </row>
    <row r="2637" spans="1:3" hidden="1" x14ac:dyDescent="0.2">
      <c r="A2637" t="s">
        <v>8219</v>
      </c>
      <c r="B2637">
        <v>4388</v>
      </c>
      <c r="C2637">
        <v>159</v>
      </c>
    </row>
    <row r="2638" spans="1:3" hidden="1" x14ac:dyDescent="0.2">
      <c r="A2638" t="s">
        <v>8219</v>
      </c>
      <c r="B2638">
        <v>15808</v>
      </c>
      <c r="C2638">
        <v>77</v>
      </c>
    </row>
    <row r="2639" spans="1:3" hidden="1" x14ac:dyDescent="0.2">
      <c r="A2639" t="s">
        <v>8219</v>
      </c>
      <c r="B2639">
        <v>1884</v>
      </c>
      <c r="C2639">
        <v>53</v>
      </c>
    </row>
    <row r="2640" spans="1:3" hidden="1" x14ac:dyDescent="0.2">
      <c r="A2640" t="s">
        <v>8219</v>
      </c>
      <c r="B2640">
        <v>93374</v>
      </c>
      <c r="C2640">
        <v>1251</v>
      </c>
    </row>
    <row r="2641" spans="1:3" hidden="1" x14ac:dyDescent="0.2">
      <c r="A2641" t="s">
        <v>8219</v>
      </c>
      <c r="B2641">
        <v>21882</v>
      </c>
      <c r="C2641">
        <v>465</v>
      </c>
    </row>
    <row r="2642" spans="1:3" hidden="1" x14ac:dyDescent="0.2">
      <c r="A2642" t="s">
        <v>8219</v>
      </c>
      <c r="B2642">
        <v>1967.76</v>
      </c>
      <c r="C2642">
        <v>74</v>
      </c>
    </row>
    <row r="2643" spans="1:3" hidden="1" x14ac:dyDescent="0.2">
      <c r="A2643" t="s">
        <v>8219</v>
      </c>
      <c r="B2643">
        <v>2280</v>
      </c>
      <c r="C2643">
        <v>62</v>
      </c>
    </row>
    <row r="2644" spans="1:3" hidden="1" x14ac:dyDescent="0.2">
      <c r="A2644" t="s">
        <v>8219</v>
      </c>
      <c r="B2644">
        <v>110353.65</v>
      </c>
      <c r="C2644">
        <v>3468</v>
      </c>
    </row>
    <row r="2645" spans="1:3" hidden="1" x14ac:dyDescent="0.2">
      <c r="A2645" t="s">
        <v>8219</v>
      </c>
      <c r="B2645">
        <v>1434</v>
      </c>
      <c r="C2645">
        <v>52</v>
      </c>
    </row>
    <row r="2646" spans="1:3" hidden="1" x14ac:dyDescent="0.2">
      <c r="A2646" t="s">
        <v>8219</v>
      </c>
      <c r="B2646">
        <v>2800</v>
      </c>
      <c r="C2646">
        <v>50</v>
      </c>
    </row>
    <row r="2647" spans="1:3" hidden="1" x14ac:dyDescent="0.2">
      <c r="A2647" t="s">
        <v>8219</v>
      </c>
      <c r="B2647">
        <v>970</v>
      </c>
      <c r="C2647">
        <v>45</v>
      </c>
    </row>
    <row r="2648" spans="1:3" hidden="1" x14ac:dyDescent="0.2">
      <c r="A2648" t="s">
        <v>8219</v>
      </c>
      <c r="B2648">
        <v>926</v>
      </c>
      <c r="C2648">
        <v>21</v>
      </c>
    </row>
    <row r="2649" spans="1:3" hidden="1" x14ac:dyDescent="0.2">
      <c r="A2649" t="s">
        <v>8219</v>
      </c>
      <c r="B2649">
        <v>6387</v>
      </c>
      <c r="C2649">
        <v>100</v>
      </c>
    </row>
    <row r="2650" spans="1:3" hidden="1" x14ac:dyDescent="0.2">
      <c r="A2650" t="s">
        <v>8219</v>
      </c>
      <c r="B2650">
        <v>3158</v>
      </c>
      <c r="C2650">
        <v>81</v>
      </c>
    </row>
    <row r="2651" spans="1:3" hidden="1" x14ac:dyDescent="0.2">
      <c r="A2651" t="s">
        <v>8219</v>
      </c>
      <c r="B2651">
        <v>22933.05</v>
      </c>
      <c r="C2651">
        <v>286</v>
      </c>
    </row>
    <row r="2652" spans="1:3" hidden="1" x14ac:dyDescent="0.2">
      <c r="A2652" t="s">
        <v>8219</v>
      </c>
      <c r="B2652">
        <v>1466</v>
      </c>
      <c r="C2652">
        <v>42</v>
      </c>
    </row>
    <row r="2653" spans="1:3" hidden="1" x14ac:dyDescent="0.2">
      <c r="A2653" t="s">
        <v>8219</v>
      </c>
      <c r="B2653">
        <v>17731</v>
      </c>
      <c r="C2653">
        <v>199</v>
      </c>
    </row>
    <row r="2654" spans="1:3" hidden="1" x14ac:dyDescent="0.2">
      <c r="A2654" t="s">
        <v>8219</v>
      </c>
      <c r="B2654">
        <v>986</v>
      </c>
      <c r="C2654">
        <v>25</v>
      </c>
    </row>
    <row r="2655" spans="1:3" hidden="1" x14ac:dyDescent="0.2">
      <c r="A2655" t="s">
        <v>8219</v>
      </c>
      <c r="B2655">
        <v>11500</v>
      </c>
      <c r="C2655">
        <v>84</v>
      </c>
    </row>
    <row r="2656" spans="1:3" hidden="1" x14ac:dyDescent="0.2">
      <c r="A2656" t="s">
        <v>8219</v>
      </c>
      <c r="B2656">
        <v>1873</v>
      </c>
      <c r="C2656">
        <v>50</v>
      </c>
    </row>
    <row r="2657" spans="1:3" hidden="1" x14ac:dyDescent="0.2">
      <c r="A2657" t="s">
        <v>8219</v>
      </c>
      <c r="B2657">
        <v>831</v>
      </c>
      <c r="C2657">
        <v>26</v>
      </c>
    </row>
    <row r="2658" spans="1:3" hidden="1" x14ac:dyDescent="0.2">
      <c r="A2658" t="s">
        <v>8219</v>
      </c>
      <c r="B2658">
        <v>353</v>
      </c>
      <c r="C2658">
        <v>14</v>
      </c>
    </row>
    <row r="2659" spans="1:3" hidden="1" x14ac:dyDescent="0.2">
      <c r="A2659" t="s">
        <v>8219</v>
      </c>
      <c r="B2659">
        <v>492</v>
      </c>
      <c r="C2659">
        <v>49</v>
      </c>
    </row>
    <row r="2660" spans="1:3" hidden="1" x14ac:dyDescent="0.2">
      <c r="A2660" t="s">
        <v>8219</v>
      </c>
      <c r="B2660">
        <v>3170</v>
      </c>
      <c r="C2660">
        <v>69</v>
      </c>
    </row>
    <row r="2661" spans="1:3" hidden="1" x14ac:dyDescent="0.2">
      <c r="A2661" t="s">
        <v>8221</v>
      </c>
      <c r="B2661">
        <v>15</v>
      </c>
      <c r="C2661">
        <v>1</v>
      </c>
    </row>
    <row r="2662" spans="1:3" hidden="1" x14ac:dyDescent="0.2">
      <c r="A2662" t="s">
        <v>8221</v>
      </c>
      <c r="B2662">
        <v>0</v>
      </c>
      <c r="C2662">
        <v>0</v>
      </c>
    </row>
    <row r="2663" spans="1:3" hidden="1" x14ac:dyDescent="0.2">
      <c r="A2663" t="s">
        <v>8220</v>
      </c>
      <c r="B2663">
        <v>335597.31</v>
      </c>
      <c r="C2663">
        <v>1501</v>
      </c>
    </row>
    <row r="2664" spans="1:3" x14ac:dyDescent="0.2">
      <c r="A2664" t="s">
        <v>8220</v>
      </c>
      <c r="B2664">
        <v>2053</v>
      </c>
      <c r="C2664">
        <v>52</v>
      </c>
    </row>
    <row r="2665" spans="1:3" x14ac:dyDescent="0.2">
      <c r="A2665" t="s">
        <v>8220</v>
      </c>
      <c r="B2665">
        <v>2100</v>
      </c>
      <c r="C2665">
        <v>23</v>
      </c>
    </row>
    <row r="2666" spans="1:3" x14ac:dyDescent="0.2">
      <c r="A2666" t="s">
        <v>8220</v>
      </c>
      <c r="B2666">
        <v>42086.42</v>
      </c>
      <c r="C2666">
        <v>535</v>
      </c>
    </row>
    <row r="2667" spans="1:3" x14ac:dyDescent="0.2">
      <c r="A2667" t="s">
        <v>8220</v>
      </c>
      <c r="B2667">
        <v>36</v>
      </c>
      <c r="C2667">
        <v>3</v>
      </c>
    </row>
    <row r="2668" spans="1:3" x14ac:dyDescent="0.2">
      <c r="A2668" t="s">
        <v>8220</v>
      </c>
      <c r="B2668">
        <v>106</v>
      </c>
      <c r="C2668">
        <v>6</v>
      </c>
    </row>
    <row r="2669" spans="1:3" x14ac:dyDescent="0.2">
      <c r="A2669" t="s">
        <v>8220</v>
      </c>
      <c r="B2669">
        <v>124</v>
      </c>
      <c r="C2669">
        <v>3</v>
      </c>
    </row>
    <row r="2670" spans="1:3" x14ac:dyDescent="0.2">
      <c r="A2670" t="s">
        <v>8220</v>
      </c>
      <c r="B2670">
        <v>358</v>
      </c>
      <c r="C2670">
        <v>5</v>
      </c>
    </row>
    <row r="2671" spans="1:3" x14ac:dyDescent="0.2">
      <c r="A2671" t="s">
        <v>8220</v>
      </c>
      <c r="B2671">
        <v>5233</v>
      </c>
      <c r="C2671">
        <v>17</v>
      </c>
    </row>
    <row r="2672" spans="1:3" x14ac:dyDescent="0.2">
      <c r="A2672" t="s">
        <v>8220</v>
      </c>
      <c r="B2672">
        <v>885</v>
      </c>
      <c r="C2672">
        <v>11</v>
      </c>
    </row>
    <row r="2673" spans="1:3" x14ac:dyDescent="0.2">
      <c r="A2673" t="s">
        <v>8220</v>
      </c>
      <c r="B2673">
        <v>5876</v>
      </c>
      <c r="C2673">
        <v>70</v>
      </c>
    </row>
    <row r="2674" spans="1:3" x14ac:dyDescent="0.2">
      <c r="A2674" t="s">
        <v>8220</v>
      </c>
      <c r="B2674">
        <v>51</v>
      </c>
      <c r="C2674">
        <v>6</v>
      </c>
    </row>
    <row r="2675" spans="1:3" x14ac:dyDescent="0.2">
      <c r="A2675" t="s">
        <v>8220</v>
      </c>
      <c r="B2675">
        <v>3155</v>
      </c>
      <c r="C2675">
        <v>43</v>
      </c>
    </row>
    <row r="2676" spans="1:3" x14ac:dyDescent="0.2">
      <c r="A2676" t="s">
        <v>8220</v>
      </c>
      <c r="B2676">
        <v>17155</v>
      </c>
      <c r="C2676">
        <v>152</v>
      </c>
    </row>
    <row r="2677" spans="1:3" x14ac:dyDescent="0.2">
      <c r="A2677" t="s">
        <v>8220</v>
      </c>
      <c r="B2677">
        <v>5621.38</v>
      </c>
      <c r="C2677">
        <v>59</v>
      </c>
    </row>
    <row r="2678" spans="1:3" x14ac:dyDescent="0.2">
      <c r="A2678" t="s">
        <v>8220</v>
      </c>
      <c r="B2678">
        <v>91</v>
      </c>
      <c r="C2678">
        <v>4</v>
      </c>
    </row>
    <row r="2679" spans="1:3" x14ac:dyDescent="0.2">
      <c r="A2679" t="s">
        <v>8220</v>
      </c>
      <c r="B2679">
        <v>1333</v>
      </c>
      <c r="C2679">
        <v>10</v>
      </c>
    </row>
    <row r="2680" spans="1:3" x14ac:dyDescent="0.2">
      <c r="A2680" t="s">
        <v>8220</v>
      </c>
      <c r="B2680">
        <v>19</v>
      </c>
      <c r="C2680">
        <v>5</v>
      </c>
    </row>
    <row r="2681" spans="1:3" hidden="1" x14ac:dyDescent="0.2">
      <c r="A2681" t="s">
        <v>8219</v>
      </c>
      <c r="B2681">
        <v>5145</v>
      </c>
      <c r="C2681">
        <v>60</v>
      </c>
    </row>
    <row r="2682" spans="1:3" hidden="1" x14ac:dyDescent="0.2">
      <c r="A2682" t="s">
        <v>8219</v>
      </c>
      <c r="B2682">
        <v>21360</v>
      </c>
      <c r="C2682">
        <v>80</v>
      </c>
    </row>
    <row r="2683" spans="1:3" hidden="1" x14ac:dyDescent="0.2">
      <c r="A2683" t="s">
        <v>8219</v>
      </c>
      <c r="B2683">
        <v>20919.25</v>
      </c>
      <c r="C2683">
        <v>56</v>
      </c>
    </row>
    <row r="2684" spans="1:3" hidden="1" x14ac:dyDescent="0.2">
      <c r="A2684" t="s">
        <v>8219</v>
      </c>
      <c r="B2684">
        <v>18100</v>
      </c>
      <c r="C2684">
        <v>104</v>
      </c>
    </row>
    <row r="2685" spans="1:3" hidden="1" x14ac:dyDescent="0.2">
      <c r="A2685" t="s">
        <v>8219</v>
      </c>
      <c r="B2685">
        <v>4310</v>
      </c>
      <c r="C2685">
        <v>46</v>
      </c>
    </row>
    <row r="2686" spans="1:3" hidden="1" x14ac:dyDescent="0.2">
      <c r="A2686" t="s">
        <v>8219</v>
      </c>
      <c r="B2686">
        <v>15929.51</v>
      </c>
      <c r="C2686">
        <v>206</v>
      </c>
    </row>
    <row r="2687" spans="1:3" hidden="1" x14ac:dyDescent="0.2">
      <c r="A2687" t="s">
        <v>8219</v>
      </c>
      <c r="B2687">
        <v>1660</v>
      </c>
      <c r="C2687">
        <v>18</v>
      </c>
    </row>
    <row r="2688" spans="1:3" hidden="1" x14ac:dyDescent="0.2">
      <c r="A2688" t="s">
        <v>8219</v>
      </c>
      <c r="B2688">
        <v>1707</v>
      </c>
      <c r="C2688">
        <v>28</v>
      </c>
    </row>
    <row r="2689" spans="1:3" hidden="1" x14ac:dyDescent="0.2">
      <c r="A2689" t="s">
        <v>8219</v>
      </c>
      <c r="B2689">
        <v>1001</v>
      </c>
      <c r="C2689">
        <v>11</v>
      </c>
    </row>
    <row r="2690" spans="1:3" hidden="1" x14ac:dyDescent="0.2">
      <c r="A2690" t="s">
        <v>8221</v>
      </c>
      <c r="B2690">
        <v>2495</v>
      </c>
      <c r="C2690">
        <v>60</v>
      </c>
    </row>
    <row r="2691" spans="1:3" hidden="1" x14ac:dyDescent="0.2">
      <c r="A2691" t="s">
        <v>8221</v>
      </c>
      <c r="B2691">
        <v>2836</v>
      </c>
      <c r="C2691">
        <v>84</v>
      </c>
    </row>
    <row r="2692" spans="1:3" hidden="1" x14ac:dyDescent="0.2">
      <c r="A2692" t="s">
        <v>8221</v>
      </c>
      <c r="B2692">
        <v>3319</v>
      </c>
      <c r="C2692">
        <v>47</v>
      </c>
    </row>
    <row r="2693" spans="1:3" hidden="1" x14ac:dyDescent="0.2">
      <c r="A2693" t="s">
        <v>8221</v>
      </c>
      <c r="B2693">
        <v>11032</v>
      </c>
      <c r="C2693">
        <v>66</v>
      </c>
    </row>
    <row r="2694" spans="1:3" hidden="1" x14ac:dyDescent="0.2">
      <c r="A2694" t="s">
        <v>8221</v>
      </c>
      <c r="B2694">
        <v>21994</v>
      </c>
      <c r="C2694">
        <v>171</v>
      </c>
    </row>
    <row r="2695" spans="1:3" hidden="1" x14ac:dyDescent="0.2">
      <c r="A2695" t="s">
        <v>8221</v>
      </c>
      <c r="B2695">
        <v>1897</v>
      </c>
      <c r="C2695">
        <v>29</v>
      </c>
    </row>
    <row r="2696" spans="1:3" hidden="1" x14ac:dyDescent="0.2">
      <c r="A2696" t="s">
        <v>8221</v>
      </c>
      <c r="B2696">
        <v>1058</v>
      </c>
      <c r="C2696">
        <v>9</v>
      </c>
    </row>
    <row r="2697" spans="1:3" hidden="1" x14ac:dyDescent="0.2">
      <c r="A2697" t="s">
        <v>8221</v>
      </c>
      <c r="B2697">
        <v>3415</v>
      </c>
      <c r="C2697">
        <v>27</v>
      </c>
    </row>
    <row r="2698" spans="1:3" hidden="1" x14ac:dyDescent="0.2">
      <c r="A2698" t="s">
        <v>8221</v>
      </c>
      <c r="B2698">
        <v>1100</v>
      </c>
      <c r="C2698">
        <v>2</v>
      </c>
    </row>
    <row r="2699" spans="1:3" hidden="1" x14ac:dyDescent="0.2">
      <c r="A2699" t="s">
        <v>8221</v>
      </c>
      <c r="B2699">
        <v>132</v>
      </c>
      <c r="C2699">
        <v>3</v>
      </c>
    </row>
    <row r="2700" spans="1:3" hidden="1" x14ac:dyDescent="0.2">
      <c r="A2700" t="s">
        <v>8221</v>
      </c>
      <c r="B2700">
        <v>276</v>
      </c>
      <c r="C2700">
        <v>4</v>
      </c>
    </row>
    <row r="2701" spans="1:3" hidden="1" x14ac:dyDescent="0.2">
      <c r="A2701" t="s">
        <v>8221</v>
      </c>
      <c r="B2701">
        <v>55</v>
      </c>
      <c r="C2701">
        <v>2</v>
      </c>
    </row>
    <row r="2702" spans="1:3" hidden="1" x14ac:dyDescent="0.2">
      <c r="A2702" t="s">
        <v>8221</v>
      </c>
      <c r="B2702">
        <v>1698</v>
      </c>
      <c r="C2702">
        <v>20</v>
      </c>
    </row>
    <row r="2703" spans="1:3" hidden="1" x14ac:dyDescent="0.2">
      <c r="A2703" t="s">
        <v>8221</v>
      </c>
      <c r="B2703">
        <v>36</v>
      </c>
      <c r="C2703">
        <v>3</v>
      </c>
    </row>
    <row r="2704" spans="1:3" hidden="1" x14ac:dyDescent="0.2">
      <c r="A2704" t="s">
        <v>8221</v>
      </c>
      <c r="B2704">
        <v>800</v>
      </c>
      <c r="C2704">
        <v>4</v>
      </c>
    </row>
    <row r="2705" spans="1:3" hidden="1" x14ac:dyDescent="0.2">
      <c r="A2705" t="s">
        <v>8221</v>
      </c>
      <c r="B2705">
        <v>10</v>
      </c>
      <c r="C2705">
        <v>1</v>
      </c>
    </row>
    <row r="2706" spans="1:3" hidden="1" x14ac:dyDescent="0.2">
      <c r="A2706" t="s">
        <v>8221</v>
      </c>
      <c r="B2706">
        <v>0</v>
      </c>
      <c r="C2706">
        <v>0</v>
      </c>
    </row>
    <row r="2707" spans="1:3" hidden="1" x14ac:dyDescent="0.2">
      <c r="A2707" t="s">
        <v>8221</v>
      </c>
      <c r="B2707">
        <v>0</v>
      </c>
      <c r="C2707">
        <v>0</v>
      </c>
    </row>
    <row r="2708" spans="1:3" hidden="1" x14ac:dyDescent="0.2">
      <c r="A2708" t="s">
        <v>8221</v>
      </c>
      <c r="B2708">
        <v>74</v>
      </c>
      <c r="C2708">
        <v>14</v>
      </c>
    </row>
    <row r="2709" spans="1:3" hidden="1" x14ac:dyDescent="0.2">
      <c r="A2709" t="s">
        <v>8221</v>
      </c>
      <c r="B2709">
        <v>1</v>
      </c>
      <c r="C2709">
        <v>1</v>
      </c>
    </row>
    <row r="2710" spans="1:3" hidden="1" x14ac:dyDescent="0.2">
      <c r="A2710" t="s">
        <v>8221</v>
      </c>
      <c r="B2710">
        <v>8586</v>
      </c>
      <c r="C2710">
        <v>118</v>
      </c>
    </row>
    <row r="2711" spans="1:3" hidden="1" x14ac:dyDescent="0.2">
      <c r="A2711" t="s">
        <v>8221</v>
      </c>
      <c r="B2711">
        <v>35</v>
      </c>
      <c r="C2711">
        <v>2</v>
      </c>
    </row>
    <row r="2712" spans="1:3" hidden="1" x14ac:dyDescent="0.2">
      <c r="A2712" t="s">
        <v>8221</v>
      </c>
      <c r="B2712">
        <v>25</v>
      </c>
      <c r="C2712">
        <v>1</v>
      </c>
    </row>
    <row r="2713" spans="1:3" hidden="1" x14ac:dyDescent="0.2">
      <c r="A2713" t="s">
        <v>8221</v>
      </c>
      <c r="B2713">
        <v>40</v>
      </c>
      <c r="C2713">
        <v>3</v>
      </c>
    </row>
    <row r="2714" spans="1:3" hidden="1" x14ac:dyDescent="0.2">
      <c r="A2714" t="s">
        <v>8221</v>
      </c>
      <c r="B2714">
        <v>1</v>
      </c>
      <c r="C2714">
        <v>1</v>
      </c>
    </row>
    <row r="2715" spans="1:3" hidden="1" x14ac:dyDescent="0.2">
      <c r="A2715" t="s">
        <v>8221</v>
      </c>
      <c r="B2715">
        <v>71</v>
      </c>
      <c r="C2715">
        <v>3</v>
      </c>
    </row>
    <row r="2716" spans="1:3" hidden="1" x14ac:dyDescent="0.2">
      <c r="A2716" t="s">
        <v>8221</v>
      </c>
      <c r="B2716">
        <v>3390</v>
      </c>
      <c r="C2716">
        <v>38</v>
      </c>
    </row>
    <row r="2717" spans="1:3" hidden="1" x14ac:dyDescent="0.2">
      <c r="A2717" t="s">
        <v>8221</v>
      </c>
      <c r="B2717">
        <v>6061</v>
      </c>
      <c r="C2717">
        <v>52</v>
      </c>
    </row>
    <row r="2718" spans="1:3" hidden="1" x14ac:dyDescent="0.2">
      <c r="A2718" t="s">
        <v>8221</v>
      </c>
      <c r="B2718">
        <v>26.01</v>
      </c>
      <c r="C2718">
        <v>2</v>
      </c>
    </row>
    <row r="2719" spans="1:3" hidden="1" x14ac:dyDescent="0.2">
      <c r="A2719" t="s">
        <v>8221</v>
      </c>
      <c r="B2719">
        <v>0</v>
      </c>
      <c r="C2719">
        <v>0</v>
      </c>
    </row>
    <row r="2720" spans="1:3" hidden="1" x14ac:dyDescent="0.2">
      <c r="A2720" t="s">
        <v>8221</v>
      </c>
      <c r="B2720">
        <v>70</v>
      </c>
      <c r="C2720">
        <v>4</v>
      </c>
    </row>
    <row r="2721" spans="1:3" hidden="1" x14ac:dyDescent="0.2">
      <c r="A2721" t="s">
        <v>8222</v>
      </c>
      <c r="B2721">
        <v>1570</v>
      </c>
      <c r="C2721">
        <v>46</v>
      </c>
    </row>
    <row r="2722" spans="1:3" hidden="1" x14ac:dyDescent="0.2">
      <c r="A2722" t="s">
        <v>8222</v>
      </c>
      <c r="B2722">
        <v>3441</v>
      </c>
      <c r="C2722">
        <v>26</v>
      </c>
    </row>
    <row r="2723" spans="1:3" hidden="1" x14ac:dyDescent="0.2">
      <c r="A2723" t="s">
        <v>8222</v>
      </c>
      <c r="B2723">
        <v>41500</v>
      </c>
      <c r="C2723">
        <v>45</v>
      </c>
    </row>
    <row r="2724" spans="1:3" hidden="1" x14ac:dyDescent="0.2">
      <c r="A2724" t="s">
        <v>8222</v>
      </c>
      <c r="B2724">
        <v>1145</v>
      </c>
      <c r="C2724">
        <v>7</v>
      </c>
    </row>
    <row r="2725" spans="1:3" hidden="1" x14ac:dyDescent="0.2">
      <c r="A2725" t="s">
        <v>8222</v>
      </c>
      <c r="B2725">
        <v>1739</v>
      </c>
      <c r="C2725">
        <v>8</v>
      </c>
    </row>
    <row r="2726" spans="1:3" hidden="1" x14ac:dyDescent="0.2">
      <c r="A2726" t="s">
        <v>8219</v>
      </c>
      <c r="B2726">
        <v>39304</v>
      </c>
      <c r="C2726">
        <v>263</v>
      </c>
    </row>
    <row r="2727" spans="1:3" hidden="1" x14ac:dyDescent="0.2">
      <c r="A2727" t="s">
        <v>8219</v>
      </c>
      <c r="B2727">
        <v>28067.57</v>
      </c>
      <c r="C2727">
        <v>394</v>
      </c>
    </row>
    <row r="2728" spans="1:3" hidden="1" x14ac:dyDescent="0.2">
      <c r="A2728" t="s">
        <v>8219</v>
      </c>
      <c r="B2728">
        <v>46643.07</v>
      </c>
      <c r="C2728">
        <v>1049</v>
      </c>
    </row>
    <row r="2729" spans="1:3" hidden="1" x14ac:dyDescent="0.2">
      <c r="A2729" t="s">
        <v>8219</v>
      </c>
      <c r="B2729">
        <v>50803</v>
      </c>
      <c r="C2729">
        <v>308</v>
      </c>
    </row>
    <row r="2730" spans="1:3" hidden="1" x14ac:dyDescent="0.2">
      <c r="A2730" t="s">
        <v>8219</v>
      </c>
      <c r="B2730">
        <v>92340.21</v>
      </c>
      <c r="C2730">
        <v>1088</v>
      </c>
    </row>
    <row r="2731" spans="1:3" hidden="1" x14ac:dyDescent="0.2">
      <c r="A2731" t="s">
        <v>8219</v>
      </c>
      <c r="B2731">
        <v>3938</v>
      </c>
      <c r="C2731">
        <v>73</v>
      </c>
    </row>
    <row r="2732" spans="1:3" hidden="1" x14ac:dyDescent="0.2">
      <c r="A2732" t="s">
        <v>8219</v>
      </c>
      <c r="B2732">
        <v>7226</v>
      </c>
      <c r="C2732">
        <v>143</v>
      </c>
    </row>
    <row r="2733" spans="1:3" hidden="1" x14ac:dyDescent="0.2">
      <c r="A2733" t="s">
        <v>8219</v>
      </c>
      <c r="B2733">
        <v>153362</v>
      </c>
      <c r="C2733">
        <v>1420</v>
      </c>
    </row>
    <row r="2734" spans="1:3" hidden="1" x14ac:dyDescent="0.2">
      <c r="A2734" t="s">
        <v>8219</v>
      </c>
      <c r="B2734">
        <v>29089</v>
      </c>
      <c r="C2734">
        <v>305</v>
      </c>
    </row>
    <row r="2735" spans="1:3" hidden="1" x14ac:dyDescent="0.2">
      <c r="A2735" t="s">
        <v>8219</v>
      </c>
      <c r="B2735">
        <v>31754.69</v>
      </c>
      <c r="C2735">
        <v>551</v>
      </c>
    </row>
    <row r="2736" spans="1:3" hidden="1" x14ac:dyDescent="0.2">
      <c r="A2736" t="s">
        <v>8219</v>
      </c>
      <c r="B2736">
        <v>11998.01</v>
      </c>
      <c r="C2736">
        <v>187</v>
      </c>
    </row>
    <row r="2737" spans="1:3" hidden="1" x14ac:dyDescent="0.2">
      <c r="A2737" t="s">
        <v>8219</v>
      </c>
      <c r="B2737">
        <v>30026</v>
      </c>
      <c r="C2737">
        <v>325</v>
      </c>
    </row>
    <row r="2738" spans="1:3" hidden="1" x14ac:dyDescent="0.2">
      <c r="A2738" t="s">
        <v>8219</v>
      </c>
      <c r="B2738">
        <v>18645</v>
      </c>
      <c r="C2738">
        <v>148</v>
      </c>
    </row>
    <row r="2739" spans="1:3" hidden="1" x14ac:dyDescent="0.2">
      <c r="A2739" t="s">
        <v>8219</v>
      </c>
      <c r="B2739">
        <v>6530</v>
      </c>
      <c r="C2739">
        <v>69</v>
      </c>
    </row>
    <row r="2740" spans="1:3" hidden="1" x14ac:dyDescent="0.2">
      <c r="A2740" t="s">
        <v>8219</v>
      </c>
      <c r="B2740">
        <v>29531</v>
      </c>
      <c r="C2740">
        <v>173</v>
      </c>
    </row>
    <row r="2741" spans="1:3" hidden="1" x14ac:dyDescent="0.2">
      <c r="A2741" t="s">
        <v>8219</v>
      </c>
      <c r="B2741">
        <v>10965</v>
      </c>
      <c r="C2741">
        <v>269</v>
      </c>
    </row>
    <row r="2742" spans="1:3" hidden="1" x14ac:dyDescent="0.2">
      <c r="A2742" t="s">
        <v>8219</v>
      </c>
      <c r="B2742">
        <v>12627</v>
      </c>
      <c r="C2742">
        <v>185</v>
      </c>
    </row>
    <row r="2743" spans="1:3" hidden="1" x14ac:dyDescent="0.2">
      <c r="A2743" t="s">
        <v>8219</v>
      </c>
      <c r="B2743">
        <v>16806</v>
      </c>
      <c r="C2743">
        <v>176</v>
      </c>
    </row>
    <row r="2744" spans="1:3" hidden="1" x14ac:dyDescent="0.2">
      <c r="A2744" t="s">
        <v>8219</v>
      </c>
      <c r="B2744">
        <v>7326.88</v>
      </c>
      <c r="C2744">
        <v>1019</v>
      </c>
    </row>
    <row r="2745" spans="1:3" hidden="1" x14ac:dyDescent="0.2">
      <c r="A2745" t="s">
        <v>8219</v>
      </c>
      <c r="B2745">
        <v>57817</v>
      </c>
      <c r="C2745">
        <v>113</v>
      </c>
    </row>
    <row r="2746" spans="1:3" hidden="1" x14ac:dyDescent="0.2">
      <c r="A2746" t="s">
        <v>8219</v>
      </c>
      <c r="B2746">
        <v>105745</v>
      </c>
      <c r="C2746">
        <v>404</v>
      </c>
    </row>
    <row r="2747" spans="1:3" hidden="1" x14ac:dyDescent="0.2">
      <c r="A2747" t="s">
        <v>8219</v>
      </c>
      <c r="B2747">
        <v>49321</v>
      </c>
      <c r="C2747">
        <v>707</v>
      </c>
    </row>
    <row r="2748" spans="1:3" hidden="1" x14ac:dyDescent="0.2">
      <c r="A2748" t="s">
        <v>8219</v>
      </c>
      <c r="B2748">
        <v>30274</v>
      </c>
      <c r="C2748">
        <v>392</v>
      </c>
    </row>
    <row r="2749" spans="1:3" hidden="1" x14ac:dyDescent="0.2">
      <c r="A2749" t="s">
        <v>8219</v>
      </c>
      <c r="B2749">
        <v>7833</v>
      </c>
      <c r="C2749">
        <v>23</v>
      </c>
    </row>
    <row r="2750" spans="1:3" hidden="1" x14ac:dyDescent="0.2">
      <c r="A2750" t="s">
        <v>8219</v>
      </c>
      <c r="B2750">
        <v>45979.01</v>
      </c>
      <c r="C2750">
        <v>682</v>
      </c>
    </row>
    <row r="2751" spans="1:3" hidden="1" x14ac:dyDescent="0.2">
      <c r="A2751" t="s">
        <v>8219</v>
      </c>
      <c r="B2751">
        <v>31291</v>
      </c>
      <c r="C2751">
        <v>37</v>
      </c>
    </row>
    <row r="2752" spans="1:3" hidden="1" x14ac:dyDescent="0.2">
      <c r="A2752" t="s">
        <v>8219</v>
      </c>
      <c r="B2752">
        <v>14190</v>
      </c>
      <c r="C2752">
        <v>146</v>
      </c>
    </row>
    <row r="2753" spans="1:3" hidden="1" x14ac:dyDescent="0.2">
      <c r="A2753" t="s">
        <v>8219</v>
      </c>
      <c r="B2753">
        <v>53769</v>
      </c>
      <c r="C2753">
        <v>119</v>
      </c>
    </row>
    <row r="2754" spans="1:3" hidden="1" x14ac:dyDescent="0.2">
      <c r="A2754" t="s">
        <v>8219</v>
      </c>
      <c r="B2754">
        <v>22603</v>
      </c>
      <c r="C2754">
        <v>163</v>
      </c>
    </row>
    <row r="2755" spans="1:3" hidden="1" x14ac:dyDescent="0.2">
      <c r="A2755" t="s">
        <v>8219</v>
      </c>
      <c r="B2755">
        <v>7336.01</v>
      </c>
      <c r="C2755">
        <v>339</v>
      </c>
    </row>
    <row r="2756" spans="1:3" hidden="1" x14ac:dyDescent="0.2">
      <c r="A2756" t="s">
        <v>8219</v>
      </c>
      <c r="B2756">
        <v>9832</v>
      </c>
      <c r="C2756">
        <v>58</v>
      </c>
    </row>
    <row r="2757" spans="1:3" hidden="1" x14ac:dyDescent="0.2">
      <c r="A2757" t="s">
        <v>8219</v>
      </c>
      <c r="B2757">
        <v>73818.240000000005</v>
      </c>
      <c r="C2757">
        <v>456</v>
      </c>
    </row>
    <row r="2758" spans="1:3" hidden="1" x14ac:dyDescent="0.2">
      <c r="A2758" t="s">
        <v>8219</v>
      </c>
      <c r="B2758">
        <v>7397</v>
      </c>
      <c r="C2758">
        <v>15</v>
      </c>
    </row>
    <row r="2759" spans="1:3" hidden="1" x14ac:dyDescent="0.2">
      <c r="A2759" t="s">
        <v>8219</v>
      </c>
      <c r="B2759">
        <v>4225</v>
      </c>
      <c r="C2759">
        <v>191</v>
      </c>
    </row>
    <row r="2760" spans="1:3" hidden="1" x14ac:dyDescent="0.2">
      <c r="A2760" t="s">
        <v>8219</v>
      </c>
      <c r="B2760">
        <v>310</v>
      </c>
      <c r="C2760">
        <v>17</v>
      </c>
    </row>
    <row r="2761" spans="1:3" hidden="1" x14ac:dyDescent="0.2">
      <c r="A2761" t="s">
        <v>8221</v>
      </c>
      <c r="B2761">
        <v>35</v>
      </c>
      <c r="C2761">
        <v>4</v>
      </c>
    </row>
    <row r="2762" spans="1:3" hidden="1" x14ac:dyDescent="0.2">
      <c r="A2762" t="s">
        <v>8221</v>
      </c>
      <c r="B2762">
        <v>731</v>
      </c>
      <c r="C2762">
        <v>18</v>
      </c>
    </row>
    <row r="2763" spans="1:3" hidden="1" x14ac:dyDescent="0.2">
      <c r="A2763" t="s">
        <v>8221</v>
      </c>
      <c r="B2763">
        <v>0</v>
      </c>
      <c r="C2763">
        <v>0</v>
      </c>
    </row>
    <row r="2764" spans="1:3" hidden="1" x14ac:dyDescent="0.2">
      <c r="A2764" t="s">
        <v>8221</v>
      </c>
      <c r="B2764">
        <v>835</v>
      </c>
      <c r="C2764">
        <v>22</v>
      </c>
    </row>
    <row r="2765" spans="1:3" hidden="1" x14ac:dyDescent="0.2">
      <c r="A2765" t="s">
        <v>8221</v>
      </c>
      <c r="B2765">
        <v>1751</v>
      </c>
      <c r="C2765">
        <v>49</v>
      </c>
    </row>
    <row r="2766" spans="1:3" hidden="1" x14ac:dyDescent="0.2">
      <c r="A2766" t="s">
        <v>8221</v>
      </c>
      <c r="B2766">
        <v>801</v>
      </c>
      <c r="C2766">
        <v>19</v>
      </c>
    </row>
    <row r="2767" spans="1:3" hidden="1" x14ac:dyDescent="0.2">
      <c r="A2767" t="s">
        <v>8221</v>
      </c>
      <c r="B2767">
        <v>140</v>
      </c>
      <c r="C2767">
        <v>4</v>
      </c>
    </row>
    <row r="2768" spans="1:3" hidden="1" x14ac:dyDescent="0.2">
      <c r="A2768" t="s">
        <v>8221</v>
      </c>
      <c r="B2768">
        <v>53</v>
      </c>
      <c r="C2768">
        <v>4</v>
      </c>
    </row>
    <row r="2769" spans="1:3" hidden="1" x14ac:dyDescent="0.2">
      <c r="A2769" t="s">
        <v>8221</v>
      </c>
      <c r="B2769">
        <v>110</v>
      </c>
      <c r="C2769">
        <v>2</v>
      </c>
    </row>
    <row r="2770" spans="1:3" hidden="1" x14ac:dyDescent="0.2">
      <c r="A2770" t="s">
        <v>8221</v>
      </c>
      <c r="B2770">
        <v>0</v>
      </c>
      <c r="C2770">
        <v>0</v>
      </c>
    </row>
    <row r="2771" spans="1:3" hidden="1" x14ac:dyDescent="0.2">
      <c r="A2771" t="s">
        <v>8221</v>
      </c>
      <c r="B2771">
        <v>0</v>
      </c>
      <c r="C2771">
        <v>0</v>
      </c>
    </row>
    <row r="2772" spans="1:3" hidden="1" x14ac:dyDescent="0.2">
      <c r="A2772" t="s">
        <v>8221</v>
      </c>
      <c r="B2772">
        <v>550</v>
      </c>
      <c r="C2772">
        <v>14</v>
      </c>
    </row>
    <row r="2773" spans="1:3" hidden="1" x14ac:dyDescent="0.2">
      <c r="A2773" t="s">
        <v>8221</v>
      </c>
      <c r="B2773">
        <v>380</v>
      </c>
      <c r="C2773">
        <v>8</v>
      </c>
    </row>
    <row r="2774" spans="1:3" hidden="1" x14ac:dyDescent="0.2">
      <c r="A2774" t="s">
        <v>8221</v>
      </c>
      <c r="B2774">
        <v>0</v>
      </c>
      <c r="C2774">
        <v>0</v>
      </c>
    </row>
    <row r="2775" spans="1:3" hidden="1" x14ac:dyDescent="0.2">
      <c r="A2775" t="s">
        <v>8221</v>
      </c>
      <c r="B2775">
        <v>260</v>
      </c>
      <c r="C2775">
        <v>15</v>
      </c>
    </row>
    <row r="2776" spans="1:3" hidden="1" x14ac:dyDescent="0.2">
      <c r="A2776" t="s">
        <v>8221</v>
      </c>
      <c r="B2776">
        <v>1048</v>
      </c>
      <c r="C2776">
        <v>33</v>
      </c>
    </row>
    <row r="2777" spans="1:3" hidden="1" x14ac:dyDescent="0.2">
      <c r="A2777" t="s">
        <v>8221</v>
      </c>
      <c r="B2777">
        <v>10</v>
      </c>
      <c r="C2777">
        <v>2</v>
      </c>
    </row>
    <row r="2778" spans="1:3" hidden="1" x14ac:dyDescent="0.2">
      <c r="A2778" t="s">
        <v>8221</v>
      </c>
      <c r="B2778">
        <v>234</v>
      </c>
      <c r="C2778">
        <v>6</v>
      </c>
    </row>
    <row r="2779" spans="1:3" hidden="1" x14ac:dyDescent="0.2">
      <c r="A2779" t="s">
        <v>8221</v>
      </c>
      <c r="B2779">
        <v>105</v>
      </c>
      <c r="C2779">
        <v>2</v>
      </c>
    </row>
    <row r="2780" spans="1:3" hidden="1" x14ac:dyDescent="0.2">
      <c r="A2780" t="s">
        <v>8221</v>
      </c>
      <c r="B2780">
        <v>0</v>
      </c>
      <c r="C2780">
        <v>0</v>
      </c>
    </row>
    <row r="2781" spans="1:3" hidden="1" x14ac:dyDescent="0.2">
      <c r="A2781" t="s">
        <v>8221</v>
      </c>
      <c r="B2781">
        <v>36</v>
      </c>
      <c r="C2781">
        <v>4</v>
      </c>
    </row>
    <row r="2782" spans="1:3" hidden="1" x14ac:dyDescent="0.2">
      <c r="A2782" t="s">
        <v>8221</v>
      </c>
      <c r="B2782">
        <v>25</v>
      </c>
      <c r="C2782">
        <v>1</v>
      </c>
    </row>
    <row r="2783" spans="1:3" hidden="1" x14ac:dyDescent="0.2">
      <c r="A2783" t="s">
        <v>8221</v>
      </c>
      <c r="B2783">
        <v>90</v>
      </c>
      <c r="C2783">
        <v>3</v>
      </c>
    </row>
    <row r="2784" spans="1:3" hidden="1" x14ac:dyDescent="0.2">
      <c r="A2784" t="s">
        <v>8221</v>
      </c>
      <c r="B2784">
        <v>45</v>
      </c>
      <c r="C2784">
        <v>4</v>
      </c>
    </row>
    <row r="2785" spans="1:3" hidden="1" x14ac:dyDescent="0.2">
      <c r="A2785" t="s">
        <v>8221</v>
      </c>
      <c r="B2785">
        <v>0</v>
      </c>
      <c r="C2785">
        <v>0</v>
      </c>
    </row>
    <row r="2786" spans="1:3" hidden="1" x14ac:dyDescent="0.2">
      <c r="A2786" t="s">
        <v>8221</v>
      </c>
      <c r="B2786">
        <v>100</v>
      </c>
      <c r="C2786">
        <v>4</v>
      </c>
    </row>
    <row r="2787" spans="1:3" hidden="1" x14ac:dyDescent="0.2">
      <c r="A2787" t="s">
        <v>8221</v>
      </c>
      <c r="B2787">
        <v>34</v>
      </c>
      <c r="C2787">
        <v>3</v>
      </c>
    </row>
    <row r="2788" spans="1:3" hidden="1" x14ac:dyDescent="0.2">
      <c r="A2788" t="s">
        <v>8221</v>
      </c>
      <c r="B2788">
        <v>1002</v>
      </c>
      <c r="C2788">
        <v>34</v>
      </c>
    </row>
    <row r="2789" spans="1:3" hidden="1" x14ac:dyDescent="0.2">
      <c r="A2789" t="s">
        <v>8221</v>
      </c>
      <c r="B2789">
        <v>2</v>
      </c>
      <c r="C2789">
        <v>2</v>
      </c>
    </row>
    <row r="2790" spans="1:3" hidden="1" x14ac:dyDescent="0.2">
      <c r="A2790" t="s">
        <v>8221</v>
      </c>
      <c r="B2790">
        <v>2082.25</v>
      </c>
      <c r="C2790">
        <v>33</v>
      </c>
    </row>
    <row r="2791" spans="1:3" hidden="1" x14ac:dyDescent="0.2">
      <c r="A2791" t="s">
        <v>8221</v>
      </c>
      <c r="B2791">
        <v>0</v>
      </c>
      <c r="C2791">
        <v>0</v>
      </c>
    </row>
    <row r="2792" spans="1:3" hidden="1" x14ac:dyDescent="0.2">
      <c r="A2792" t="s">
        <v>8221</v>
      </c>
      <c r="B2792">
        <v>0</v>
      </c>
      <c r="C2792">
        <v>0</v>
      </c>
    </row>
    <row r="2793" spans="1:3" hidden="1" x14ac:dyDescent="0.2">
      <c r="A2793" t="s">
        <v>8221</v>
      </c>
      <c r="B2793">
        <v>1</v>
      </c>
      <c r="C2793">
        <v>1</v>
      </c>
    </row>
    <row r="2794" spans="1:3" hidden="1" x14ac:dyDescent="0.2">
      <c r="A2794" t="s">
        <v>8221</v>
      </c>
      <c r="B2794">
        <v>570</v>
      </c>
      <c r="C2794">
        <v>13</v>
      </c>
    </row>
    <row r="2795" spans="1:3" hidden="1" x14ac:dyDescent="0.2">
      <c r="A2795" t="s">
        <v>8221</v>
      </c>
      <c r="B2795">
        <v>150</v>
      </c>
      <c r="C2795">
        <v>2</v>
      </c>
    </row>
    <row r="2796" spans="1:3" hidden="1" x14ac:dyDescent="0.2">
      <c r="A2796" t="s">
        <v>8221</v>
      </c>
      <c r="B2796">
        <v>1655</v>
      </c>
      <c r="C2796">
        <v>36</v>
      </c>
    </row>
    <row r="2797" spans="1:3" hidden="1" x14ac:dyDescent="0.2">
      <c r="A2797" t="s">
        <v>8221</v>
      </c>
      <c r="B2797">
        <v>10</v>
      </c>
      <c r="C2797">
        <v>1</v>
      </c>
    </row>
    <row r="2798" spans="1:3" hidden="1" x14ac:dyDescent="0.2">
      <c r="A2798" t="s">
        <v>8221</v>
      </c>
      <c r="B2798">
        <v>1405</v>
      </c>
      <c r="C2798">
        <v>15</v>
      </c>
    </row>
    <row r="2799" spans="1:3" hidden="1" x14ac:dyDescent="0.2">
      <c r="A2799" t="s">
        <v>8221</v>
      </c>
      <c r="B2799">
        <v>53</v>
      </c>
      <c r="C2799">
        <v>1</v>
      </c>
    </row>
    <row r="2800" spans="1:3" hidden="1" x14ac:dyDescent="0.2">
      <c r="A2800" t="s">
        <v>8221</v>
      </c>
      <c r="B2800">
        <v>0</v>
      </c>
      <c r="C2800">
        <v>0</v>
      </c>
    </row>
    <row r="2801" spans="1:3" hidden="1" x14ac:dyDescent="0.2">
      <c r="A2801" t="s">
        <v>8219</v>
      </c>
      <c r="B2801">
        <v>1316</v>
      </c>
      <c r="C2801">
        <v>28</v>
      </c>
    </row>
    <row r="2802" spans="1:3" hidden="1" x14ac:dyDescent="0.2">
      <c r="A2802" t="s">
        <v>8219</v>
      </c>
      <c r="B2802">
        <v>1200</v>
      </c>
      <c r="C2802">
        <v>18</v>
      </c>
    </row>
    <row r="2803" spans="1:3" hidden="1" x14ac:dyDescent="0.2">
      <c r="A2803" t="s">
        <v>8219</v>
      </c>
      <c r="B2803">
        <v>1145</v>
      </c>
      <c r="C2803">
        <v>61</v>
      </c>
    </row>
    <row r="2804" spans="1:3" hidden="1" x14ac:dyDescent="0.2">
      <c r="A2804" t="s">
        <v>8219</v>
      </c>
      <c r="B2804">
        <v>7140</v>
      </c>
      <c r="C2804">
        <v>108</v>
      </c>
    </row>
    <row r="2805" spans="1:3" hidden="1" x14ac:dyDescent="0.2">
      <c r="A2805" t="s">
        <v>8219</v>
      </c>
      <c r="B2805">
        <v>5234</v>
      </c>
      <c r="C2805">
        <v>142</v>
      </c>
    </row>
    <row r="2806" spans="1:3" hidden="1" x14ac:dyDescent="0.2">
      <c r="A2806" t="s">
        <v>8219</v>
      </c>
      <c r="B2806">
        <v>2946</v>
      </c>
      <c r="C2806">
        <v>74</v>
      </c>
    </row>
    <row r="2807" spans="1:3" hidden="1" x14ac:dyDescent="0.2">
      <c r="A2807" t="s">
        <v>8219</v>
      </c>
      <c r="B2807">
        <v>1197</v>
      </c>
      <c r="C2807">
        <v>38</v>
      </c>
    </row>
    <row r="2808" spans="1:3" hidden="1" x14ac:dyDescent="0.2">
      <c r="A2808" t="s">
        <v>8219</v>
      </c>
      <c r="B2808">
        <v>2050</v>
      </c>
      <c r="C2808">
        <v>20</v>
      </c>
    </row>
    <row r="2809" spans="1:3" hidden="1" x14ac:dyDescent="0.2">
      <c r="A2809" t="s">
        <v>8219</v>
      </c>
      <c r="B2809">
        <v>3035</v>
      </c>
      <c r="C2809">
        <v>24</v>
      </c>
    </row>
    <row r="2810" spans="1:3" hidden="1" x14ac:dyDescent="0.2">
      <c r="A2810" t="s">
        <v>8219</v>
      </c>
      <c r="B2810">
        <v>3160</v>
      </c>
      <c r="C2810">
        <v>66</v>
      </c>
    </row>
    <row r="2811" spans="1:3" hidden="1" x14ac:dyDescent="0.2">
      <c r="A2811" t="s">
        <v>8219</v>
      </c>
      <c r="B2811">
        <v>2050</v>
      </c>
      <c r="C2811">
        <v>28</v>
      </c>
    </row>
    <row r="2812" spans="1:3" hidden="1" x14ac:dyDescent="0.2">
      <c r="A2812" t="s">
        <v>8219</v>
      </c>
      <c r="B2812">
        <v>2152</v>
      </c>
      <c r="C2812">
        <v>24</v>
      </c>
    </row>
    <row r="2813" spans="1:3" hidden="1" x14ac:dyDescent="0.2">
      <c r="A2813" t="s">
        <v>8219</v>
      </c>
      <c r="B2813">
        <v>11056.75</v>
      </c>
      <c r="C2813">
        <v>73</v>
      </c>
    </row>
    <row r="2814" spans="1:3" hidden="1" x14ac:dyDescent="0.2">
      <c r="A2814" t="s">
        <v>8219</v>
      </c>
      <c r="B2814">
        <v>75</v>
      </c>
      <c r="C2814">
        <v>3</v>
      </c>
    </row>
    <row r="2815" spans="1:3" hidden="1" x14ac:dyDescent="0.2">
      <c r="A2815" t="s">
        <v>8219</v>
      </c>
      <c r="B2815">
        <v>730</v>
      </c>
      <c r="C2815">
        <v>20</v>
      </c>
    </row>
    <row r="2816" spans="1:3" hidden="1" x14ac:dyDescent="0.2">
      <c r="A2816" t="s">
        <v>8219</v>
      </c>
      <c r="B2816">
        <v>924</v>
      </c>
      <c r="C2816">
        <v>21</v>
      </c>
    </row>
    <row r="2817" spans="1:3" hidden="1" x14ac:dyDescent="0.2">
      <c r="A2817" t="s">
        <v>8219</v>
      </c>
      <c r="B2817">
        <v>8211.61</v>
      </c>
      <c r="C2817">
        <v>94</v>
      </c>
    </row>
    <row r="2818" spans="1:3" hidden="1" x14ac:dyDescent="0.2">
      <c r="A2818" t="s">
        <v>8219</v>
      </c>
      <c r="B2818">
        <v>5070</v>
      </c>
      <c r="C2818">
        <v>139</v>
      </c>
    </row>
    <row r="2819" spans="1:3" hidden="1" x14ac:dyDescent="0.2">
      <c r="A2819" t="s">
        <v>8219</v>
      </c>
      <c r="B2819">
        <v>5831.74</v>
      </c>
      <c r="C2819">
        <v>130</v>
      </c>
    </row>
    <row r="2820" spans="1:3" hidden="1" x14ac:dyDescent="0.2">
      <c r="A2820" t="s">
        <v>8219</v>
      </c>
      <c r="B2820">
        <v>1330</v>
      </c>
      <c r="C2820">
        <v>31</v>
      </c>
    </row>
    <row r="2821" spans="1:3" hidden="1" x14ac:dyDescent="0.2">
      <c r="A2821" t="s">
        <v>8219</v>
      </c>
      <c r="B2821">
        <v>666</v>
      </c>
      <c r="C2821">
        <v>13</v>
      </c>
    </row>
    <row r="2822" spans="1:3" hidden="1" x14ac:dyDescent="0.2">
      <c r="A2822" t="s">
        <v>8219</v>
      </c>
      <c r="B2822">
        <v>3055</v>
      </c>
      <c r="C2822">
        <v>90</v>
      </c>
    </row>
    <row r="2823" spans="1:3" hidden="1" x14ac:dyDescent="0.2">
      <c r="A2823" t="s">
        <v>8219</v>
      </c>
      <c r="B2823">
        <v>12795</v>
      </c>
      <c r="C2823">
        <v>141</v>
      </c>
    </row>
    <row r="2824" spans="1:3" hidden="1" x14ac:dyDescent="0.2">
      <c r="A2824" t="s">
        <v>8219</v>
      </c>
      <c r="B2824">
        <v>1150</v>
      </c>
      <c r="C2824">
        <v>23</v>
      </c>
    </row>
    <row r="2825" spans="1:3" hidden="1" x14ac:dyDescent="0.2">
      <c r="A2825" t="s">
        <v>8219</v>
      </c>
      <c r="B2825">
        <v>440</v>
      </c>
      <c r="C2825">
        <v>18</v>
      </c>
    </row>
    <row r="2826" spans="1:3" hidden="1" x14ac:dyDescent="0.2">
      <c r="A2826" t="s">
        <v>8219</v>
      </c>
      <c r="B2826">
        <v>3363</v>
      </c>
      <c r="C2826">
        <v>76</v>
      </c>
    </row>
    <row r="2827" spans="1:3" hidden="1" x14ac:dyDescent="0.2">
      <c r="A2827" t="s">
        <v>8219</v>
      </c>
      <c r="B2827">
        <v>6300</v>
      </c>
      <c r="C2827">
        <v>93</v>
      </c>
    </row>
    <row r="2828" spans="1:3" hidden="1" x14ac:dyDescent="0.2">
      <c r="A2828" t="s">
        <v>8219</v>
      </c>
      <c r="B2828">
        <v>4511</v>
      </c>
      <c r="C2828">
        <v>69</v>
      </c>
    </row>
    <row r="2829" spans="1:3" hidden="1" x14ac:dyDescent="0.2">
      <c r="A2829" t="s">
        <v>8219</v>
      </c>
      <c r="B2829">
        <v>2560</v>
      </c>
      <c r="C2829">
        <v>21</v>
      </c>
    </row>
    <row r="2830" spans="1:3" hidden="1" x14ac:dyDescent="0.2">
      <c r="A2830" t="s">
        <v>8219</v>
      </c>
      <c r="B2830">
        <v>2705</v>
      </c>
      <c r="C2830">
        <v>57</v>
      </c>
    </row>
    <row r="2831" spans="1:3" hidden="1" x14ac:dyDescent="0.2">
      <c r="A2831" t="s">
        <v>8219</v>
      </c>
      <c r="B2831">
        <v>10027</v>
      </c>
      <c r="C2831">
        <v>108</v>
      </c>
    </row>
    <row r="2832" spans="1:3" hidden="1" x14ac:dyDescent="0.2">
      <c r="A2832" t="s">
        <v>8219</v>
      </c>
      <c r="B2832">
        <v>5665</v>
      </c>
      <c r="C2832">
        <v>83</v>
      </c>
    </row>
    <row r="2833" spans="1:3" hidden="1" x14ac:dyDescent="0.2">
      <c r="A2833" t="s">
        <v>8219</v>
      </c>
      <c r="B2833">
        <v>3572.12</v>
      </c>
      <c r="C2833">
        <v>96</v>
      </c>
    </row>
    <row r="2834" spans="1:3" hidden="1" x14ac:dyDescent="0.2">
      <c r="A2834" t="s">
        <v>8219</v>
      </c>
      <c r="B2834">
        <v>1616</v>
      </c>
      <c r="C2834">
        <v>64</v>
      </c>
    </row>
    <row r="2835" spans="1:3" hidden="1" x14ac:dyDescent="0.2">
      <c r="A2835" t="s">
        <v>8219</v>
      </c>
      <c r="B2835">
        <v>605</v>
      </c>
      <c r="C2835">
        <v>14</v>
      </c>
    </row>
    <row r="2836" spans="1:3" hidden="1" x14ac:dyDescent="0.2">
      <c r="A2836" t="s">
        <v>8219</v>
      </c>
      <c r="B2836">
        <v>4247</v>
      </c>
      <c r="C2836">
        <v>169</v>
      </c>
    </row>
    <row r="2837" spans="1:3" hidden="1" x14ac:dyDescent="0.2">
      <c r="A2837" t="s">
        <v>8219</v>
      </c>
      <c r="B2837">
        <v>780</v>
      </c>
      <c r="C2837">
        <v>33</v>
      </c>
    </row>
    <row r="2838" spans="1:3" hidden="1" x14ac:dyDescent="0.2">
      <c r="A2838" t="s">
        <v>8219</v>
      </c>
      <c r="B2838">
        <v>10603</v>
      </c>
      <c r="C2838">
        <v>102</v>
      </c>
    </row>
    <row r="2839" spans="1:3" hidden="1" x14ac:dyDescent="0.2">
      <c r="A2839" t="s">
        <v>8219</v>
      </c>
      <c r="B2839">
        <v>5240</v>
      </c>
      <c r="C2839">
        <v>104</v>
      </c>
    </row>
    <row r="2840" spans="1:3" hidden="1" x14ac:dyDescent="0.2">
      <c r="A2840" t="s">
        <v>8219</v>
      </c>
      <c r="B2840">
        <v>272</v>
      </c>
      <c r="C2840">
        <v>20</v>
      </c>
    </row>
    <row r="2841" spans="1:3" hidden="1" x14ac:dyDescent="0.2">
      <c r="A2841" t="s">
        <v>8219</v>
      </c>
      <c r="B2841">
        <v>1000</v>
      </c>
      <c r="C2841">
        <v>35</v>
      </c>
    </row>
    <row r="2842" spans="1:3" hidden="1" x14ac:dyDescent="0.2">
      <c r="A2842" t="s">
        <v>8219</v>
      </c>
      <c r="B2842">
        <v>6000</v>
      </c>
      <c r="C2842">
        <v>94</v>
      </c>
    </row>
    <row r="2843" spans="1:3" hidden="1" x14ac:dyDescent="0.2">
      <c r="A2843" t="s">
        <v>8219</v>
      </c>
      <c r="B2843">
        <v>124</v>
      </c>
      <c r="C2843">
        <v>14</v>
      </c>
    </row>
    <row r="2844" spans="1:3" hidden="1" x14ac:dyDescent="0.2">
      <c r="A2844" t="s">
        <v>8219</v>
      </c>
      <c r="B2844">
        <v>760</v>
      </c>
      <c r="C2844">
        <v>15</v>
      </c>
    </row>
    <row r="2845" spans="1:3" hidden="1" x14ac:dyDescent="0.2">
      <c r="A2845" t="s">
        <v>8219</v>
      </c>
      <c r="B2845">
        <v>3100</v>
      </c>
      <c r="C2845">
        <v>51</v>
      </c>
    </row>
    <row r="2846" spans="1:3" hidden="1" x14ac:dyDescent="0.2">
      <c r="A2846" t="s">
        <v>8219</v>
      </c>
      <c r="B2846">
        <v>2155</v>
      </c>
      <c r="C2846">
        <v>19</v>
      </c>
    </row>
    <row r="2847" spans="1:3" hidden="1" x14ac:dyDescent="0.2">
      <c r="A2847" t="s">
        <v>8219</v>
      </c>
      <c r="B2847">
        <v>2405</v>
      </c>
      <c r="C2847">
        <v>23</v>
      </c>
    </row>
    <row r="2848" spans="1:3" hidden="1" x14ac:dyDescent="0.2">
      <c r="A2848" t="s">
        <v>8219</v>
      </c>
      <c r="B2848">
        <v>9536</v>
      </c>
      <c r="C2848">
        <v>97</v>
      </c>
    </row>
    <row r="2849" spans="1:3" hidden="1" x14ac:dyDescent="0.2">
      <c r="A2849" t="s">
        <v>8219</v>
      </c>
      <c r="B2849">
        <v>2663</v>
      </c>
      <c r="C2849">
        <v>76</v>
      </c>
    </row>
    <row r="2850" spans="1:3" hidden="1" x14ac:dyDescent="0.2">
      <c r="A2850" t="s">
        <v>8219</v>
      </c>
      <c r="B2850">
        <v>3000</v>
      </c>
      <c r="C2850">
        <v>11</v>
      </c>
    </row>
    <row r="2851" spans="1:3" hidden="1" x14ac:dyDescent="0.2">
      <c r="A2851" t="s">
        <v>8219</v>
      </c>
      <c r="B2851">
        <v>3320</v>
      </c>
      <c r="C2851">
        <v>52</v>
      </c>
    </row>
    <row r="2852" spans="1:3" hidden="1" x14ac:dyDescent="0.2">
      <c r="A2852" t="s">
        <v>8219</v>
      </c>
      <c r="B2852">
        <v>2867.99</v>
      </c>
      <c r="C2852">
        <v>95</v>
      </c>
    </row>
    <row r="2853" spans="1:3" hidden="1" x14ac:dyDescent="0.2">
      <c r="A2853" t="s">
        <v>8219</v>
      </c>
      <c r="B2853">
        <v>2923</v>
      </c>
      <c r="C2853">
        <v>35</v>
      </c>
    </row>
    <row r="2854" spans="1:3" hidden="1" x14ac:dyDescent="0.2">
      <c r="A2854" t="s">
        <v>8219</v>
      </c>
      <c r="B2854">
        <v>1360</v>
      </c>
      <c r="C2854">
        <v>21</v>
      </c>
    </row>
    <row r="2855" spans="1:3" hidden="1" x14ac:dyDescent="0.2">
      <c r="A2855" t="s">
        <v>8219</v>
      </c>
      <c r="B2855">
        <v>1870.99</v>
      </c>
      <c r="C2855">
        <v>93</v>
      </c>
    </row>
    <row r="2856" spans="1:3" hidden="1" x14ac:dyDescent="0.2">
      <c r="A2856" t="s">
        <v>8219</v>
      </c>
      <c r="B2856">
        <v>485</v>
      </c>
      <c r="C2856">
        <v>11</v>
      </c>
    </row>
    <row r="2857" spans="1:3" hidden="1" x14ac:dyDescent="0.2">
      <c r="A2857" t="s">
        <v>8219</v>
      </c>
      <c r="B2857">
        <v>850</v>
      </c>
      <c r="C2857">
        <v>21</v>
      </c>
    </row>
    <row r="2858" spans="1:3" hidden="1" x14ac:dyDescent="0.2">
      <c r="A2858" t="s">
        <v>8219</v>
      </c>
      <c r="B2858">
        <v>2405</v>
      </c>
      <c r="C2858">
        <v>54</v>
      </c>
    </row>
    <row r="2859" spans="1:3" hidden="1" x14ac:dyDescent="0.2">
      <c r="A2859" t="s">
        <v>8219</v>
      </c>
      <c r="B2859">
        <v>3900</v>
      </c>
      <c r="C2859">
        <v>31</v>
      </c>
    </row>
    <row r="2860" spans="1:3" hidden="1" x14ac:dyDescent="0.2">
      <c r="A2860" t="s">
        <v>8219</v>
      </c>
      <c r="B2860">
        <v>2600</v>
      </c>
      <c r="C2860">
        <v>132</v>
      </c>
    </row>
    <row r="2861" spans="1:3" hidden="1" x14ac:dyDescent="0.2">
      <c r="A2861" t="s">
        <v>8221</v>
      </c>
      <c r="B2861">
        <v>10</v>
      </c>
      <c r="C2861">
        <v>1</v>
      </c>
    </row>
    <row r="2862" spans="1:3" hidden="1" x14ac:dyDescent="0.2">
      <c r="A2862" t="s">
        <v>8221</v>
      </c>
      <c r="B2862">
        <v>0</v>
      </c>
      <c r="C2862">
        <v>0</v>
      </c>
    </row>
    <row r="2863" spans="1:3" hidden="1" x14ac:dyDescent="0.2">
      <c r="A2863" t="s">
        <v>8221</v>
      </c>
      <c r="B2863">
        <v>0</v>
      </c>
      <c r="C2863">
        <v>0</v>
      </c>
    </row>
    <row r="2864" spans="1:3" hidden="1" x14ac:dyDescent="0.2">
      <c r="A2864" t="s">
        <v>8221</v>
      </c>
      <c r="B2864">
        <v>30</v>
      </c>
      <c r="C2864">
        <v>1</v>
      </c>
    </row>
    <row r="2865" spans="1:3" hidden="1" x14ac:dyDescent="0.2">
      <c r="A2865" t="s">
        <v>8221</v>
      </c>
      <c r="B2865">
        <v>2366</v>
      </c>
      <c r="C2865">
        <v>39</v>
      </c>
    </row>
    <row r="2866" spans="1:3" hidden="1" x14ac:dyDescent="0.2">
      <c r="A2866" t="s">
        <v>8221</v>
      </c>
      <c r="B2866">
        <v>0</v>
      </c>
      <c r="C2866">
        <v>0</v>
      </c>
    </row>
    <row r="2867" spans="1:3" hidden="1" x14ac:dyDescent="0.2">
      <c r="A2867" t="s">
        <v>8221</v>
      </c>
      <c r="B2867">
        <v>0</v>
      </c>
      <c r="C2867">
        <v>0</v>
      </c>
    </row>
    <row r="2868" spans="1:3" hidden="1" x14ac:dyDescent="0.2">
      <c r="A2868" t="s">
        <v>8221</v>
      </c>
      <c r="B2868">
        <v>70</v>
      </c>
      <c r="C2868">
        <v>3</v>
      </c>
    </row>
    <row r="2869" spans="1:3" hidden="1" x14ac:dyDescent="0.2">
      <c r="A2869" t="s">
        <v>8221</v>
      </c>
      <c r="B2869">
        <v>5</v>
      </c>
      <c r="C2869">
        <v>1</v>
      </c>
    </row>
    <row r="2870" spans="1:3" hidden="1" x14ac:dyDescent="0.2">
      <c r="A2870" t="s">
        <v>8221</v>
      </c>
      <c r="B2870">
        <v>311</v>
      </c>
      <c r="C2870">
        <v>13</v>
      </c>
    </row>
    <row r="2871" spans="1:3" hidden="1" x14ac:dyDescent="0.2">
      <c r="A2871" t="s">
        <v>8221</v>
      </c>
      <c r="B2871">
        <v>0</v>
      </c>
      <c r="C2871">
        <v>0</v>
      </c>
    </row>
    <row r="2872" spans="1:3" hidden="1" x14ac:dyDescent="0.2">
      <c r="A2872" t="s">
        <v>8221</v>
      </c>
      <c r="B2872">
        <v>95</v>
      </c>
      <c r="C2872">
        <v>6</v>
      </c>
    </row>
    <row r="2873" spans="1:3" hidden="1" x14ac:dyDescent="0.2">
      <c r="A2873" t="s">
        <v>8221</v>
      </c>
      <c r="B2873">
        <v>0</v>
      </c>
      <c r="C2873">
        <v>0</v>
      </c>
    </row>
    <row r="2874" spans="1:3" hidden="1" x14ac:dyDescent="0.2">
      <c r="A2874" t="s">
        <v>8221</v>
      </c>
      <c r="B2874">
        <v>417</v>
      </c>
      <c r="C2874">
        <v>14</v>
      </c>
    </row>
    <row r="2875" spans="1:3" hidden="1" x14ac:dyDescent="0.2">
      <c r="A2875" t="s">
        <v>8221</v>
      </c>
      <c r="B2875">
        <v>300</v>
      </c>
      <c r="C2875">
        <v>5</v>
      </c>
    </row>
    <row r="2876" spans="1:3" hidden="1" x14ac:dyDescent="0.2">
      <c r="A2876" t="s">
        <v>8221</v>
      </c>
      <c r="B2876">
        <v>146</v>
      </c>
      <c r="C2876">
        <v>6</v>
      </c>
    </row>
    <row r="2877" spans="1:3" hidden="1" x14ac:dyDescent="0.2">
      <c r="A2877" t="s">
        <v>8221</v>
      </c>
      <c r="B2877">
        <v>7500</v>
      </c>
      <c r="C2877">
        <v>15</v>
      </c>
    </row>
    <row r="2878" spans="1:3" hidden="1" x14ac:dyDescent="0.2">
      <c r="A2878" t="s">
        <v>8221</v>
      </c>
      <c r="B2878">
        <v>0</v>
      </c>
      <c r="C2878">
        <v>0</v>
      </c>
    </row>
    <row r="2879" spans="1:3" hidden="1" x14ac:dyDescent="0.2">
      <c r="A2879" t="s">
        <v>8221</v>
      </c>
      <c r="B2879">
        <v>35</v>
      </c>
      <c r="C2879">
        <v>1</v>
      </c>
    </row>
    <row r="2880" spans="1:3" hidden="1" x14ac:dyDescent="0.2">
      <c r="A2880" t="s">
        <v>8221</v>
      </c>
      <c r="B2880">
        <v>266</v>
      </c>
      <c r="C2880">
        <v>9</v>
      </c>
    </row>
    <row r="2881" spans="1:3" hidden="1" x14ac:dyDescent="0.2">
      <c r="A2881" t="s">
        <v>8221</v>
      </c>
      <c r="B2881">
        <v>80</v>
      </c>
      <c r="C2881">
        <v>3</v>
      </c>
    </row>
    <row r="2882" spans="1:3" hidden="1" x14ac:dyDescent="0.2">
      <c r="A2882" t="s">
        <v>8221</v>
      </c>
      <c r="B2882">
        <v>55</v>
      </c>
      <c r="C2882">
        <v>3</v>
      </c>
    </row>
    <row r="2883" spans="1:3" hidden="1" x14ac:dyDescent="0.2">
      <c r="A2883" t="s">
        <v>8221</v>
      </c>
      <c r="B2883">
        <v>20</v>
      </c>
      <c r="C2883">
        <v>1</v>
      </c>
    </row>
    <row r="2884" spans="1:3" hidden="1" x14ac:dyDescent="0.2">
      <c r="A2884" t="s">
        <v>8221</v>
      </c>
      <c r="B2884">
        <v>40</v>
      </c>
      <c r="C2884">
        <v>3</v>
      </c>
    </row>
    <row r="2885" spans="1:3" hidden="1" x14ac:dyDescent="0.2">
      <c r="A2885" t="s">
        <v>8221</v>
      </c>
      <c r="B2885">
        <v>0</v>
      </c>
      <c r="C2885">
        <v>0</v>
      </c>
    </row>
    <row r="2886" spans="1:3" hidden="1" x14ac:dyDescent="0.2">
      <c r="A2886" t="s">
        <v>8221</v>
      </c>
      <c r="B2886">
        <v>45</v>
      </c>
      <c r="C2886">
        <v>2</v>
      </c>
    </row>
    <row r="2887" spans="1:3" hidden="1" x14ac:dyDescent="0.2">
      <c r="A2887" t="s">
        <v>8221</v>
      </c>
      <c r="B2887">
        <v>504</v>
      </c>
      <c r="C2887">
        <v>10</v>
      </c>
    </row>
    <row r="2888" spans="1:3" hidden="1" x14ac:dyDescent="0.2">
      <c r="A2888" t="s">
        <v>8221</v>
      </c>
      <c r="B2888">
        <v>6301.76</v>
      </c>
      <c r="C2888">
        <v>60</v>
      </c>
    </row>
    <row r="2889" spans="1:3" hidden="1" x14ac:dyDescent="0.2">
      <c r="A2889" t="s">
        <v>8221</v>
      </c>
      <c r="B2889">
        <v>177</v>
      </c>
      <c r="C2889">
        <v>5</v>
      </c>
    </row>
    <row r="2890" spans="1:3" hidden="1" x14ac:dyDescent="0.2">
      <c r="A2890" t="s">
        <v>8221</v>
      </c>
      <c r="B2890">
        <v>750</v>
      </c>
      <c r="C2890">
        <v>9</v>
      </c>
    </row>
    <row r="2891" spans="1:3" hidden="1" x14ac:dyDescent="0.2">
      <c r="A2891" t="s">
        <v>8221</v>
      </c>
      <c r="B2891">
        <v>467</v>
      </c>
      <c r="C2891">
        <v>13</v>
      </c>
    </row>
    <row r="2892" spans="1:3" hidden="1" x14ac:dyDescent="0.2">
      <c r="A2892" t="s">
        <v>8221</v>
      </c>
      <c r="B2892">
        <v>0</v>
      </c>
      <c r="C2892">
        <v>0</v>
      </c>
    </row>
    <row r="2893" spans="1:3" hidden="1" x14ac:dyDescent="0.2">
      <c r="A2893" t="s">
        <v>8221</v>
      </c>
      <c r="B2893">
        <v>953</v>
      </c>
      <c r="C2893">
        <v>8</v>
      </c>
    </row>
    <row r="2894" spans="1:3" hidden="1" x14ac:dyDescent="0.2">
      <c r="A2894" t="s">
        <v>8221</v>
      </c>
      <c r="B2894">
        <v>271</v>
      </c>
      <c r="C2894">
        <v>3</v>
      </c>
    </row>
    <row r="2895" spans="1:3" hidden="1" x14ac:dyDescent="0.2">
      <c r="A2895" t="s">
        <v>8221</v>
      </c>
      <c r="B2895">
        <v>7</v>
      </c>
      <c r="C2895">
        <v>3</v>
      </c>
    </row>
    <row r="2896" spans="1:3" hidden="1" x14ac:dyDescent="0.2">
      <c r="A2896" t="s">
        <v>8221</v>
      </c>
      <c r="B2896">
        <v>0</v>
      </c>
      <c r="C2896">
        <v>0</v>
      </c>
    </row>
    <row r="2897" spans="1:3" hidden="1" x14ac:dyDescent="0.2">
      <c r="A2897" t="s">
        <v>8221</v>
      </c>
      <c r="B2897">
        <v>650</v>
      </c>
      <c r="C2897">
        <v>6</v>
      </c>
    </row>
    <row r="2898" spans="1:3" hidden="1" x14ac:dyDescent="0.2">
      <c r="A2898" t="s">
        <v>8221</v>
      </c>
      <c r="B2898">
        <v>63</v>
      </c>
      <c r="C2898">
        <v>4</v>
      </c>
    </row>
    <row r="2899" spans="1:3" hidden="1" x14ac:dyDescent="0.2">
      <c r="A2899" t="s">
        <v>8221</v>
      </c>
      <c r="B2899">
        <v>29</v>
      </c>
      <c r="C2899">
        <v>1</v>
      </c>
    </row>
    <row r="2900" spans="1:3" hidden="1" x14ac:dyDescent="0.2">
      <c r="A2900" t="s">
        <v>8221</v>
      </c>
      <c r="B2900">
        <v>2800</v>
      </c>
      <c r="C2900">
        <v>29</v>
      </c>
    </row>
    <row r="2901" spans="1:3" hidden="1" x14ac:dyDescent="0.2">
      <c r="A2901" t="s">
        <v>8221</v>
      </c>
      <c r="B2901">
        <v>0</v>
      </c>
      <c r="C2901">
        <v>0</v>
      </c>
    </row>
    <row r="2902" spans="1:3" hidden="1" x14ac:dyDescent="0.2">
      <c r="A2902" t="s">
        <v>8221</v>
      </c>
      <c r="B2902">
        <v>252</v>
      </c>
      <c r="C2902">
        <v>4</v>
      </c>
    </row>
    <row r="2903" spans="1:3" hidden="1" x14ac:dyDescent="0.2">
      <c r="A2903" t="s">
        <v>8221</v>
      </c>
      <c r="B2903">
        <v>1908</v>
      </c>
      <c r="C2903">
        <v>5</v>
      </c>
    </row>
    <row r="2904" spans="1:3" hidden="1" x14ac:dyDescent="0.2">
      <c r="A2904" t="s">
        <v>8221</v>
      </c>
      <c r="B2904">
        <v>185</v>
      </c>
      <c r="C2904">
        <v>4</v>
      </c>
    </row>
    <row r="2905" spans="1:3" hidden="1" x14ac:dyDescent="0.2">
      <c r="A2905" t="s">
        <v>8221</v>
      </c>
      <c r="B2905">
        <v>130</v>
      </c>
      <c r="C2905">
        <v>5</v>
      </c>
    </row>
    <row r="2906" spans="1:3" hidden="1" x14ac:dyDescent="0.2">
      <c r="A2906" t="s">
        <v>8221</v>
      </c>
      <c r="B2906">
        <v>10</v>
      </c>
      <c r="C2906">
        <v>1</v>
      </c>
    </row>
    <row r="2907" spans="1:3" hidden="1" x14ac:dyDescent="0.2">
      <c r="A2907" t="s">
        <v>8221</v>
      </c>
      <c r="B2907">
        <v>5</v>
      </c>
      <c r="C2907">
        <v>1</v>
      </c>
    </row>
    <row r="2908" spans="1:3" hidden="1" x14ac:dyDescent="0.2">
      <c r="A2908" t="s">
        <v>8221</v>
      </c>
      <c r="B2908">
        <v>0</v>
      </c>
      <c r="C2908">
        <v>0</v>
      </c>
    </row>
    <row r="2909" spans="1:3" hidden="1" x14ac:dyDescent="0.2">
      <c r="A2909" t="s">
        <v>8221</v>
      </c>
      <c r="B2909">
        <v>1142</v>
      </c>
      <c r="C2909">
        <v>14</v>
      </c>
    </row>
    <row r="2910" spans="1:3" hidden="1" x14ac:dyDescent="0.2">
      <c r="A2910" t="s">
        <v>8221</v>
      </c>
      <c r="B2910">
        <v>21</v>
      </c>
      <c r="C2910">
        <v>3</v>
      </c>
    </row>
    <row r="2911" spans="1:3" hidden="1" x14ac:dyDescent="0.2">
      <c r="A2911" t="s">
        <v>8221</v>
      </c>
      <c r="B2911">
        <v>273</v>
      </c>
      <c r="C2911">
        <v>10</v>
      </c>
    </row>
    <row r="2912" spans="1:3" hidden="1" x14ac:dyDescent="0.2">
      <c r="A2912" t="s">
        <v>8221</v>
      </c>
      <c r="B2912">
        <v>500</v>
      </c>
      <c r="C2912">
        <v>17</v>
      </c>
    </row>
    <row r="2913" spans="1:3" hidden="1" x14ac:dyDescent="0.2">
      <c r="A2913" t="s">
        <v>8221</v>
      </c>
      <c r="B2913">
        <v>25</v>
      </c>
      <c r="C2913">
        <v>2</v>
      </c>
    </row>
    <row r="2914" spans="1:3" hidden="1" x14ac:dyDescent="0.2">
      <c r="A2914" t="s">
        <v>8221</v>
      </c>
      <c r="B2914">
        <v>0</v>
      </c>
      <c r="C2914">
        <v>0</v>
      </c>
    </row>
    <row r="2915" spans="1:3" hidden="1" x14ac:dyDescent="0.2">
      <c r="A2915" t="s">
        <v>8221</v>
      </c>
      <c r="B2915">
        <v>23</v>
      </c>
      <c r="C2915">
        <v>4</v>
      </c>
    </row>
    <row r="2916" spans="1:3" hidden="1" x14ac:dyDescent="0.2">
      <c r="A2916" t="s">
        <v>8221</v>
      </c>
      <c r="B2916">
        <v>625</v>
      </c>
      <c r="C2916">
        <v>12</v>
      </c>
    </row>
    <row r="2917" spans="1:3" hidden="1" x14ac:dyDescent="0.2">
      <c r="A2917" t="s">
        <v>8221</v>
      </c>
      <c r="B2917">
        <v>550</v>
      </c>
      <c r="C2917">
        <v>3</v>
      </c>
    </row>
    <row r="2918" spans="1:3" hidden="1" x14ac:dyDescent="0.2">
      <c r="A2918" t="s">
        <v>8221</v>
      </c>
      <c r="B2918">
        <v>316</v>
      </c>
      <c r="C2918">
        <v>12</v>
      </c>
    </row>
    <row r="2919" spans="1:3" hidden="1" x14ac:dyDescent="0.2">
      <c r="A2919" t="s">
        <v>8221</v>
      </c>
      <c r="B2919">
        <v>0</v>
      </c>
      <c r="C2919">
        <v>0</v>
      </c>
    </row>
    <row r="2920" spans="1:3" hidden="1" x14ac:dyDescent="0.2">
      <c r="A2920" t="s">
        <v>8221</v>
      </c>
      <c r="B2920">
        <v>3405</v>
      </c>
      <c r="C2920">
        <v>7</v>
      </c>
    </row>
    <row r="2921" spans="1:3" hidden="1" x14ac:dyDescent="0.2">
      <c r="A2921" t="s">
        <v>8221</v>
      </c>
      <c r="B2921">
        <v>6</v>
      </c>
      <c r="C2921">
        <v>2</v>
      </c>
    </row>
    <row r="2922" spans="1:3" hidden="1" x14ac:dyDescent="0.2">
      <c r="A2922" t="s">
        <v>8221</v>
      </c>
      <c r="B2922">
        <v>25</v>
      </c>
      <c r="C2922">
        <v>1</v>
      </c>
    </row>
    <row r="2923" spans="1:3" hidden="1" x14ac:dyDescent="0.2">
      <c r="A2923" t="s">
        <v>8221</v>
      </c>
      <c r="B2923">
        <v>39</v>
      </c>
      <c r="C2923">
        <v>4</v>
      </c>
    </row>
    <row r="2924" spans="1:3" hidden="1" x14ac:dyDescent="0.2">
      <c r="A2924" t="s">
        <v>8221</v>
      </c>
      <c r="B2924">
        <v>75</v>
      </c>
      <c r="C2924">
        <v>4</v>
      </c>
    </row>
    <row r="2925" spans="1:3" hidden="1" x14ac:dyDescent="0.2">
      <c r="A2925" t="s">
        <v>8221</v>
      </c>
      <c r="B2925">
        <v>622</v>
      </c>
      <c r="C2925">
        <v>17</v>
      </c>
    </row>
    <row r="2926" spans="1:3" hidden="1" x14ac:dyDescent="0.2">
      <c r="A2926" t="s">
        <v>8221</v>
      </c>
      <c r="B2926">
        <v>565</v>
      </c>
      <c r="C2926">
        <v>7</v>
      </c>
    </row>
    <row r="2927" spans="1:3" hidden="1" x14ac:dyDescent="0.2">
      <c r="A2927" t="s">
        <v>8221</v>
      </c>
      <c r="B2927">
        <v>2</v>
      </c>
      <c r="C2927">
        <v>2</v>
      </c>
    </row>
    <row r="2928" spans="1:3" hidden="1" x14ac:dyDescent="0.2">
      <c r="A2928" t="s">
        <v>8221</v>
      </c>
      <c r="B2928">
        <v>264</v>
      </c>
      <c r="C2928">
        <v>5</v>
      </c>
    </row>
    <row r="2929" spans="1:3" hidden="1" x14ac:dyDescent="0.2">
      <c r="A2929" t="s">
        <v>8221</v>
      </c>
      <c r="B2929">
        <v>20</v>
      </c>
      <c r="C2929">
        <v>1</v>
      </c>
    </row>
    <row r="2930" spans="1:3" hidden="1" x14ac:dyDescent="0.2">
      <c r="A2930" t="s">
        <v>8221</v>
      </c>
      <c r="B2930">
        <v>1</v>
      </c>
      <c r="C2930">
        <v>1</v>
      </c>
    </row>
    <row r="2931" spans="1:3" hidden="1" x14ac:dyDescent="0.2">
      <c r="A2931" t="s">
        <v>8221</v>
      </c>
      <c r="B2931">
        <v>657</v>
      </c>
      <c r="C2931">
        <v>14</v>
      </c>
    </row>
    <row r="2932" spans="1:3" hidden="1" x14ac:dyDescent="0.2">
      <c r="A2932" t="s">
        <v>8221</v>
      </c>
      <c r="B2932">
        <v>2030</v>
      </c>
      <c r="C2932">
        <v>26</v>
      </c>
    </row>
    <row r="2933" spans="1:3" hidden="1" x14ac:dyDescent="0.2">
      <c r="A2933" t="s">
        <v>8221</v>
      </c>
      <c r="B2933">
        <v>2</v>
      </c>
      <c r="C2933">
        <v>2</v>
      </c>
    </row>
    <row r="2934" spans="1:3" hidden="1" x14ac:dyDescent="0.2">
      <c r="A2934" t="s">
        <v>8221</v>
      </c>
      <c r="B2934">
        <v>1</v>
      </c>
      <c r="C2934">
        <v>1</v>
      </c>
    </row>
    <row r="2935" spans="1:3" hidden="1" x14ac:dyDescent="0.2">
      <c r="A2935" t="s">
        <v>8221</v>
      </c>
      <c r="B2935">
        <v>611</v>
      </c>
      <c r="C2935">
        <v>3</v>
      </c>
    </row>
    <row r="2936" spans="1:3" hidden="1" x14ac:dyDescent="0.2">
      <c r="A2936" t="s">
        <v>8221</v>
      </c>
      <c r="B2936">
        <v>145</v>
      </c>
      <c r="C2936">
        <v>7</v>
      </c>
    </row>
    <row r="2937" spans="1:3" hidden="1" x14ac:dyDescent="0.2">
      <c r="A2937" t="s">
        <v>8221</v>
      </c>
      <c r="B2937">
        <v>437</v>
      </c>
      <c r="C2937">
        <v>9</v>
      </c>
    </row>
    <row r="2938" spans="1:3" hidden="1" x14ac:dyDescent="0.2">
      <c r="A2938" t="s">
        <v>8221</v>
      </c>
      <c r="B2938">
        <v>1362</v>
      </c>
      <c r="C2938">
        <v>20</v>
      </c>
    </row>
    <row r="2939" spans="1:3" hidden="1" x14ac:dyDescent="0.2">
      <c r="A2939" t="s">
        <v>8221</v>
      </c>
      <c r="B2939">
        <v>51</v>
      </c>
      <c r="C2939">
        <v>6</v>
      </c>
    </row>
    <row r="2940" spans="1:3" hidden="1" x14ac:dyDescent="0.2">
      <c r="A2940" t="s">
        <v>8221</v>
      </c>
      <c r="B2940">
        <v>671</v>
      </c>
      <c r="C2940">
        <v>13</v>
      </c>
    </row>
    <row r="2941" spans="1:3" hidden="1" x14ac:dyDescent="0.2">
      <c r="A2941" t="s">
        <v>8219</v>
      </c>
      <c r="B2941">
        <v>129</v>
      </c>
      <c r="C2941">
        <v>3</v>
      </c>
    </row>
    <row r="2942" spans="1:3" hidden="1" x14ac:dyDescent="0.2">
      <c r="A2942" t="s">
        <v>8219</v>
      </c>
      <c r="B2942">
        <v>500</v>
      </c>
      <c r="C2942">
        <v>6</v>
      </c>
    </row>
    <row r="2943" spans="1:3" hidden="1" x14ac:dyDescent="0.2">
      <c r="A2943" t="s">
        <v>8219</v>
      </c>
      <c r="B2943">
        <v>300</v>
      </c>
      <c r="C2943">
        <v>10</v>
      </c>
    </row>
    <row r="2944" spans="1:3" hidden="1" x14ac:dyDescent="0.2">
      <c r="A2944" t="s">
        <v>8219</v>
      </c>
      <c r="B2944">
        <v>25800</v>
      </c>
      <c r="C2944">
        <v>147</v>
      </c>
    </row>
    <row r="2945" spans="1:3" hidden="1" x14ac:dyDescent="0.2">
      <c r="A2945" t="s">
        <v>8219</v>
      </c>
      <c r="B2945">
        <v>46100.69</v>
      </c>
      <c r="C2945">
        <v>199</v>
      </c>
    </row>
    <row r="2946" spans="1:3" hidden="1" x14ac:dyDescent="0.2">
      <c r="A2946" t="s">
        <v>8219</v>
      </c>
      <c r="B2946">
        <v>3750</v>
      </c>
      <c r="C2946">
        <v>50</v>
      </c>
    </row>
    <row r="2947" spans="1:3" hidden="1" x14ac:dyDescent="0.2">
      <c r="A2947" t="s">
        <v>8219</v>
      </c>
      <c r="B2947">
        <v>2355</v>
      </c>
      <c r="C2947">
        <v>21</v>
      </c>
    </row>
    <row r="2948" spans="1:3" hidden="1" x14ac:dyDescent="0.2">
      <c r="A2948" t="s">
        <v>8219</v>
      </c>
      <c r="B2948">
        <v>1000</v>
      </c>
      <c r="C2948">
        <v>24</v>
      </c>
    </row>
    <row r="2949" spans="1:3" hidden="1" x14ac:dyDescent="0.2">
      <c r="A2949" t="s">
        <v>8219</v>
      </c>
      <c r="B2949">
        <v>8165.55</v>
      </c>
      <c r="C2949">
        <v>32</v>
      </c>
    </row>
    <row r="2950" spans="1:3" hidden="1" x14ac:dyDescent="0.2">
      <c r="A2950" t="s">
        <v>8219</v>
      </c>
      <c r="B2950">
        <v>10092</v>
      </c>
      <c r="C2950">
        <v>62</v>
      </c>
    </row>
    <row r="2951" spans="1:3" hidden="1" x14ac:dyDescent="0.2">
      <c r="A2951" t="s">
        <v>8219</v>
      </c>
      <c r="B2951">
        <v>795</v>
      </c>
      <c r="C2951">
        <v>9</v>
      </c>
    </row>
    <row r="2952" spans="1:3" hidden="1" x14ac:dyDescent="0.2">
      <c r="A2952" t="s">
        <v>8219</v>
      </c>
      <c r="B2952">
        <v>3258</v>
      </c>
      <c r="C2952">
        <v>38</v>
      </c>
    </row>
    <row r="2953" spans="1:3" hidden="1" x14ac:dyDescent="0.2">
      <c r="A2953" t="s">
        <v>8219</v>
      </c>
      <c r="B2953">
        <v>2569</v>
      </c>
      <c r="C2953">
        <v>54</v>
      </c>
    </row>
    <row r="2954" spans="1:3" hidden="1" x14ac:dyDescent="0.2">
      <c r="A2954" t="s">
        <v>8219</v>
      </c>
      <c r="B2954">
        <v>2700</v>
      </c>
      <c r="C2954">
        <v>37</v>
      </c>
    </row>
    <row r="2955" spans="1:3" hidden="1" x14ac:dyDescent="0.2">
      <c r="A2955" t="s">
        <v>8219</v>
      </c>
      <c r="B2955">
        <v>3531</v>
      </c>
      <c r="C2955">
        <v>39</v>
      </c>
    </row>
    <row r="2956" spans="1:3" hidden="1" x14ac:dyDescent="0.2">
      <c r="A2956" t="s">
        <v>8219</v>
      </c>
      <c r="B2956">
        <v>1280</v>
      </c>
      <c r="C2956">
        <v>34</v>
      </c>
    </row>
    <row r="2957" spans="1:3" hidden="1" x14ac:dyDescent="0.2">
      <c r="A2957" t="s">
        <v>8219</v>
      </c>
      <c r="B2957">
        <v>2000</v>
      </c>
      <c r="C2957">
        <v>55</v>
      </c>
    </row>
    <row r="2958" spans="1:3" hidden="1" x14ac:dyDescent="0.2">
      <c r="A2958" t="s">
        <v>8219</v>
      </c>
      <c r="B2958">
        <v>4055</v>
      </c>
      <c r="C2958">
        <v>32</v>
      </c>
    </row>
    <row r="2959" spans="1:3" hidden="1" x14ac:dyDescent="0.2">
      <c r="A2959" t="s">
        <v>8219</v>
      </c>
      <c r="B2959">
        <v>8230</v>
      </c>
      <c r="C2959">
        <v>25</v>
      </c>
    </row>
    <row r="2960" spans="1:3" hidden="1" x14ac:dyDescent="0.2">
      <c r="A2960" t="s">
        <v>8219</v>
      </c>
      <c r="B2960">
        <v>2681</v>
      </c>
      <c r="C2960">
        <v>33</v>
      </c>
    </row>
    <row r="2961" spans="1:3" hidden="1" x14ac:dyDescent="0.2">
      <c r="A2961" t="s">
        <v>8221</v>
      </c>
      <c r="B2961">
        <v>1</v>
      </c>
      <c r="C2961">
        <v>1</v>
      </c>
    </row>
    <row r="2962" spans="1:3" hidden="1" x14ac:dyDescent="0.2">
      <c r="A2962" t="s">
        <v>8221</v>
      </c>
      <c r="B2962">
        <v>40850</v>
      </c>
      <c r="C2962">
        <v>202</v>
      </c>
    </row>
    <row r="2963" spans="1:3" hidden="1" x14ac:dyDescent="0.2">
      <c r="A2963" t="s">
        <v>8221</v>
      </c>
      <c r="B2963">
        <v>0</v>
      </c>
      <c r="C2963">
        <v>0</v>
      </c>
    </row>
    <row r="2964" spans="1:3" hidden="1" x14ac:dyDescent="0.2">
      <c r="A2964" t="s">
        <v>8221</v>
      </c>
      <c r="B2964">
        <v>100</v>
      </c>
      <c r="C2964">
        <v>1</v>
      </c>
    </row>
    <row r="2965" spans="1:3" hidden="1" x14ac:dyDescent="0.2">
      <c r="A2965" t="s">
        <v>8221</v>
      </c>
      <c r="B2965">
        <v>0</v>
      </c>
      <c r="C2965">
        <v>0</v>
      </c>
    </row>
    <row r="2966" spans="1:3" hidden="1" x14ac:dyDescent="0.2">
      <c r="A2966" t="s">
        <v>8221</v>
      </c>
      <c r="B2966">
        <v>2</v>
      </c>
      <c r="C2966">
        <v>2</v>
      </c>
    </row>
    <row r="2967" spans="1:3" hidden="1" x14ac:dyDescent="0.2">
      <c r="A2967" t="s">
        <v>8221</v>
      </c>
      <c r="B2967">
        <v>1072</v>
      </c>
      <c r="C2967">
        <v>13</v>
      </c>
    </row>
    <row r="2968" spans="1:3" hidden="1" x14ac:dyDescent="0.2">
      <c r="A2968" t="s">
        <v>8221</v>
      </c>
      <c r="B2968">
        <v>24</v>
      </c>
      <c r="C2968">
        <v>9</v>
      </c>
    </row>
    <row r="2969" spans="1:3" hidden="1" x14ac:dyDescent="0.2">
      <c r="A2969" t="s">
        <v>8221</v>
      </c>
      <c r="B2969">
        <v>25</v>
      </c>
      <c r="C2969">
        <v>2</v>
      </c>
    </row>
    <row r="2970" spans="1:3" hidden="1" x14ac:dyDescent="0.2">
      <c r="A2970" t="s">
        <v>8221</v>
      </c>
      <c r="B2970">
        <v>0</v>
      </c>
      <c r="C2970">
        <v>0</v>
      </c>
    </row>
    <row r="2971" spans="1:3" x14ac:dyDescent="0.2">
      <c r="A2971" t="s">
        <v>8220</v>
      </c>
      <c r="B2971">
        <v>1096</v>
      </c>
      <c r="C2971">
        <v>58</v>
      </c>
    </row>
    <row r="2972" spans="1:3" x14ac:dyDescent="0.2">
      <c r="A2972" t="s">
        <v>8220</v>
      </c>
      <c r="B2972">
        <v>1605</v>
      </c>
      <c r="C2972">
        <v>8</v>
      </c>
    </row>
    <row r="2973" spans="1:3" x14ac:dyDescent="0.2">
      <c r="A2973" t="s">
        <v>8220</v>
      </c>
      <c r="B2973">
        <v>605</v>
      </c>
      <c r="C2973">
        <v>3</v>
      </c>
    </row>
    <row r="2974" spans="1:3" x14ac:dyDescent="0.2">
      <c r="A2974" t="s">
        <v>8220</v>
      </c>
      <c r="B2974">
        <v>0</v>
      </c>
      <c r="C2974">
        <v>0</v>
      </c>
    </row>
    <row r="2975" spans="1:3" x14ac:dyDescent="0.2">
      <c r="A2975" t="s">
        <v>8220</v>
      </c>
      <c r="B2975">
        <v>715</v>
      </c>
      <c r="C2975">
        <v>11</v>
      </c>
    </row>
    <row r="2976" spans="1:3" x14ac:dyDescent="0.2">
      <c r="A2976" t="s">
        <v>8220</v>
      </c>
      <c r="B2976">
        <v>1322</v>
      </c>
      <c r="C2976">
        <v>20</v>
      </c>
    </row>
    <row r="2977" spans="1:3" x14ac:dyDescent="0.2">
      <c r="A2977" t="s">
        <v>8220</v>
      </c>
      <c r="B2977">
        <v>280</v>
      </c>
      <c r="C2977">
        <v>3</v>
      </c>
    </row>
    <row r="2978" spans="1:3" x14ac:dyDescent="0.2">
      <c r="A2978" t="s">
        <v>8220</v>
      </c>
      <c r="B2978">
        <v>0</v>
      </c>
      <c r="C2978">
        <v>0</v>
      </c>
    </row>
    <row r="2979" spans="1:3" x14ac:dyDescent="0.2">
      <c r="A2979" t="s">
        <v>8220</v>
      </c>
      <c r="B2979">
        <v>0</v>
      </c>
      <c r="C2979">
        <v>0</v>
      </c>
    </row>
    <row r="2980" spans="1:3" x14ac:dyDescent="0.2">
      <c r="A2980" t="s">
        <v>8220</v>
      </c>
      <c r="B2980">
        <v>0</v>
      </c>
      <c r="C2980">
        <v>0</v>
      </c>
    </row>
    <row r="2981" spans="1:3" hidden="1" x14ac:dyDescent="0.2">
      <c r="A2981" t="s">
        <v>8219</v>
      </c>
      <c r="B2981">
        <v>5481</v>
      </c>
      <c r="C2981">
        <v>108</v>
      </c>
    </row>
    <row r="2982" spans="1:3" hidden="1" x14ac:dyDescent="0.2">
      <c r="A2982" t="s">
        <v>8219</v>
      </c>
      <c r="B2982">
        <v>1218</v>
      </c>
      <c r="C2982">
        <v>20</v>
      </c>
    </row>
    <row r="2983" spans="1:3" hidden="1" x14ac:dyDescent="0.2">
      <c r="A2983" t="s">
        <v>8219</v>
      </c>
      <c r="B2983">
        <v>10685</v>
      </c>
      <c r="C2983">
        <v>98</v>
      </c>
    </row>
    <row r="2984" spans="1:3" hidden="1" x14ac:dyDescent="0.2">
      <c r="A2984" t="s">
        <v>8219</v>
      </c>
      <c r="B2984">
        <v>5035.6899999999996</v>
      </c>
      <c r="C2984">
        <v>196</v>
      </c>
    </row>
    <row r="2985" spans="1:3" hidden="1" x14ac:dyDescent="0.2">
      <c r="A2985" t="s">
        <v>8219</v>
      </c>
      <c r="B2985">
        <v>1635</v>
      </c>
      <c r="C2985">
        <v>39</v>
      </c>
    </row>
    <row r="2986" spans="1:3" hidden="1" x14ac:dyDescent="0.2">
      <c r="A2986" t="s">
        <v>8219</v>
      </c>
      <c r="B2986">
        <v>11363</v>
      </c>
      <c r="C2986">
        <v>128</v>
      </c>
    </row>
    <row r="2987" spans="1:3" hidden="1" x14ac:dyDescent="0.2">
      <c r="A2987" t="s">
        <v>8219</v>
      </c>
      <c r="B2987">
        <v>5696</v>
      </c>
      <c r="C2987">
        <v>71</v>
      </c>
    </row>
    <row r="2988" spans="1:3" hidden="1" x14ac:dyDescent="0.2">
      <c r="A2988" t="s">
        <v>8219</v>
      </c>
      <c r="B2988">
        <v>3710</v>
      </c>
      <c r="C2988">
        <v>47</v>
      </c>
    </row>
    <row r="2989" spans="1:3" hidden="1" x14ac:dyDescent="0.2">
      <c r="A2989" t="s">
        <v>8219</v>
      </c>
      <c r="B2989">
        <v>1625</v>
      </c>
      <c r="C2989">
        <v>17</v>
      </c>
    </row>
    <row r="2990" spans="1:3" hidden="1" x14ac:dyDescent="0.2">
      <c r="A2990" t="s">
        <v>8219</v>
      </c>
      <c r="B2990">
        <v>6360</v>
      </c>
      <c r="C2990">
        <v>91</v>
      </c>
    </row>
    <row r="2991" spans="1:3" hidden="1" x14ac:dyDescent="0.2">
      <c r="A2991" t="s">
        <v>8219</v>
      </c>
      <c r="B2991">
        <v>3205</v>
      </c>
      <c r="C2991">
        <v>43</v>
      </c>
    </row>
    <row r="2992" spans="1:3" hidden="1" x14ac:dyDescent="0.2">
      <c r="A2992" t="s">
        <v>8219</v>
      </c>
      <c r="B2992">
        <v>2107</v>
      </c>
      <c r="C2992">
        <v>17</v>
      </c>
    </row>
    <row r="2993" spans="1:3" hidden="1" x14ac:dyDescent="0.2">
      <c r="A2993" t="s">
        <v>8219</v>
      </c>
      <c r="B2993">
        <v>8740</v>
      </c>
      <c r="C2993">
        <v>33</v>
      </c>
    </row>
    <row r="2994" spans="1:3" hidden="1" x14ac:dyDescent="0.2">
      <c r="A2994" t="s">
        <v>8219</v>
      </c>
      <c r="B2994">
        <v>5100</v>
      </c>
      <c r="C2994">
        <v>87</v>
      </c>
    </row>
    <row r="2995" spans="1:3" hidden="1" x14ac:dyDescent="0.2">
      <c r="A2995" t="s">
        <v>8219</v>
      </c>
      <c r="B2995">
        <v>8010</v>
      </c>
      <c r="C2995">
        <v>113</v>
      </c>
    </row>
    <row r="2996" spans="1:3" hidden="1" x14ac:dyDescent="0.2">
      <c r="A2996" t="s">
        <v>8219</v>
      </c>
      <c r="B2996">
        <v>120</v>
      </c>
      <c r="C2996">
        <v>14</v>
      </c>
    </row>
    <row r="2997" spans="1:3" hidden="1" x14ac:dyDescent="0.2">
      <c r="A2997" t="s">
        <v>8219</v>
      </c>
      <c r="B2997">
        <v>3407</v>
      </c>
      <c r="C2997">
        <v>30</v>
      </c>
    </row>
    <row r="2998" spans="1:3" hidden="1" x14ac:dyDescent="0.2">
      <c r="A2998" t="s">
        <v>8219</v>
      </c>
      <c r="B2998">
        <v>971</v>
      </c>
      <c r="C2998">
        <v>16</v>
      </c>
    </row>
    <row r="2999" spans="1:3" hidden="1" x14ac:dyDescent="0.2">
      <c r="A2999" t="s">
        <v>8219</v>
      </c>
      <c r="B2999">
        <v>5070</v>
      </c>
      <c r="C2999">
        <v>46</v>
      </c>
    </row>
    <row r="3000" spans="1:3" hidden="1" x14ac:dyDescent="0.2">
      <c r="A3000" t="s">
        <v>8219</v>
      </c>
      <c r="B3000">
        <v>3275</v>
      </c>
      <c r="C3000">
        <v>24</v>
      </c>
    </row>
    <row r="3001" spans="1:3" hidden="1" x14ac:dyDescent="0.2">
      <c r="A3001" t="s">
        <v>8219</v>
      </c>
      <c r="B3001">
        <v>5157</v>
      </c>
      <c r="C3001">
        <v>97</v>
      </c>
    </row>
    <row r="3002" spans="1:3" hidden="1" x14ac:dyDescent="0.2">
      <c r="A3002" t="s">
        <v>8219</v>
      </c>
      <c r="B3002">
        <v>5103</v>
      </c>
      <c r="C3002">
        <v>59</v>
      </c>
    </row>
    <row r="3003" spans="1:3" hidden="1" x14ac:dyDescent="0.2">
      <c r="A3003" t="s">
        <v>8219</v>
      </c>
      <c r="B3003">
        <v>169985.91</v>
      </c>
      <c r="C3003">
        <v>1095</v>
      </c>
    </row>
    <row r="3004" spans="1:3" hidden="1" x14ac:dyDescent="0.2">
      <c r="A3004" t="s">
        <v>8219</v>
      </c>
      <c r="B3004">
        <v>25088</v>
      </c>
      <c r="C3004">
        <v>218</v>
      </c>
    </row>
    <row r="3005" spans="1:3" hidden="1" x14ac:dyDescent="0.2">
      <c r="A3005" t="s">
        <v>8219</v>
      </c>
      <c r="B3005">
        <v>12165</v>
      </c>
      <c r="C3005">
        <v>111</v>
      </c>
    </row>
    <row r="3006" spans="1:3" hidden="1" x14ac:dyDescent="0.2">
      <c r="A3006" t="s">
        <v>8219</v>
      </c>
      <c r="B3006">
        <v>2532</v>
      </c>
      <c r="C3006">
        <v>56</v>
      </c>
    </row>
    <row r="3007" spans="1:3" hidden="1" x14ac:dyDescent="0.2">
      <c r="A3007" t="s">
        <v>8219</v>
      </c>
      <c r="B3007">
        <v>27600.2</v>
      </c>
      <c r="C3007">
        <v>265</v>
      </c>
    </row>
    <row r="3008" spans="1:3" hidden="1" x14ac:dyDescent="0.2">
      <c r="A3008" t="s">
        <v>8219</v>
      </c>
      <c r="B3008">
        <v>1000</v>
      </c>
      <c r="C3008">
        <v>28</v>
      </c>
    </row>
    <row r="3009" spans="1:3" hidden="1" x14ac:dyDescent="0.2">
      <c r="A3009" t="s">
        <v>8219</v>
      </c>
      <c r="B3009">
        <v>35307</v>
      </c>
      <c r="C3009">
        <v>364</v>
      </c>
    </row>
    <row r="3010" spans="1:3" hidden="1" x14ac:dyDescent="0.2">
      <c r="A3010" t="s">
        <v>8219</v>
      </c>
      <c r="B3010">
        <v>10000</v>
      </c>
      <c r="C3010">
        <v>27</v>
      </c>
    </row>
    <row r="3011" spans="1:3" hidden="1" x14ac:dyDescent="0.2">
      <c r="A3011" t="s">
        <v>8219</v>
      </c>
      <c r="B3011">
        <v>8780</v>
      </c>
      <c r="C3011">
        <v>93</v>
      </c>
    </row>
    <row r="3012" spans="1:3" hidden="1" x14ac:dyDescent="0.2">
      <c r="A3012" t="s">
        <v>8219</v>
      </c>
      <c r="B3012">
        <v>3135</v>
      </c>
      <c r="C3012">
        <v>64</v>
      </c>
    </row>
    <row r="3013" spans="1:3" hidden="1" x14ac:dyDescent="0.2">
      <c r="A3013" t="s">
        <v>8219</v>
      </c>
      <c r="B3013">
        <v>1003</v>
      </c>
      <c r="C3013">
        <v>22</v>
      </c>
    </row>
    <row r="3014" spans="1:3" hidden="1" x14ac:dyDescent="0.2">
      <c r="A3014" t="s">
        <v>8219</v>
      </c>
      <c r="B3014">
        <v>1373.24</v>
      </c>
      <c r="C3014">
        <v>59</v>
      </c>
    </row>
    <row r="3015" spans="1:3" hidden="1" x14ac:dyDescent="0.2">
      <c r="A3015" t="s">
        <v>8219</v>
      </c>
      <c r="B3015">
        <v>15744</v>
      </c>
      <c r="C3015">
        <v>249</v>
      </c>
    </row>
    <row r="3016" spans="1:3" hidden="1" x14ac:dyDescent="0.2">
      <c r="A3016" t="s">
        <v>8219</v>
      </c>
      <c r="B3016">
        <v>60180</v>
      </c>
      <c r="C3016">
        <v>392</v>
      </c>
    </row>
    <row r="3017" spans="1:3" hidden="1" x14ac:dyDescent="0.2">
      <c r="A3017" t="s">
        <v>8219</v>
      </c>
      <c r="B3017">
        <v>10373</v>
      </c>
      <c r="C3017">
        <v>115</v>
      </c>
    </row>
    <row r="3018" spans="1:3" hidden="1" x14ac:dyDescent="0.2">
      <c r="A3018" t="s">
        <v>8219</v>
      </c>
      <c r="B3018">
        <v>51514.5</v>
      </c>
      <c r="C3018">
        <v>433</v>
      </c>
    </row>
    <row r="3019" spans="1:3" hidden="1" x14ac:dyDescent="0.2">
      <c r="A3019" t="s">
        <v>8219</v>
      </c>
      <c r="B3019">
        <v>1605</v>
      </c>
      <c r="C3019">
        <v>20</v>
      </c>
    </row>
    <row r="3020" spans="1:3" hidden="1" x14ac:dyDescent="0.2">
      <c r="A3020" t="s">
        <v>8219</v>
      </c>
      <c r="B3020">
        <v>500</v>
      </c>
      <c r="C3020">
        <v>8</v>
      </c>
    </row>
    <row r="3021" spans="1:3" hidden="1" x14ac:dyDescent="0.2">
      <c r="A3021" t="s">
        <v>8219</v>
      </c>
      <c r="B3021">
        <v>22991.01</v>
      </c>
      <c r="C3021">
        <v>175</v>
      </c>
    </row>
    <row r="3022" spans="1:3" hidden="1" x14ac:dyDescent="0.2">
      <c r="A3022" t="s">
        <v>8219</v>
      </c>
      <c r="B3022">
        <v>7595.43</v>
      </c>
      <c r="C3022">
        <v>104</v>
      </c>
    </row>
    <row r="3023" spans="1:3" hidden="1" x14ac:dyDescent="0.2">
      <c r="A3023" t="s">
        <v>8219</v>
      </c>
      <c r="B3023">
        <v>3035</v>
      </c>
      <c r="C3023">
        <v>17</v>
      </c>
    </row>
    <row r="3024" spans="1:3" hidden="1" x14ac:dyDescent="0.2">
      <c r="A3024" t="s">
        <v>8219</v>
      </c>
      <c r="B3024">
        <v>45126</v>
      </c>
      <c r="C3024">
        <v>277</v>
      </c>
    </row>
    <row r="3025" spans="1:3" hidden="1" x14ac:dyDescent="0.2">
      <c r="A3025" t="s">
        <v>8219</v>
      </c>
      <c r="B3025">
        <v>12772.6</v>
      </c>
      <c r="C3025">
        <v>118</v>
      </c>
    </row>
    <row r="3026" spans="1:3" hidden="1" x14ac:dyDescent="0.2">
      <c r="A3026" t="s">
        <v>8219</v>
      </c>
      <c r="B3026">
        <v>8620</v>
      </c>
      <c r="C3026">
        <v>97</v>
      </c>
    </row>
    <row r="3027" spans="1:3" hidden="1" x14ac:dyDescent="0.2">
      <c r="A3027" t="s">
        <v>8219</v>
      </c>
      <c r="B3027">
        <v>1080</v>
      </c>
      <c r="C3027">
        <v>20</v>
      </c>
    </row>
    <row r="3028" spans="1:3" hidden="1" x14ac:dyDescent="0.2">
      <c r="A3028" t="s">
        <v>8219</v>
      </c>
      <c r="B3028">
        <v>3035</v>
      </c>
      <c r="C3028">
        <v>26</v>
      </c>
    </row>
    <row r="3029" spans="1:3" hidden="1" x14ac:dyDescent="0.2">
      <c r="A3029" t="s">
        <v>8219</v>
      </c>
      <c r="B3029">
        <v>29939</v>
      </c>
      <c r="C3029">
        <v>128</v>
      </c>
    </row>
    <row r="3030" spans="1:3" hidden="1" x14ac:dyDescent="0.2">
      <c r="A3030" t="s">
        <v>8219</v>
      </c>
      <c r="B3030">
        <v>2370</v>
      </c>
      <c r="C3030">
        <v>15</v>
      </c>
    </row>
    <row r="3031" spans="1:3" hidden="1" x14ac:dyDescent="0.2">
      <c r="A3031" t="s">
        <v>8219</v>
      </c>
      <c r="B3031">
        <v>371</v>
      </c>
      <c r="C3031">
        <v>25</v>
      </c>
    </row>
    <row r="3032" spans="1:3" hidden="1" x14ac:dyDescent="0.2">
      <c r="A3032" t="s">
        <v>8219</v>
      </c>
      <c r="B3032">
        <v>4685</v>
      </c>
      <c r="C3032">
        <v>55</v>
      </c>
    </row>
    <row r="3033" spans="1:3" hidden="1" x14ac:dyDescent="0.2">
      <c r="A3033" t="s">
        <v>8219</v>
      </c>
      <c r="B3033">
        <v>15696</v>
      </c>
      <c r="C3033">
        <v>107</v>
      </c>
    </row>
    <row r="3034" spans="1:3" hidden="1" x14ac:dyDescent="0.2">
      <c r="A3034" t="s">
        <v>8219</v>
      </c>
      <c r="B3034">
        <v>28276</v>
      </c>
      <c r="C3034">
        <v>557</v>
      </c>
    </row>
    <row r="3035" spans="1:3" hidden="1" x14ac:dyDescent="0.2">
      <c r="A3035" t="s">
        <v>8219</v>
      </c>
      <c r="B3035">
        <v>3508</v>
      </c>
      <c r="C3035">
        <v>40</v>
      </c>
    </row>
    <row r="3036" spans="1:3" hidden="1" x14ac:dyDescent="0.2">
      <c r="A3036" t="s">
        <v>8219</v>
      </c>
      <c r="B3036">
        <v>8722</v>
      </c>
      <c r="C3036">
        <v>36</v>
      </c>
    </row>
    <row r="3037" spans="1:3" hidden="1" x14ac:dyDescent="0.2">
      <c r="A3037" t="s">
        <v>8219</v>
      </c>
      <c r="B3037">
        <v>23285</v>
      </c>
      <c r="C3037">
        <v>159</v>
      </c>
    </row>
    <row r="3038" spans="1:3" hidden="1" x14ac:dyDescent="0.2">
      <c r="A3038" t="s">
        <v>8219</v>
      </c>
      <c r="B3038">
        <v>4230</v>
      </c>
      <c r="C3038">
        <v>41</v>
      </c>
    </row>
    <row r="3039" spans="1:3" hidden="1" x14ac:dyDescent="0.2">
      <c r="A3039" t="s">
        <v>8219</v>
      </c>
      <c r="B3039">
        <v>18185</v>
      </c>
      <c r="C3039">
        <v>226</v>
      </c>
    </row>
    <row r="3040" spans="1:3" hidden="1" x14ac:dyDescent="0.2">
      <c r="A3040" t="s">
        <v>8219</v>
      </c>
      <c r="B3040">
        <v>7040</v>
      </c>
      <c r="C3040">
        <v>30</v>
      </c>
    </row>
    <row r="3041" spans="1:3" hidden="1" x14ac:dyDescent="0.2">
      <c r="A3041" t="s">
        <v>8219</v>
      </c>
      <c r="B3041">
        <v>5221</v>
      </c>
      <c r="C3041">
        <v>103</v>
      </c>
    </row>
    <row r="3042" spans="1:3" hidden="1" x14ac:dyDescent="0.2">
      <c r="A3042" t="s">
        <v>8219</v>
      </c>
      <c r="B3042">
        <v>10088</v>
      </c>
      <c r="C3042">
        <v>62</v>
      </c>
    </row>
    <row r="3043" spans="1:3" hidden="1" x14ac:dyDescent="0.2">
      <c r="A3043" t="s">
        <v>8219</v>
      </c>
      <c r="B3043">
        <v>721</v>
      </c>
      <c r="C3043">
        <v>6</v>
      </c>
    </row>
    <row r="3044" spans="1:3" hidden="1" x14ac:dyDescent="0.2">
      <c r="A3044" t="s">
        <v>8219</v>
      </c>
      <c r="B3044">
        <v>12321</v>
      </c>
      <c r="C3044">
        <v>182</v>
      </c>
    </row>
    <row r="3045" spans="1:3" hidden="1" x14ac:dyDescent="0.2">
      <c r="A3045" t="s">
        <v>8219</v>
      </c>
      <c r="B3045">
        <v>7555</v>
      </c>
      <c r="C3045">
        <v>145</v>
      </c>
    </row>
    <row r="3046" spans="1:3" hidden="1" x14ac:dyDescent="0.2">
      <c r="A3046" t="s">
        <v>8219</v>
      </c>
      <c r="B3046">
        <v>1290</v>
      </c>
      <c r="C3046">
        <v>25</v>
      </c>
    </row>
    <row r="3047" spans="1:3" hidden="1" x14ac:dyDescent="0.2">
      <c r="A3047" t="s">
        <v>8219</v>
      </c>
      <c r="B3047">
        <v>52576</v>
      </c>
      <c r="C3047">
        <v>320</v>
      </c>
    </row>
    <row r="3048" spans="1:3" hidden="1" x14ac:dyDescent="0.2">
      <c r="A3048" t="s">
        <v>8219</v>
      </c>
      <c r="B3048">
        <v>8401</v>
      </c>
      <c r="C3048">
        <v>99</v>
      </c>
    </row>
    <row r="3049" spans="1:3" hidden="1" x14ac:dyDescent="0.2">
      <c r="A3049" t="s">
        <v>8219</v>
      </c>
      <c r="B3049">
        <v>32903</v>
      </c>
      <c r="C3049">
        <v>348</v>
      </c>
    </row>
    <row r="3050" spans="1:3" hidden="1" x14ac:dyDescent="0.2">
      <c r="A3050" t="s">
        <v>8219</v>
      </c>
      <c r="B3050">
        <v>1867</v>
      </c>
      <c r="C3050">
        <v>41</v>
      </c>
    </row>
    <row r="3051" spans="1:3" hidden="1" x14ac:dyDescent="0.2">
      <c r="A3051" t="s">
        <v>8219</v>
      </c>
      <c r="B3051">
        <v>1500</v>
      </c>
      <c r="C3051">
        <v>29</v>
      </c>
    </row>
    <row r="3052" spans="1:3" hidden="1" x14ac:dyDescent="0.2">
      <c r="A3052" t="s">
        <v>8219</v>
      </c>
      <c r="B3052">
        <v>1272</v>
      </c>
      <c r="C3052">
        <v>25</v>
      </c>
    </row>
    <row r="3053" spans="1:3" hidden="1" x14ac:dyDescent="0.2">
      <c r="A3053" t="s">
        <v>8219</v>
      </c>
      <c r="B3053">
        <v>4396</v>
      </c>
      <c r="C3053">
        <v>23</v>
      </c>
    </row>
    <row r="3054" spans="1:3" hidden="1" x14ac:dyDescent="0.2">
      <c r="A3054" t="s">
        <v>8219</v>
      </c>
      <c r="B3054">
        <v>112536</v>
      </c>
      <c r="C3054">
        <v>1260</v>
      </c>
    </row>
    <row r="3055" spans="1:3" hidden="1" x14ac:dyDescent="0.2">
      <c r="A3055" t="s">
        <v>8219</v>
      </c>
      <c r="B3055">
        <v>27196.71</v>
      </c>
      <c r="C3055">
        <v>307</v>
      </c>
    </row>
    <row r="3056" spans="1:3" hidden="1" x14ac:dyDescent="0.2">
      <c r="A3056" t="s">
        <v>8219</v>
      </c>
      <c r="B3056">
        <v>31683</v>
      </c>
      <c r="C3056">
        <v>329</v>
      </c>
    </row>
    <row r="3057" spans="1:3" hidden="1" x14ac:dyDescent="0.2">
      <c r="A3057" t="s">
        <v>8219</v>
      </c>
      <c r="B3057">
        <v>1066</v>
      </c>
      <c r="C3057">
        <v>32</v>
      </c>
    </row>
    <row r="3058" spans="1:3" hidden="1" x14ac:dyDescent="0.2">
      <c r="A3058" t="s">
        <v>8219</v>
      </c>
      <c r="B3058">
        <v>1005</v>
      </c>
      <c r="C3058">
        <v>27</v>
      </c>
    </row>
    <row r="3059" spans="1:3" hidden="1" x14ac:dyDescent="0.2">
      <c r="A3059" t="s">
        <v>8219</v>
      </c>
      <c r="B3059">
        <v>21742.78</v>
      </c>
      <c r="C3059">
        <v>236</v>
      </c>
    </row>
    <row r="3060" spans="1:3" hidden="1" x14ac:dyDescent="0.2">
      <c r="A3060" t="s">
        <v>8219</v>
      </c>
      <c r="B3060">
        <v>3225</v>
      </c>
      <c r="C3060">
        <v>42</v>
      </c>
    </row>
    <row r="3061" spans="1:3" hidden="1" x14ac:dyDescent="0.2">
      <c r="A3061" t="s">
        <v>8219</v>
      </c>
      <c r="B3061">
        <v>9170</v>
      </c>
      <c r="C3061">
        <v>95</v>
      </c>
    </row>
    <row r="3062" spans="1:3" hidden="1" x14ac:dyDescent="0.2">
      <c r="A3062" t="s">
        <v>8219</v>
      </c>
      <c r="B3062">
        <v>1920</v>
      </c>
      <c r="C3062">
        <v>37</v>
      </c>
    </row>
    <row r="3063" spans="1:3" hidden="1" x14ac:dyDescent="0.2">
      <c r="A3063" t="s">
        <v>8219</v>
      </c>
      <c r="B3063">
        <v>16501</v>
      </c>
      <c r="C3063">
        <v>128</v>
      </c>
    </row>
    <row r="3064" spans="1:3" hidden="1" x14ac:dyDescent="0.2">
      <c r="A3064" t="s">
        <v>8219</v>
      </c>
      <c r="B3064">
        <v>13121</v>
      </c>
      <c r="C3064">
        <v>156</v>
      </c>
    </row>
    <row r="3065" spans="1:3" hidden="1" x14ac:dyDescent="0.2">
      <c r="A3065" t="s">
        <v>8219</v>
      </c>
      <c r="B3065">
        <v>5308.26</v>
      </c>
      <c r="C3065">
        <v>64</v>
      </c>
    </row>
    <row r="3066" spans="1:3" hidden="1" x14ac:dyDescent="0.2">
      <c r="A3066" t="s">
        <v>8219</v>
      </c>
      <c r="B3066">
        <v>15077</v>
      </c>
      <c r="C3066">
        <v>58</v>
      </c>
    </row>
    <row r="3067" spans="1:3" hidden="1" x14ac:dyDescent="0.2">
      <c r="A3067" t="s">
        <v>8219</v>
      </c>
      <c r="B3067">
        <v>745</v>
      </c>
      <c r="C3067">
        <v>20</v>
      </c>
    </row>
    <row r="3068" spans="1:3" hidden="1" x14ac:dyDescent="0.2">
      <c r="A3068" t="s">
        <v>8219</v>
      </c>
      <c r="B3068">
        <v>8320</v>
      </c>
      <c r="C3068">
        <v>47</v>
      </c>
    </row>
    <row r="3069" spans="1:3" hidden="1" x14ac:dyDescent="0.2">
      <c r="A3069" t="s">
        <v>8219</v>
      </c>
      <c r="B3069">
        <v>4000</v>
      </c>
      <c r="C3069">
        <v>54</v>
      </c>
    </row>
    <row r="3070" spans="1:3" hidden="1" x14ac:dyDescent="0.2">
      <c r="A3070" t="s">
        <v>8219</v>
      </c>
      <c r="B3070">
        <v>636</v>
      </c>
      <c r="C3070">
        <v>9</v>
      </c>
    </row>
    <row r="3071" spans="1:3" hidden="1" x14ac:dyDescent="0.2">
      <c r="A3071" t="s">
        <v>8221</v>
      </c>
      <c r="B3071">
        <v>827</v>
      </c>
      <c r="C3071">
        <v>35</v>
      </c>
    </row>
    <row r="3072" spans="1:3" hidden="1" x14ac:dyDescent="0.2">
      <c r="A3072" t="s">
        <v>8221</v>
      </c>
      <c r="B3072">
        <v>75</v>
      </c>
      <c r="C3072">
        <v>2</v>
      </c>
    </row>
    <row r="3073" spans="1:3" hidden="1" x14ac:dyDescent="0.2">
      <c r="A3073" t="s">
        <v>8221</v>
      </c>
      <c r="B3073">
        <v>40</v>
      </c>
      <c r="C3073">
        <v>3</v>
      </c>
    </row>
    <row r="3074" spans="1:3" hidden="1" x14ac:dyDescent="0.2">
      <c r="A3074" t="s">
        <v>8221</v>
      </c>
      <c r="B3074">
        <v>0</v>
      </c>
      <c r="C3074">
        <v>0</v>
      </c>
    </row>
    <row r="3075" spans="1:3" hidden="1" x14ac:dyDescent="0.2">
      <c r="A3075" t="s">
        <v>8221</v>
      </c>
      <c r="B3075">
        <v>1</v>
      </c>
      <c r="C3075">
        <v>1</v>
      </c>
    </row>
    <row r="3076" spans="1:3" hidden="1" x14ac:dyDescent="0.2">
      <c r="A3076" t="s">
        <v>8221</v>
      </c>
      <c r="B3076">
        <v>0</v>
      </c>
      <c r="C3076">
        <v>0</v>
      </c>
    </row>
    <row r="3077" spans="1:3" hidden="1" x14ac:dyDescent="0.2">
      <c r="A3077" t="s">
        <v>8221</v>
      </c>
      <c r="B3077">
        <v>0</v>
      </c>
      <c r="C3077">
        <v>0</v>
      </c>
    </row>
    <row r="3078" spans="1:3" hidden="1" x14ac:dyDescent="0.2">
      <c r="A3078" t="s">
        <v>8221</v>
      </c>
      <c r="B3078">
        <v>3</v>
      </c>
      <c r="C3078">
        <v>3</v>
      </c>
    </row>
    <row r="3079" spans="1:3" hidden="1" x14ac:dyDescent="0.2">
      <c r="A3079" t="s">
        <v>8221</v>
      </c>
      <c r="B3079">
        <v>451</v>
      </c>
      <c r="C3079">
        <v>11</v>
      </c>
    </row>
    <row r="3080" spans="1:3" hidden="1" x14ac:dyDescent="0.2">
      <c r="A3080" t="s">
        <v>8221</v>
      </c>
      <c r="B3080">
        <v>335</v>
      </c>
      <c r="C3080">
        <v>6</v>
      </c>
    </row>
    <row r="3081" spans="1:3" hidden="1" x14ac:dyDescent="0.2">
      <c r="A3081" t="s">
        <v>8221</v>
      </c>
      <c r="B3081">
        <v>0</v>
      </c>
      <c r="C3081">
        <v>0</v>
      </c>
    </row>
    <row r="3082" spans="1:3" hidden="1" x14ac:dyDescent="0.2">
      <c r="A3082" t="s">
        <v>8221</v>
      </c>
      <c r="B3082">
        <v>6684</v>
      </c>
      <c r="C3082">
        <v>67</v>
      </c>
    </row>
    <row r="3083" spans="1:3" hidden="1" x14ac:dyDescent="0.2">
      <c r="A3083" t="s">
        <v>8221</v>
      </c>
      <c r="B3083">
        <v>587</v>
      </c>
      <c r="C3083">
        <v>23</v>
      </c>
    </row>
    <row r="3084" spans="1:3" hidden="1" x14ac:dyDescent="0.2">
      <c r="A3084" t="s">
        <v>8221</v>
      </c>
      <c r="B3084">
        <v>8471</v>
      </c>
      <c r="C3084">
        <v>72</v>
      </c>
    </row>
    <row r="3085" spans="1:3" hidden="1" x14ac:dyDescent="0.2">
      <c r="A3085" t="s">
        <v>8221</v>
      </c>
      <c r="B3085">
        <v>10</v>
      </c>
      <c r="C3085">
        <v>2</v>
      </c>
    </row>
    <row r="3086" spans="1:3" hidden="1" x14ac:dyDescent="0.2">
      <c r="A3086" t="s">
        <v>8221</v>
      </c>
      <c r="B3086">
        <v>41950</v>
      </c>
      <c r="C3086">
        <v>15</v>
      </c>
    </row>
    <row r="3087" spans="1:3" hidden="1" x14ac:dyDescent="0.2">
      <c r="A3087" t="s">
        <v>8221</v>
      </c>
      <c r="B3087">
        <v>200</v>
      </c>
      <c r="C3087">
        <v>1</v>
      </c>
    </row>
    <row r="3088" spans="1:3" hidden="1" x14ac:dyDescent="0.2">
      <c r="A3088" t="s">
        <v>8221</v>
      </c>
      <c r="B3088">
        <v>175</v>
      </c>
      <c r="C3088">
        <v>2</v>
      </c>
    </row>
    <row r="3089" spans="1:3" hidden="1" x14ac:dyDescent="0.2">
      <c r="A3089" t="s">
        <v>8221</v>
      </c>
      <c r="B3089">
        <v>141</v>
      </c>
      <c r="C3089">
        <v>7</v>
      </c>
    </row>
    <row r="3090" spans="1:3" hidden="1" x14ac:dyDescent="0.2">
      <c r="A3090" t="s">
        <v>8221</v>
      </c>
      <c r="B3090">
        <v>334</v>
      </c>
      <c r="C3090">
        <v>16</v>
      </c>
    </row>
    <row r="3091" spans="1:3" hidden="1" x14ac:dyDescent="0.2">
      <c r="A3091" t="s">
        <v>8221</v>
      </c>
      <c r="B3091">
        <v>7173</v>
      </c>
      <c r="C3091">
        <v>117</v>
      </c>
    </row>
    <row r="3092" spans="1:3" hidden="1" x14ac:dyDescent="0.2">
      <c r="A3092" t="s">
        <v>8221</v>
      </c>
      <c r="B3092">
        <v>2</v>
      </c>
      <c r="C3092">
        <v>2</v>
      </c>
    </row>
    <row r="3093" spans="1:3" hidden="1" x14ac:dyDescent="0.2">
      <c r="A3093" t="s">
        <v>8221</v>
      </c>
      <c r="B3093">
        <v>645</v>
      </c>
      <c r="C3093">
        <v>7</v>
      </c>
    </row>
    <row r="3094" spans="1:3" hidden="1" x14ac:dyDescent="0.2">
      <c r="A3094" t="s">
        <v>8221</v>
      </c>
      <c r="B3094">
        <v>22</v>
      </c>
      <c r="C3094">
        <v>3</v>
      </c>
    </row>
    <row r="3095" spans="1:3" hidden="1" x14ac:dyDescent="0.2">
      <c r="A3095" t="s">
        <v>8221</v>
      </c>
      <c r="B3095">
        <v>1296</v>
      </c>
      <c r="C3095">
        <v>20</v>
      </c>
    </row>
    <row r="3096" spans="1:3" hidden="1" x14ac:dyDescent="0.2">
      <c r="A3096" t="s">
        <v>8221</v>
      </c>
      <c r="B3096">
        <v>1506</v>
      </c>
      <c r="C3096">
        <v>50</v>
      </c>
    </row>
    <row r="3097" spans="1:3" hidden="1" x14ac:dyDescent="0.2">
      <c r="A3097" t="s">
        <v>8221</v>
      </c>
      <c r="B3097">
        <v>105</v>
      </c>
      <c r="C3097">
        <v>2</v>
      </c>
    </row>
    <row r="3098" spans="1:3" hidden="1" x14ac:dyDescent="0.2">
      <c r="A3098" t="s">
        <v>8221</v>
      </c>
      <c r="B3098">
        <v>71</v>
      </c>
      <c r="C3098">
        <v>3</v>
      </c>
    </row>
    <row r="3099" spans="1:3" hidden="1" x14ac:dyDescent="0.2">
      <c r="A3099" t="s">
        <v>8221</v>
      </c>
      <c r="B3099">
        <v>11226</v>
      </c>
      <c r="C3099">
        <v>27</v>
      </c>
    </row>
    <row r="3100" spans="1:3" hidden="1" x14ac:dyDescent="0.2">
      <c r="A3100" t="s">
        <v>8221</v>
      </c>
      <c r="B3100">
        <v>376</v>
      </c>
      <c r="C3100">
        <v>7</v>
      </c>
    </row>
    <row r="3101" spans="1:3" hidden="1" x14ac:dyDescent="0.2">
      <c r="A3101" t="s">
        <v>8221</v>
      </c>
      <c r="B3101">
        <v>2103</v>
      </c>
      <c r="C3101">
        <v>5</v>
      </c>
    </row>
    <row r="3102" spans="1:3" hidden="1" x14ac:dyDescent="0.2">
      <c r="A3102" t="s">
        <v>8221</v>
      </c>
      <c r="B3102">
        <v>0</v>
      </c>
      <c r="C3102">
        <v>0</v>
      </c>
    </row>
    <row r="3103" spans="1:3" hidden="1" x14ac:dyDescent="0.2">
      <c r="A3103" t="s">
        <v>8221</v>
      </c>
      <c r="B3103">
        <v>56</v>
      </c>
      <c r="C3103">
        <v>3</v>
      </c>
    </row>
    <row r="3104" spans="1:3" hidden="1" x14ac:dyDescent="0.2">
      <c r="A3104" t="s">
        <v>8221</v>
      </c>
      <c r="B3104">
        <v>470</v>
      </c>
      <c r="C3104">
        <v>6</v>
      </c>
    </row>
    <row r="3105" spans="1:3" hidden="1" x14ac:dyDescent="0.2">
      <c r="A3105" t="s">
        <v>8221</v>
      </c>
      <c r="B3105">
        <v>610</v>
      </c>
      <c r="C3105">
        <v>9</v>
      </c>
    </row>
    <row r="3106" spans="1:3" hidden="1" x14ac:dyDescent="0.2">
      <c r="A3106" t="s">
        <v>8221</v>
      </c>
      <c r="B3106">
        <v>50</v>
      </c>
      <c r="C3106">
        <v>3</v>
      </c>
    </row>
    <row r="3107" spans="1:3" hidden="1" x14ac:dyDescent="0.2">
      <c r="A3107" t="s">
        <v>8221</v>
      </c>
      <c r="B3107">
        <v>125</v>
      </c>
      <c r="C3107">
        <v>2</v>
      </c>
    </row>
    <row r="3108" spans="1:3" hidden="1" x14ac:dyDescent="0.2">
      <c r="A3108" t="s">
        <v>8221</v>
      </c>
      <c r="B3108">
        <v>126</v>
      </c>
      <c r="C3108">
        <v>3</v>
      </c>
    </row>
    <row r="3109" spans="1:3" hidden="1" x14ac:dyDescent="0.2">
      <c r="A3109" t="s">
        <v>8221</v>
      </c>
      <c r="B3109">
        <v>5854</v>
      </c>
      <c r="C3109">
        <v>45</v>
      </c>
    </row>
    <row r="3110" spans="1:3" hidden="1" x14ac:dyDescent="0.2">
      <c r="A3110" t="s">
        <v>8221</v>
      </c>
      <c r="B3110">
        <v>11432</v>
      </c>
      <c r="C3110">
        <v>9</v>
      </c>
    </row>
    <row r="3111" spans="1:3" hidden="1" x14ac:dyDescent="0.2">
      <c r="A3111" t="s">
        <v>8221</v>
      </c>
      <c r="B3111">
        <v>796</v>
      </c>
      <c r="C3111">
        <v>9</v>
      </c>
    </row>
    <row r="3112" spans="1:3" hidden="1" x14ac:dyDescent="0.2">
      <c r="A3112" t="s">
        <v>8221</v>
      </c>
      <c r="B3112">
        <v>1183.19</v>
      </c>
      <c r="C3112">
        <v>21</v>
      </c>
    </row>
    <row r="3113" spans="1:3" hidden="1" x14ac:dyDescent="0.2">
      <c r="A3113" t="s">
        <v>8221</v>
      </c>
      <c r="B3113">
        <v>910</v>
      </c>
      <c r="C3113">
        <v>17</v>
      </c>
    </row>
    <row r="3114" spans="1:3" hidden="1" x14ac:dyDescent="0.2">
      <c r="A3114" t="s">
        <v>8221</v>
      </c>
      <c r="B3114">
        <v>25</v>
      </c>
      <c r="C3114">
        <v>1</v>
      </c>
    </row>
    <row r="3115" spans="1:3" hidden="1" x14ac:dyDescent="0.2">
      <c r="A3115" t="s">
        <v>8221</v>
      </c>
      <c r="B3115">
        <v>50</v>
      </c>
      <c r="C3115">
        <v>1</v>
      </c>
    </row>
    <row r="3116" spans="1:3" hidden="1" x14ac:dyDescent="0.2">
      <c r="A3116" t="s">
        <v>8221</v>
      </c>
      <c r="B3116">
        <v>795</v>
      </c>
      <c r="C3116">
        <v>14</v>
      </c>
    </row>
    <row r="3117" spans="1:3" hidden="1" x14ac:dyDescent="0.2">
      <c r="A3117" t="s">
        <v>8221</v>
      </c>
      <c r="B3117">
        <v>1715</v>
      </c>
      <c r="C3117">
        <v>42</v>
      </c>
    </row>
    <row r="3118" spans="1:3" hidden="1" x14ac:dyDescent="0.2">
      <c r="A3118" t="s">
        <v>8221</v>
      </c>
      <c r="B3118">
        <v>1758</v>
      </c>
      <c r="C3118">
        <v>27</v>
      </c>
    </row>
    <row r="3119" spans="1:3" hidden="1" x14ac:dyDescent="0.2">
      <c r="A3119" t="s">
        <v>8221</v>
      </c>
      <c r="B3119">
        <v>278</v>
      </c>
      <c r="C3119">
        <v>5</v>
      </c>
    </row>
    <row r="3120" spans="1:3" hidden="1" x14ac:dyDescent="0.2">
      <c r="A3120" t="s">
        <v>8221</v>
      </c>
      <c r="B3120">
        <v>1827</v>
      </c>
      <c r="C3120">
        <v>13</v>
      </c>
    </row>
    <row r="3121" spans="1:3" hidden="1" x14ac:dyDescent="0.2">
      <c r="A3121" t="s">
        <v>8221</v>
      </c>
      <c r="B3121">
        <v>300</v>
      </c>
      <c r="C3121">
        <v>12</v>
      </c>
    </row>
    <row r="3122" spans="1:3" hidden="1" x14ac:dyDescent="0.2">
      <c r="A3122" t="s">
        <v>8221</v>
      </c>
      <c r="B3122">
        <v>6258</v>
      </c>
      <c r="C3122">
        <v>90</v>
      </c>
    </row>
    <row r="3123" spans="1:3" hidden="1" x14ac:dyDescent="0.2">
      <c r="A3123" t="s">
        <v>8221</v>
      </c>
      <c r="B3123">
        <v>11</v>
      </c>
      <c r="C3123">
        <v>2</v>
      </c>
    </row>
    <row r="3124" spans="1:3" hidden="1" x14ac:dyDescent="0.2">
      <c r="A3124" t="s">
        <v>8221</v>
      </c>
      <c r="B3124">
        <v>1185</v>
      </c>
      <c r="C3124">
        <v>5</v>
      </c>
    </row>
    <row r="3125" spans="1:3" hidden="1" x14ac:dyDescent="0.2">
      <c r="A3125" t="s">
        <v>8221</v>
      </c>
      <c r="B3125">
        <v>2476</v>
      </c>
      <c r="C3125">
        <v>31</v>
      </c>
    </row>
    <row r="3126" spans="1:3" hidden="1" x14ac:dyDescent="0.2">
      <c r="A3126" t="s">
        <v>8221</v>
      </c>
      <c r="B3126">
        <v>41</v>
      </c>
      <c r="C3126">
        <v>4</v>
      </c>
    </row>
    <row r="3127" spans="1:3" hidden="1" x14ac:dyDescent="0.2">
      <c r="A3127" t="s">
        <v>8221</v>
      </c>
      <c r="B3127">
        <v>7905</v>
      </c>
      <c r="C3127">
        <v>29</v>
      </c>
    </row>
    <row r="3128" spans="1:3" hidden="1" x14ac:dyDescent="0.2">
      <c r="A3128" t="s">
        <v>8221</v>
      </c>
      <c r="B3128">
        <v>26</v>
      </c>
      <c r="C3128">
        <v>2</v>
      </c>
    </row>
    <row r="3129" spans="1:3" hidden="1" x14ac:dyDescent="0.2">
      <c r="A3129" t="s">
        <v>8221</v>
      </c>
      <c r="B3129">
        <v>6633</v>
      </c>
      <c r="C3129">
        <v>114</v>
      </c>
    </row>
    <row r="3130" spans="1:3" hidden="1" x14ac:dyDescent="0.2">
      <c r="A3130" t="s">
        <v>8221</v>
      </c>
      <c r="B3130">
        <v>10</v>
      </c>
      <c r="C3130">
        <v>1</v>
      </c>
    </row>
    <row r="3131" spans="1:3" hidden="1" x14ac:dyDescent="0.2">
      <c r="A3131" t="s">
        <v>8221</v>
      </c>
      <c r="B3131">
        <v>5328</v>
      </c>
      <c r="C3131">
        <v>76</v>
      </c>
    </row>
    <row r="3132" spans="1:3" hidden="1" x14ac:dyDescent="0.2">
      <c r="A3132" t="s">
        <v>8221</v>
      </c>
      <c r="B3132">
        <v>521</v>
      </c>
      <c r="C3132">
        <v>9</v>
      </c>
    </row>
    <row r="3133" spans="1:3" hidden="1" x14ac:dyDescent="0.2">
      <c r="A3133" t="s">
        <v>8221</v>
      </c>
      <c r="B3133">
        <v>4635</v>
      </c>
      <c r="C3133">
        <v>37</v>
      </c>
    </row>
    <row r="3134" spans="1:3" hidden="1" x14ac:dyDescent="0.2">
      <c r="A3134" t="s">
        <v>8221</v>
      </c>
      <c r="B3134">
        <v>0</v>
      </c>
      <c r="C3134">
        <v>0</v>
      </c>
    </row>
    <row r="3135" spans="1:3" hidden="1" x14ac:dyDescent="0.2">
      <c r="A3135" t="s">
        <v>8221</v>
      </c>
      <c r="B3135">
        <v>300</v>
      </c>
      <c r="C3135">
        <v>1</v>
      </c>
    </row>
    <row r="3136" spans="1:3" hidden="1" x14ac:dyDescent="0.2">
      <c r="A3136" t="s">
        <v>8221</v>
      </c>
      <c r="B3136">
        <v>430</v>
      </c>
      <c r="C3136">
        <v>10</v>
      </c>
    </row>
    <row r="3137" spans="1:3" hidden="1" x14ac:dyDescent="0.2">
      <c r="A3137" t="s">
        <v>8221</v>
      </c>
      <c r="B3137">
        <v>1</v>
      </c>
      <c r="C3137">
        <v>1</v>
      </c>
    </row>
    <row r="3138" spans="1:3" hidden="1" x14ac:dyDescent="0.2">
      <c r="A3138" t="s">
        <v>8221</v>
      </c>
      <c r="B3138">
        <v>1550</v>
      </c>
      <c r="C3138">
        <v>2</v>
      </c>
    </row>
    <row r="3139" spans="1:3" hidden="1" x14ac:dyDescent="0.2">
      <c r="A3139" t="s">
        <v>8221</v>
      </c>
      <c r="B3139">
        <v>5</v>
      </c>
      <c r="C3139">
        <v>1</v>
      </c>
    </row>
    <row r="3140" spans="1:3" hidden="1" x14ac:dyDescent="0.2">
      <c r="A3140" t="s">
        <v>8221</v>
      </c>
      <c r="B3140">
        <v>128</v>
      </c>
      <c r="C3140">
        <v>10</v>
      </c>
    </row>
    <row r="3141" spans="1:3" x14ac:dyDescent="0.2">
      <c r="A3141" t="s">
        <v>8220</v>
      </c>
      <c r="B3141">
        <v>10</v>
      </c>
      <c r="C3141">
        <v>1</v>
      </c>
    </row>
    <row r="3142" spans="1:3" x14ac:dyDescent="0.2">
      <c r="A3142" t="s">
        <v>8220</v>
      </c>
      <c r="B3142">
        <v>116</v>
      </c>
      <c r="C3142">
        <v>2</v>
      </c>
    </row>
    <row r="3143" spans="1:3" x14ac:dyDescent="0.2">
      <c r="A3143" t="s">
        <v>8220</v>
      </c>
      <c r="B3143">
        <v>85192</v>
      </c>
      <c r="C3143">
        <v>348</v>
      </c>
    </row>
    <row r="3144" spans="1:3" x14ac:dyDescent="0.2">
      <c r="A3144" t="s">
        <v>8220</v>
      </c>
      <c r="B3144">
        <v>26</v>
      </c>
      <c r="C3144">
        <v>4</v>
      </c>
    </row>
    <row r="3145" spans="1:3" x14ac:dyDescent="0.2">
      <c r="A3145" t="s">
        <v>8220</v>
      </c>
      <c r="B3145">
        <v>0</v>
      </c>
      <c r="C3145">
        <v>0</v>
      </c>
    </row>
    <row r="3146" spans="1:3" x14ac:dyDescent="0.2">
      <c r="A3146" t="s">
        <v>8220</v>
      </c>
      <c r="B3146">
        <v>1040</v>
      </c>
      <c r="C3146">
        <v>17</v>
      </c>
    </row>
    <row r="3147" spans="1:3" x14ac:dyDescent="0.2">
      <c r="A3147" t="s">
        <v>8220</v>
      </c>
      <c r="B3147">
        <v>0</v>
      </c>
      <c r="C3147">
        <v>0</v>
      </c>
    </row>
    <row r="3148" spans="1:3" hidden="1" x14ac:dyDescent="0.2">
      <c r="A3148" t="s">
        <v>8222</v>
      </c>
      <c r="B3148">
        <v>16291</v>
      </c>
      <c r="C3148">
        <v>117</v>
      </c>
    </row>
    <row r="3149" spans="1:3" hidden="1" x14ac:dyDescent="0.2">
      <c r="A3149" t="s">
        <v>8222</v>
      </c>
      <c r="B3149">
        <v>10</v>
      </c>
      <c r="C3149">
        <v>1</v>
      </c>
    </row>
    <row r="3150" spans="1:3" hidden="1" x14ac:dyDescent="0.2">
      <c r="A3150" t="s">
        <v>8222</v>
      </c>
      <c r="B3150">
        <v>375</v>
      </c>
      <c r="C3150">
        <v>4</v>
      </c>
    </row>
    <row r="3151" spans="1:3" hidden="1" x14ac:dyDescent="0.2">
      <c r="A3151" t="s">
        <v>8222</v>
      </c>
      <c r="B3151">
        <v>645</v>
      </c>
      <c r="C3151">
        <v>12</v>
      </c>
    </row>
    <row r="3152" spans="1:3" hidden="1" x14ac:dyDescent="0.2">
      <c r="A3152" t="s">
        <v>8222</v>
      </c>
      <c r="B3152">
        <v>10</v>
      </c>
      <c r="C3152">
        <v>1</v>
      </c>
    </row>
    <row r="3153" spans="1:3" hidden="1" x14ac:dyDescent="0.2">
      <c r="A3153" t="s">
        <v>8222</v>
      </c>
      <c r="B3153">
        <v>540</v>
      </c>
      <c r="C3153">
        <v>16</v>
      </c>
    </row>
    <row r="3154" spans="1:3" hidden="1" x14ac:dyDescent="0.2">
      <c r="A3154" t="s">
        <v>8222</v>
      </c>
      <c r="B3154">
        <v>225</v>
      </c>
      <c r="C3154">
        <v>12</v>
      </c>
    </row>
    <row r="3155" spans="1:3" hidden="1" x14ac:dyDescent="0.2">
      <c r="A3155" t="s">
        <v>8222</v>
      </c>
      <c r="B3155">
        <v>162</v>
      </c>
      <c r="C3155">
        <v>7</v>
      </c>
    </row>
    <row r="3156" spans="1:3" hidden="1" x14ac:dyDescent="0.2">
      <c r="A3156" t="s">
        <v>8222</v>
      </c>
      <c r="B3156">
        <v>639</v>
      </c>
      <c r="C3156">
        <v>22</v>
      </c>
    </row>
    <row r="3157" spans="1:3" hidden="1" x14ac:dyDescent="0.2">
      <c r="A3157" t="s">
        <v>8222</v>
      </c>
      <c r="B3157">
        <v>50</v>
      </c>
      <c r="C3157">
        <v>1</v>
      </c>
    </row>
    <row r="3158" spans="1:3" hidden="1" x14ac:dyDescent="0.2">
      <c r="A3158" t="s">
        <v>8222</v>
      </c>
      <c r="B3158">
        <v>0</v>
      </c>
      <c r="C3158">
        <v>0</v>
      </c>
    </row>
    <row r="3159" spans="1:3" hidden="1" x14ac:dyDescent="0.2">
      <c r="A3159" t="s">
        <v>8222</v>
      </c>
      <c r="B3159">
        <v>2700</v>
      </c>
      <c r="C3159">
        <v>6</v>
      </c>
    </row>
    <row r="3160" spans="1:3" hidden="1" x14ac:dyDescent="0.2">
      <c r="A3160" t="s">
        <v>8222</v>
      </c>
      <c r="B3160">
        <v>96</v>
      </c>
      <c r="C3160">
        <v>4</v>
      </c>
    </row>
    <row r="3161" spans="1:3" hidden="1" x14ac:dyDescent="0.2">
      <c r="A3161" t="s">
        <v>8222</v>
      </c>
      <c r="B3161">
        <v>258</v>
      </c>
      <c r="C3161">
        <v>8</v>
      </c>
    </row>
    <row r="3162" spans="1:3" hidden="1" x14ac:dyDescent="0.2">
      <c r="A3162" t="s">
        <v>8222</v>
      </c>
      <c r="B3162">
        <v>45</v>
      </c>
      <c r="C3162">
        <v>3</v>
      </c>
    </row>
    <row r="3163" spans="1:3" hidden="1" x14ac:dyDescent="0.2">
      <c r="A3163" t="s">
        <v>8222</v>
      </c>
      <c r="B3163">
        <v>0</v>
      </c>
      <c r="C3163">
        <v>0</v>
      </c>
    </row>
    <row r="3164" spans="1:3" hidden="1" x14ac:dyDescent="0.2">
      <c r="A3164" t="s">
        <v>8222</v>
      </c>
      <c r="B3164">
        <v>7540</v>
      </c>
      <c r="C3164">
        <v>30</v>
      </c>
    </row>
    <row r="3165" spans="1:3" hidden="1" x14ac:dyDescent="0.2">
      <c r="A3165" t="s">
        <v>8222</v>
      </c>
      <c r="B3165">
        <v>0</v>
      </c>
      <c r="C3165">
        <v>0</v>
      </c>
    </row>
    <row r="3166" spans="1:3" hidden="1" x14ac:dyDescent="0.2">
      <c r="A3166" t="s">
        <v>8222</v>
      </c>
      <c r="B3166">
        <v>5250</v>
      </c>
      <c r="C3166">
        <v>12</v>
      </c>
    </row>
    <row r="3167" spans="1:3" hidden="1" x14ac:dyDescent="0.2">
      <c r="A3167" t="s">
        <v>8219</v>
      </c>
      <c r="B3167">
        <v>23505</v>
      </c>
      <c r="C3167">
        <v>213</v>
      </c>
    </row>
    <row r="3168" spans="1:3" hidden="1" x14ac:dyDescent="0.2">
      <c r="A3168" t="s">
        <v>8219</v>
      </c>
      <c r="B3168">
        <v>2361</v>
      </c>
      <c r="C3168">
        <v>57</v>
      </c>
    </row>
    <row r="3169" spans="1:3" hidden="1" x14ac:dyDescent="0.2">
      <c r="A3169" t="s">
        <v>8219</v>
      </c>
      <c r="B3169">
        <v>1300</v>
      </c>
      <c r="C3169">
        <v>25</v>
      </c>
    </row>
    <row r="3170" spans="1:3" hidden="1" x14ac:dyDescent="0.2">
      <c r="A3170" t="s">
        <v>8219</v>
      </c>
      <c r="B3170">
        <v>3535</v>
      </c>
      <c r="C3170">
        <v>104</v>
      </c>
    </row>
    <row r="3171" spans="1:3" hidden="1" x14ac:dyDescent="0.2">
      <c r="A3171" t="s">
        <v>8219</v>
      </c>
      <c r="B3171">
        <v>3514</v>
      </c>
      <c r="C3171">
        <v>34</v>
      </c>
    </row>
    <row r="3172" spans="1:3" hidden="1" x14ac:dyDescent="0.2">
      <c r="A3172" t="s">
        <v>8219</v>
      </c>
      <c r="B3172">
        <v>2331</v>
      </c>
      <c r="C3172">
        <v>67</v>
      </c>
    </row>
    <row r="3173" spans="1:3" hidden="1" x14ac:dyDescent="0.2">
      <c r="A3173" t="s">
        <v>8219</v>
      </c>
      <c r="B3173">
        <v>10067.5</v>
      </c>
      <c r="C3173">
        <v>241</v>
      </c>
    </row>
    <row r="3174" spans="1:3" hidden="1" x14ac:dyDescent="0.2">
      <c r="A3174" t="s">
        <v>8219</v>
      </c>
      <c r="B3174">
        <v>7905</v>
      </c>
      <c r="C3174">
        <v>123</v>
      </c>
    </row>
    <row r="3175" spans="1:3" hidden="1" x14ac:dyDescent="0.2">
      <c r="A3175" t="s">
        <v>8219</v>
      </c>
      <c r="B3175">
        <v>9425.23</v>
      </c>
      <c r="C3175">
        <v>302</v>
      </c>
    </row>
    <row r="3176" spans="1:3" hidden="1" x14ac:dyDescent="0.2">
      <c r="A3176" t="s">
        <v>8219</v>
      </c>
      <c r="B3176">
        <v>5600</v>
      </c>
      <c r="C3176">
        <v>89</v>
      </c>
    </row>
    <row r="3177" spans="1:3" hidden="1" x14ac:dyDescent="0.2">
      <c r="A3177" t="s">
        <v>8219</v>
      </c>
      <c r="B3177">
        <v>4040</v>
      </c>
      <c r="C3177">
        <v>41</v>
      </c>
    </row>
    <row r="3178" spans="1:3" hidden="1" x14ac:dyDescent="0.2">
      <c r="A3178" t="s">
        <v>8219</v>
      </c>
      <c r="B3178">
        <v>5700</v>
      </c>
      <c r="C3178">
        <v>69</v>
      </c>
    </row>
    <row r="3179" spans="1:3" hidden="1" x14ac:dyDescent="0.2">
      <c r="A3179" t="s">
        <v>8219</v>
      </c>
      <c r="B3179">
        <v>2002.22</v>
      </c>
      <c r="C3179">
        <v>52</v>
      </c>
    </row>
    <row r="3180" spans="1:3" hidden="1" x14ac:dyDescent="0.2">
      <c r="A3180" t="s">
        <v>8219</v>
      </c>
      <c r="B3180">
        <v>4569</v>
      </c>
      <c r="C3180">
        <v>57</v>
      </c>
    </row>
    <row r="3181" spans="1:3" hidden="1" x14ac:dyDescent="0.2">
      <c r="A3181" t="s">
        <v>8219</v>
      </c>
      <c r="B3181">
        <v>2102</v>
      </c>
      <c r="C3181">
        <v>74</v>
      </c>
    </row>
    <row r="3182" spans="1:3" hidden="1" x14ac:dyDescent="0.2">
      <c r="A3182" t="s">
        <v>8219</v>
      </c>
      <c r="B3182">
        <v>5086</v>
      </c>
      <c r="C3182">
        <v>63</v>
      </c>
    </row>
    <row r="3183" spans="1:3" hidden="1" x14ac:dyDescent="0.2">
      <c r="A3183" t="s">
        <v>8219</v>
      </c>
      <c r="B3183">
        <v>14450</v>
      </c>
      <c r="C3183">
        <v>72</v>
      </c>
    </row>
    <row r="3184" spans="1:3" hidden="1" x14ac:dyDescent="0.2">
      <c r="A3184" t="s">
        <v>8219</v>
      </c>
      <c r="B3184">
        <v>2669</v>
      </c>
      <c r="C3184">
        <v>71</v>
      </c>
    </row>
    <row r="3185" spans="1:3" hidden="1" x14ac:dyDescent="0.2">
      <c r="A3185" t="s">
        <v>8219</v>
      </c>
      <c r="B3185">
        <v>1220</v>
      </c>
      <c r="C3185">
        <v>21</v>
      </c>
    </row>
    <row r="3186" spans="1:3" hidden="1" x14ac:dyDescent="0.2">
      <c r="A3186" t="s">
        <v>8219</v>
      </c>
      <c r="B3186">
        <v>56079.83</v>
      </c>
      <c r="C3186">
        <v>930</v>
      </c>
    </row>
    <row r="3187" spans="1:3" hidden="1" x14ac:dyDescent="0.2">
      <c r="A3187" t="s">
        <v>8219</v>
      </c>
      <c r="B3187">
        <v>3485</v>
      </c>
      <c r="C3187">
        <v>55</v>
      </c>
    </row>
    <row r="3188" spans="1:3" hidden="1" x14ac:dyDescent="0.2">
      <c r="A3188" t="s">
        <v>8219</v>
      </c>
      <c r="B3188">
        <v>3105</v>
      </c>
      <c r="C3188">
        <v>61</v>
      </c>
    </row>
    <row r="3189" spans="1:3" hidden="1" x14ac:dyDescent="0.2">
      <c r="A3189" t="s">
        <v>8219</v>
      </c>
      <c r="B3189">
        <v>8241</v>
      </c>
      <c r="C3189">
        <v>82</v>
      </c>
    </row>
    <row r="3190" spans="1:3" hidden="1" x14ac:dyDescent="0.2">
      <c r="A3190" t="s">
        <v>8219</v>
      </c>
      <c r="B3190">
        <v>2245</v>
      </c>
      <c r="C3190">
        <v>71</v>
      </c>
    </row>
    <row r="3191" spans="1:3" hidden="1" x14ac:dyDescent="0.2">
      <c r="A3191" t="s">
        <v>8219</v>
      </c>
      <c r="B3191">
        <v>7617</v>
      </c>
      <c r="C3191">
        <v>117</v>
      </c>
    </row>
    <row r="3192" spans="1:3" hidden="1" x14ac:dyDescent="0.2">
      <c r="A3192" t="s">
        <v>8219</v>
      </c>
      <c r="B3192">
        <v>2300</v>
      </c>
      <c r="C3192">
        <v>29</v>
      </c>
    </row>
    <row r="3193" spans="1:3" hidden="1" x14ac:dyDescent="0.2">
      <c r="A3193" t="s">
        <v>8219</v>
      </c>
      <c r="B3193">
        <v>10300</v>
      </c>
      <c r="C3193">
        <v>74</v>
      </c>
    </row>
    <row r="3194" spans="1:3" hidden="1" x14ac:dyDescent="0.2">
      <c r="A3194" t="s">
        <v>8219</v>
      </c>
      <c r="B3194">
        <v>3034</v>
      </c>
      <c r="C3194">
        <v>23</v>
      </c>
    </row>
    <row r="3195" spans="1:3" hidden="1" x14ac:dyDescent="0.2">
      <c r="A3195" t="s">
        <v>8219</v>
      </c>
      <c r="B3195">
        <v>5478</v>
      </c>
      <c r="C3195">
        <v>60</v>
      </c>
    </row>
    <row r="3196" spans="1:3" hidden="1" x14ac:dyDescent="0.2">
      <c r="A3196" t="s">
        <v>8219</v>
      </c>
      <c r="B3196">
        <v>2182</v>
      </c>
      <c r="C3196">
        <v>55</v>
      </c>
    </row>
    <row r="3197" spans="1:3" hidden="1" x14ac:dyDescent="0.2">
      <c r="A3197" t="s">
        <v>8219</v>
      </c>
      <c r="B3197">
        <v>2935</v>
      </c>
      <c r="C3197">
        <v>51</v>
      </c>
    </row>
    <row r="3198" spans="1:3" hidden="1" x14ac:dyDescent="0.2">
      <c r="A3198" t="s">
        <v>8219</v>
      </c>
      <c r="B3198">
        <v>2576</v>
      </c>
      <c r="C3198">
        <v>78</v>
      </c>
    </row>
    <row r="3199" spans="1:3" hidden="1" x14ac:dyDescent="0.2">
      <c r="A3199" t="s">
        <v>8219</v>
      </c>
      <c r="B3199">
        <v>4794.82</v>
      </c>
      <c r="C3199">
        <v>62</v>
      </c>
    </row>
    <row r="3200" spans="1:3" hidden="1" x14ac:dyDescent="0.2">
      <c r="A3200" t="s">
        <v>8219</v>
      </c>
      <c r="B3200">
        <v>1437</v>
      </c>
      <c r="C3200">
        <v>45</v>
      </c>
    </row>
    <row r="3201" spans="1:3" hidden="1" x14ac:dyDescent="0.2">
      <c r="A3201" t="s">
        <v>8219</v>
      </c>
      <c r="B3201">
        <v>545</v>
      </c>
      <c r="C3201">
        <v>15</v>
      </c>
    </row>
    <row r="3202" spans="1:3" hidden="1" x14ac:dyDescent="0.2">
      <c r="A3202" t="s">
        <v>8219</v>
      </c>
      <c r="B3202">
        <v>7062</v>
      </c>
      <c r="C3202">
        <v>151</v>
      </c>
    </row>
    <row r="3203" spans="1:3" hidden="1" x14ac:dyDescent="0.2">
      <c r="A3203" t="s">
        <v>8219</v>
      </c>
      <c r="B3203">
        <v>2725</v>
      </c>
      <c r="C3203">
        <v>68</v>
      </c>
    </row>
    <row r="3204" spans="1:3" hidden="1" x14ac:dyDescent="0.2">
      <c r="A3204" t="s">
        <v>8219</v>
      </c>
      <c r="B3204">
        <v>4610</v>
      </c>
      <c r="C3204">
        <v>46</v>
      </c>
    </row>
    <row r="3205" spans="1:3" hidden="1" x14ac:dyDescent="0.2">
      <c r="A3205" t="s">
        <v>8219</v>
      </c>
      <c r="B3205">
        <v>1000</v>
      </c>
      <c r="C3205">
        <v>24</v>
      </c>
    </row>
    <row r="3206" spans="1:3" hidden="1" x14ac:dyDescent="0.2">
      <c r="A3206" t="s">
        <v>8219</v>
      </c>
      <c r="B3206">
        <v>3270</v>
      </c>
      <c r="C3206">
        <v>70</v>
      </c>
    </row>
    <row r="3207" spans="1:3" hidden="1" x14ac:dyDescent="0.2">
      <c r="A3207" t="s">
        <v>8219</v>
      </c>
      <c r="B3207">
        <v>17444</v>
      </c>
      <c r="C3207">
        <v>244</v>
      </c>
    </row>
    <row r="3208" spans="1:3" hidden="1" x14ac:dyDescent="0.2">
      <c r="A3208" t="s">
        <v>8221</v>
      </c>
      <c r="B3208">
        <v>130</v>
      </c>
      <c r="C3208">
        <v>9</v>
      </c>
    </row>
    <row r="3209" spans="1:3" hidden="1" x14ac:dyDescent="0.2">
      <c r="A3209" t="s">
        <v>8221</v>
      </c>
      <c r="B3209">
        <v>6780</v>
      </c>
      <c r="C3209">
        <v>19</v>
      </c>
    </row>
    <row r="3210" spans="1:3" hidden="1" x14ac:dyDescent="0.2">
      <c r="A3210" t="s">
        <v>8221</v>
      </c>
      <c r="B3210">
        <v>0</v>
      </c>
      <c r="C3210">
        <v>0</v>
      </c>
    </row>
    <row r="3211" spans="1:3" hidden="1" x14ac:dyDescent="0.2">
      <c r="A3211" t="s">
        <v>8221</v>
      </c>
      <c r="B3211">
        <v>151</v>
      </c>
      <c r="C3211">
        <v>4</v>
      </c>
    </row>
    <row r="3212" spans="1:3" hidden="1" x14ac:dyDescent="0.2">
      <c r="A3212" t="s">
        <v>8221</v>
      </c>
      <c r="B3212">
        <v>102</v>
      </c>
      <c r="C3212">
        <v>8</v>
      </c>
    </row>
    <row r="3213" spans="1:3" hidden="1" x14ac:dyDescent="0.2">
      <c r="A3213" t="s">
        <v>8221</v>
      </c>
      <c r="B3213">
        <v>587</v>
      </c>
      <c r="C3213">
        <v>24</v>
      </c>
    </row>
    <row r="3214" spans="1:3" hidden="1" x14ac:dyDescent="0.2">
      <c r="A3214" t="s">
        <v>8221</v>
      </c>
      <c r="B3214">
        <v>0</v>
      </c>
      <c r="C3214">
        <v>0</v>
      </c>
    </row>
    <row r="3215" spans="1:3" hidden="1" x14ac:dyDescent="0.2">
      <c r="A3215" t="s">
        <v>8221</v>
      </c>
      <c r="B3215">
        <v>2070</v>
      </c>
      <c r="C3215">
        <v>39</v>
      </c>
    </row>
    <row r="3216" spans="1:3" hidden="1" x14ac:dyDescent="0.2">
      <c r="A3216" t="s">
        <v>8221</v>
      </c>
      <c r="B3216">
        <v>1800</v>
      </c>
      <c r="C3216">
        <v>6</v>
      </c>
    </row>
    <row r="3217" spans="1:3" hidden="1" x14ac:dyDescent="0.2">
      <c r="A3217" t="s">
        <v>8221</v>
      </c>
      <c r="B3217">
        <v>1145</v>
      </c>
      <c r="C3217">
        <v>4</v>
      </c>
    </row>
    <row r="3218" spans="1:3" hidden="1" x14ac:dyDescent="0.2">
      <c r="A3218" t="s">
        <v>8221</v>
      </c>
      <c r="B3218">
        <v>110</v>
      </c>
      <c r="C3218">
        <v>3</v>
      </c>
    </row>
    <row r="3219" spans="1:3" hidden="1" x14ac:dyDescent="0.2">
      <c r="A3219" t="s">
        <v>8221</v>
      </c>
      <c r="B3219">
        <v>2608</v>
      </c>
      <c r="C3219">
        <v>53</v>
      </c>
    </row>
    <row r="3220" spans="1:3" hidden="1" x14ac:dyDescent="0.2">
      <c r="A3220" t="s">
        <v>8221</v>
      </c>
      <c r="B3220">
        <v>1</v>
      </c>
      <c r="C3220">
        <v>1</v>
      </c>
    </row>
    <row r="3221" spans="1:3" hidden="1" x14ac:dyDescent="0.2">
      <c r="A3221" t="s">
        <v>8221</v>
      </c>
      <c r="B3221">
        <v>25</v>
      </c>
      <c r="C3221">
        <v>2</v>
      </c>
    </row>
    <row r="3222" spans="1:3" hidden="1" x14ac:dyDescent="0.2">
      <c r="A3222" t="s">
        <v>8221</v>
      </c>
      <c r="B3222">
        <v>2726</v>
      </c>
      <c r="C3222">
        <v>25</v>
      </c>
    </row>
    <row r="3223" spans="1:3" hidden="1" x14ac:dyDescent="0.2">
      <c r="A3223" t="s">
        <v>8221</v>
      </c>
      <c r="B3223">
        <v>250</v>
      </c>
      <c r="C3223">
        <v>6</v>
      </c>
    </row>
    <row r="3224" spans="1:3" hidden="1" x14ac:dyDescent="0.2">
      <c r="A3224" t="s">
        <v>8221</v>
      </c>
      <c r="B3224">
        <v>0</v>
      </c>
      <c r="C3224">
        <v>0</v>
      </c>
    </row>
    <row r="3225" spans="1:3" hidden="1" x14ac:dyDescent="0.2">
      <c r="A3225" t="s">
        <v>8221</v>
      </c>
      <c r="B3225">
        <v>273</v>
      </c>
      <c r="C3225">
        <v>12</v>
      </c>
    </row>
    <row r="3226" spans="1:3" hidden="1" x14ac:dyDescent="0.2">
      <c r="A3226" t="s">
        <v>8221</v>
      </c>
      <c r="B3226">
        <v>0</v>
      </c>
      <c r="C3226">
        <v>0</v>
      </c>
    </row>
    <row r="3227" spans="1:3" hidden="1" x14ac:dyDescent="0.2">
      <c r="A3227" t="s">
        <v>8221</v>
      </c>
      <c r="B3227">
        <v>2550</v>
      </c>
      <c r="C3227">
        <v>36</v>
      </c>
    </row>
    <row r="3228" spans="1:3" hidden="1" x14ac:dyDescent="0.2">
      <c r="A3228" t="s">
        <v>8219</v>
      </c>
      <c r="B3228">
        <v>5175</v>
      </c>
      <c r="C3228">
        <v>82</v>
      </c>
    </row>
    <row r="3229" spans="1:3" hidden="1" x14ac:dyDescent="0.2">
      <c r="A3229" t="s">
        <v>8219</v>
      </c>
      <c r="B3229">
        <v>11335.7</v>
      </c>
      <c r="C3229">
        <v>226</v>
      </c>
    </row>
    <row r="3230" spans="1:3" hidden="1" x14ac:dyDescent="0.2">
      <c r="A3230" t="s">
        <v>8219</v>
      </c>
      <c r="B3230">
        <v>3773</v>
      </c>
      <c r="C3230">
        <v>60</v>
      </c>
    </row>
    <row r="3231" spans="1:3" hidden="1" x14ac:dyDescent="0.2">
      <c r="A3231" t="s">
        <v>8219</v>
      </c>
      <c r="B3231">
        <v>27541</v>
      </c>
      <c r="C3231">
        <v>322</v>
      </c>
    </row>
    <row r="3232" spans="1:3" hidden="1" x14ac:dyDescent="0.2">
      <c r="A3232" t="s">
        <v>8219</v>
      </c>
      <c r="B3232">
        <v>5050</v>
      </c>
      <c r="C3232">
        <v>94</v>
      </c>
    </row>
    <row r="3233" spans="1:3" hidden="1" x14ac:dyDescent="0.2">
      <c r="A3233" t="s">
        <v>8219</v>
      </c>
      <c r="B3233">
        <v>6007</v>
      </c>
      <c r="C3233">
        <v>47</v>
      </c>
    </row>
    <row r="3234" spans="1:3" hidden="1" x14ac:dyDescent="0.2">
      <c r="A3234" t="s">
        <v>8219</v>
      </c>
      <c r="B3234">
        <v>12256</v>
      </c>
      <c r="C3234">
        <v>115</v>
      </c>
    </row>
    <row r="3235" spans="1:3" hidden="1" x14ac:dyDescent="0.2">
      <c r="A3235" t="s">
        <v>8219</v>
      </c>
      <c r="B3235">
        <v>35123</v>
      </c>
      <c r="C3235">
        <v>134</v>
      </c>
    </row>
    <row r="3236" spans="1:3" hidden="1" x14ac:dyDescent="0.2">
      <c r="A3236" t="s">
        <v>8219</v>
      </c>
      <c r="B3236">
        <v>2001</v>
      </c>
      <c r="C3236">
        <v>35</v>
      </c>
    </row>
    <row r="3237" spans="1:3" hidden="1" x14ac:dyDescent="0.2">
      <c r="A3237" t="s">
        <v>8219</v>
      </c>
      <c r="B3237">
        <v>5221</v>
      </c>
      <c r="C3237">
        <v>104</v>
      </c>
    </row>
    <row r="3238" spans="1:3" hidden="1" x14ac:dyDescent="0.2">
      <c r="A3238" t="s">
        <v>8219</v>
      </c>
      <c r="B3238">
        <v>12252</v>
      </c>
      <c r="C3238">
        <v>184</v>
      </c>
    </row>
    <row r="3239" spans="1:3" hidden="1" x14ac:dyDescent="0.2">
      <c r="A3239" t="s">
        <v>8219</v>
      </c>
      <c r="B3239">
        <v>20022</v>
      </c>
      <c r="C3239">
        <v>119</v>
      </c>
    </row>
    <row r="3240" spans="1:3" hidden="1" x14ac:dyDescent="0.2">
      <c r="A3240" t="s">
        <v>8219</v>
      </c>
      <c r="B3240">
        <v>15126</v>
      </c>
      <c r="C3240">
        <v>59</v>
      </c>
    </row>
    <row r="3241" spans="1:3" hidden="1" x14ac:dyDescent="0.2">
      <c r="A3241" t="s">
        <v>8219</v>
      </c>
      <c r="B3241">
        <v>4137</v>
      </c>
      <c r="C3241">
        <v>113</v>
      </c>
    </row>
    <row r="3242" spans="1:3" hidden="1" x14ac:dyDescent="0.2">
      <c r="A3242" t="s">
        <v>8219</v>
      </c>
      <c r="B3242">
        <v>3120</v>
      </c>
      <c r="C3242">
        <v>84</v>
      </c>
    </row>
    <row r="3243" spans="1:3" hidden="1" x14ac:dyDescent="0.2">
      <c r="A3243" t="s">
        <v>8219</v>
      </c>
      <c r="B3243">
        <v>3395</v>
      </c>
      <c r="C3243">
        <v>74</v>
      </c>
    </row>
    <row r="3244" spans="1:3" hidden="1" x14ac:dyDescent="0.2">
      <c r="A3244" t="s">
        <v>8219</v>
      </c>
      <c r="B3244">
        <v>30610</v>
      </c>
      <c r="C3244">
        <v>216</v>
      </c>
    </row>
    <row r="3245" spans="1:3" hidden="1" x14ac:dyDescent="0.2">
      <c r="A3245" t="s">
        <v>8219</v>
      </c>
      <c r="B3245">
        <v>2047</v>
      </c>
      <c r="C3245">
        <v>39</v>
      </c>
    </row>
    <row r="3246" spans="1:3" hidden="1" x14ac:dyDescent="0.2">
      <c r="A3246" t="s">
        <v>8219</v>
      </c>
      <c r="B3246">
        <v>1250</v>
      </c>
      <c r="C3246">
        <v>21</v>
      </c>
    </row>
    <row r="3247" spans="1:3" hidden="1" x14ac:dyDescent="0.2">
      <c r="A3247" t="s">
        <v>8219</v>
      </c>
      <c r="B3247">
        <v>1500</v>
      </c>
      <c r="C3247">
        <v>30</v>
      </c>
    </row>
    <row r="3248" spans="1:3" hidden="1" x14ac:dyDescent="0.2">
      <c r="A3248" t="s">
        <v>8219</v>
      </c>
      <c r="B3248">
        <v>7164</v>
      </c>
      <c r="C3248">
        <v>37</v>
      </c>
    </row>
    <row r="3249" spans="1:3" hidden="1" x14ac:dyDescent="0.2">
      <c r="A3249" t="s">
        <v>8219</v>
      </c>
      <c r="B3249">
        <v>21573</v>
      </c>
      <c r="C3249">
        <v>202</v>
      </c>
    </row>
    <row r="3250" spans="1:3" hidden="1" x14ac:dyDescent="0.2">
      <c r="A3250" t="s">
        <v>8219</v>
      </c>
      <c r="B3250">
        <v>2857</v>
      </c>
      <c r="C3250">
        <v>37</v>
      </c>
    </row>
    <row r="3251" spans="1:3" hidden="1" x14ac:dyDescent="0.2">
      <c r="A3251" t="s">
        <v>8219</v>
      </c>
      <c r="B3251">
        <v>1610</v>
      </c>
      <c r="C3251">
        <v>28</v>
      </c>
    </row>
    <row r="3252" spans="1:3" hidden="1" x14ac:dyDescent="0.2">
      <c r="A3252" t="s">
        <v>8219</v>
      </c>
      <c r="B3252">
        <v>1312</v>
      </c>
      <c r="C3252">
        <v>26</v>
      </c>
    </row>
    <row r="3253" spans="1:3" hidden="1" x14ac:dyDescent="0.2">
      <c r="A3253" t="s">
        <v>8219</v>
      </c>
      <c r="B3253">
        <v>5940</v>
      </c>
      <c r="C3253">
        <v>61</v>
      </c>
    </row>
    <row r="3254" spans="1:3" hidden="1" x14ac:dyDescent="0.2">
      <c r="A3254" t="s">
        <v>8219</v>
      </c>
      <c r="B3254">
        <v>4015.71</v>
      </c>
      <c r="C3254">
        <v>115</v>
      </c>
    </row>
    <row r="3255" spans="1:3" hidden="1" x14ac:dyDescent="0.2">
      <c r="A3255" t="s">
        <v>8219</v>
      </c>
      <c r="B3255">
        <v>15481</v>
      </c>
      <c r="C3255">
        <v>181</v>
      </c>
    </row>
    <row r="3256" spans="1:3" hidden="1" x14ac:dyDescent="0.2">
      <c r="A3256" t="s">
        <v>8219</v>
      </c>
      <c r="B3256">
        <v>20120</v>
      </c>
      <c r="C3256">
        <v>110</v>
      </c>
    </row>
    <row r="3257" spans="1:3" hidden="1" x14ac:dyDescent="0.2">
      <c r="A3257" t="s">
        <v>8219</v>
      </c>
      <c r="B3257">
        <v>35275.64</v>
      </c>
      <c r="C3257">
        <v>269</v>
      </c>
    </row>
    <row r="3258" spans="1:3" hidden="1" x14ac:dyDescent="0.2">
      <c r="A3258" t="s">
        <v>8219</v>
      </c>
      <c r="B3258">
        <v>3145</v>
      </c>
      <c r="C3258">
        <v>79</v>
      </c>
    </row>
    <row r="3259" spans="1:3" hidden="1" x14ac:dyDescent="0.2">
      <c r="A3259" t="s">
        <v>8219</v>
      </c>
      <c r="B3259">
        <v>6208.98</v>
      </c>
      <c r="C3259">
        <v>104</v>
      </c>
    </row>
    <row r="3260" spans="1:3" hidden="1" x14ac:dyDescent="0.2">
      <c r="A3260" t="s">
        <v>8219</v>
      </c>
      <c r="B3260">
        <v>3017</v>
      </c>
      <c r="C3260">
        <v>34</v>
      </c>
    </row>
    <row r="3261" spans="1:3" hidden="1" x14ac:dyDescent="0.2">
      <c r="A3261" t="s">
        <v>8219</v>
      </c>
      <c r="B3261">
        <v>9801</v>
      </c>
      <c r="C3261">
        <v>167</v>
      </c>
    </row>
    <row r="3262" spans="1:3" hidden="1" x14ac:dyDescent="0.2">
      <c r="A3262" t="s">
        <v>8219</v>
      </c>
      <c r="B3262">
        <v>12730.42</v>
      </c>
      <c r="C3262">
        <v>183</v>
      </c>
    </row>
    <row r="3263" spans="1:3" hidden="1" x14ac:dyDescent="0.2">
      <c r="A3263" t="s">
        <v>8219</v>
      </c>
      <c r="B3263">
        <v>8227</v>
      </c>
      <c r="C3263">
        <v>71</v>
      </c>
    </row>
    <row r="3264" spans="1:3" hidden="1" x14ac:dyDescent="0.2">
      <c r="A3264" t="s">
        <v>8219</v>
      </c>
      <c r="B3264">
        <v>1647</v>
      </c>
      <c r="C3264">
        <v>69</v>
      </c>
    </row>
    <row r="3265" spans="1:3" hidden="1" x14ac:dyDescent="0.2">
      <c r="A3265" t="s">
        <v>8219</v>
      </c>
      <c r="B3265">
        <v>21904</v>
      </c>
      <c r="C3265">
        <v>270</v>
      </c>
    </row>
    <row r="3266" spans="1:3" hidden="1" x14ac:dyDescent="0.2">
      <c r="A3266" t="s">
        <v>8219</v>
      </c>
      <c r="B3266">
        <v>11122</v>
      </c>
      <c r="C3266">
        <v>193</v>
      </c>
    </row>
    <row r="3267" spans="1:3" hidden="1" x14ac:dyDescent="0.2">
      <c r="A3267" t="s">
        <v>8219</v>
      </c>
      <c r="B3267">
        <v>2646.5</v>
      </c>
      <c r="C3267">
        <v>57</v>
      </c>
    </row>
    <row r="3268" spans="1:3" hidden="1" x14ac:dyDescent="0.2">
      <c r="A3268" t="s">
        <v>8219</v>
      </c>
      <c r="B3268">
        <v>12095</v>
      </c>
      <c r="C3268">
        <v>200</v>
      </c>
    </row>
    <row r="3269" spans="1:3" hidden="1" x14ac:dyDescent="0.2">
      <c r="A3269" t="s">
        <v>8219</v>
      </c>
      <c r="B3269">
        <v>5771</v>
      </c>
      <c r="C3269">
        <v>88</v>
      </c>
    </row>
    <row r="3270" spans="1:3" hidden="1" x14ac:dyDescent="0.2">
      <c r="A3270" t="s">
        <v>8219</v>
      </c>
      <c r="B3270">
        <v>25388</v>
      </c>
      <c r="C3270">
        <v>213</v>
      </c>
    </row>
    <row r="3271" spans="1:3" hidden="1" x14ac:dyDescent="0.2">
      <c r="A3271" t="s">
        <v>8219</v>
      </c>
      <c r="B3271">
        <v>1661</v>
      </c>
      <c r="C3271">
        <v>20</v>
      </c>
    </row>
    <row r="3272" spans="1:3" hidden="1" x14ac:dyDescent="0.2">
      <c r="A3272" t="s">
        <v>8219</v>
      </c>
      <c r="B3272">
        <v>2876</v>
      </c>
      <c r="C3272">
        <v>50</v>
      </c>
    </row>
    <row r="3273" spans="1:3" hidden="1" x14ac:dyDescent="0.2">
      <c r="A3273" t="s">
        <v>8219</v>
      </c>
      <c r="B3273">
        <v>20365</v>
      </c>
      <c r="C3273">
        <v>115</v>
      </c>
    </row>
    <row r="3274" spans="1:3" hidden="1" x14ac:dyDescent="0.2">
      <c r="A3274" t="s">
        <v>8219</v>
      </c>
      <c r="B3274">
        <v>13163.5</v>
      </c>
      <c r="C3274">
        <v>186</v>
      </c>
    </row>
    <row r="3275" spans="1:3" hidden="1" x14ac:dyDescent="0.2">
      <c r="A3275" t="s">
        <v>8219</v>
      </c>
      <c r="B3275">
        <v>525</v>
      </c>
      <c r="C3275">
        <v>18</v>
      </c>
    </row>
    <row r="3276" spans="1:3" hidden="1" x14ac:dyDescent="0.2">
      <c r="A3276" t="s">
        <v>8219</v>
      </c>
      <c r="B3276">
        <v>12806</v>
      </c>
      <c r="C3276">
        <v>176</v>
      </c>
    </row>
    <row r="3277" spans="1:3" hidden="1" x14ac:dyDescent="0.2">
      <c r="A3277" t="s">
        <v>8219</v>
      </c>
      <c r="B3277">
        <v>2125.9899999999998</v>
      </c>
      <c r="C3277">
        <v>41</v>
      </c>
    </row>
    <row r="3278" spans="1:3" hidden="1" x14ac:dyDescent="0.2">
      <c r="A3278" t="s">
        <v>8219</v>
      </c>
      <c r="B3278">
        <v>7365</v>
      </c>
      <c r="C3278">
        <v>75</v>
      </c>
    </row>
    <row r="3279" spans="1:3" hidden="1" x14ac:dyDescent="0.2">
      <c r="A3279" t="s">
        <v>8219</v>
      </c>
      <c r="B3279">
        <v>24418.6</v>
      </c>
      <c r="C3279">
        <v>97</v>
      </c>
    </row>
    <row r="3280" spans="1:3" hidden="1" x14ac:dyDescent="0.2">
      <c r="A3280" t="s">
        <v>8219</v>
      </c>
      <c r="B3280">
        <v>5462</v>
      </c>
      <c r="C3280">
        <v>73</v>
      </c>
    </row>
    <row r="3281" spans="1:3" hidden="1" x14ac:dyDescent="0.2">
      <c r="A3281" t="s">
        <v>8219</v>
      </c>
      <c r="B3281">
        <v>3315</v>
      </c>
      <c r="C3281">
        <v>49</v>
      </c>
    </row>
    <row r="3282" spans="1:3" hidden="1" x14ac:dyDescent="0.2">
      <c r="A3282" t="s">
        <v>8219</v>
      </c>
      <c r="B3282">
        <v>12571</v>
      </c>
      <c r="C3282">
        <v>134</v>
      </c>
    </row>
    <row r="3283" spans="1:3" hidden="1" x14ac:dyDescent="0.2">
      <c r="A3283" t="s">
        <v>8219</v>
      </c>
      <c r="B3283">
        <v>2804.16</v>
      </c>
      <c r="C3283">
        <v>68</v>
      </c>
    </row>
    <row r="3284" spans="1:3" hidden="1" x14ac:dyDescent="0.2">
      <c r="A3284" t="s">
        <v>8219</v>
      </c>
      <c r="B3284">
        <v>2575</v>
      </c>
      <c r="C3284">
        <v>49</v>
      </c>
    </row>
    <row r="3285" spans="1:3" hidden="1" x14ac:dyDescent="0.2">
      <c r="A3285" t="s">
        <v>8219</v>
      </c>
      <c r="B3285">
        <v>4428</v>
      </c>
      <c r="C3285">
        <v>63</v>
      </c>
    </row>
    <row r="3286" spans="1:3" hidden="1" x14ac:dyDescent="0.2">
      <c r="A3286" t="s">
        <v>8219</v>
      </c>
      <c r="B3286">
        <v>7877</v>
      </c>
      <c r="C3286">
        <v>163</v>
      </c>
    </row>
    <row r="3287" spans="1:3" hidden="1" x14ac:dyDescent="0.2">
      <c r="A3287" t="s">
        <v>8219</v>
      </c>
      <c r="B3287">
        <v>15315</v>
      </c>
      <c r="C3287">
        <v>288</v>
      </c>
    </row>
    <row r="3288" spans="1:3" hidden="1" x14ac:dyDescent="0.2">
      <c r="A3288" t="s">
        <v>8219</v>
      </c>
      <c r="B3288">
        <v>2560</v>
      </c>
      <c r="C3288">
        <v>42</v>
      </c>
    </row>
    <row r="3289" spans="1:3" hidden="1" x14ac:dyDescent="0.2">
      <c r="A3289" t="s">
        <v>8219</v>
      </c>
      <c r="B3289">
        <v>8120</v>
      </c>
      <c r="C3289">
        <v>70</v>
      </c>
    </row>
    <row r="3290" spans="1:3" hidden="1" x14ac:dyDescent="0.2">
      <c r="A3290" t="s">
        <v>8219</v>
      </c>
      <c r="B3290">
        <v>1830</v>
      </c>
      <c r="C3290">
        <v>30</v>
      </c>
    </row>
    <row r="3291" spans="1:3" hidden="1" x14ac:dyDescent="0.2">
      <c r="A3291" t="s">
        <v>8219</v>
      </c>
      <c r="B3291">
        <v>1950</v>
      </c>
      <c r="C3291">
        <v>51</v>
      </c>
    </row>
    <row r="3292" spans="1:3" hidden="1" x14ac:dyDescent="0.2">
      <c r="A3292" t="s">
        <v>8219</v>
      </c>
      <c r="B3292">
        <v>15443</v>
      </c>
      <c r="C3292">
        <v>145</v>
      </c>
    </row>
    <row r="3293" spans="1:3" hidden="1" x14ac:dyDescent="0.2">
      <c r="A3293" t="s">
        <v>8219</v>
      </c>
      <c r="B3293">
        <v>4296</v>
      </c>
      <c r="C3293">
        <v>21</v>
      </c>
    </row>
    <row r="3294" spans="1:3" hidden="1" x14ac:dyDescent="0.2">
      <c r="A3294" t="s">
        <v>8219</v>
      </c>
      <c r="B3294">
        <v>15705</v>
      </c>
      <c r="C3294">
        <v>286</v>
      </c>
    </row>
    <row r="3295" spans="1:3" hidden="1" x14ac:dyDescent="0.2">
      <c r="A3295" t="s">
        <v>8219</v>
      </c>
      <c r="B3295">
        <v>1805</v>
      </c>
      <c r="C3295">
        <v>12</v>
      </c>
    </row>
    <row r="3296" spans="1:3" hidden="1" x14ac:dyDescent="0.2">
      <c r="A3296" t="s">
        <v>8219</v>
      </c>
      <c r="B3296">
        <v>5258</v>
      </c>
      <c r="C3296">
        <v>100</v>
      </c>
    </row>
    <row r="3297" spans="1:3" hidden="1" x14ac:dyDescent="0.2">
      <c r="A3297" t="s">
        <v>8219</v>
      </c>
      <c r="B3297">
        <v>5430</v>
      </c>
      <c r="C3297">
        <v>100</v>
      </c>
    </row>
    <row r="3298" spans="1:3" hidden="1" x14ac:dyDescent="0.2">
      <c r="A3298" t="s">
        <v>8219</v>
      </c>
      <c r="B3298">
        <v>2585</v>
      </c>
      <c r="C3298">
        <v>34</v>
      </c>
    </row>
    <row r="3299" spans="1:3" hidden="1" x14ac:dyDescent="0.2">
      <c r="A3299" t="s">
        <v>8219</v>
      </c>
      <c r="B3299">
        <v>6628</v>
      </c>
      <c r="C3299">
        <v>63</v>
      </c>
    </row>
    <row r="3300" spans="1:3" hidden="1" x14ac:dyDescent="0.2">
      <c r="A3300" t="s">
        <v>8219</v>
      </c>
      <c r="B3300">
        <v>2060</v>
      </c>
      <c r="C3300">
        <v>30</v>
      </c>
    </row>
    <row r="3301" spans="1:3" hidden="1" x14ac:dyDescent="0.2">
      <c r="A3301" t="s">
        <v>8219</v>
      </c>
      <c r="B3301">
        <v>6080</v>
      </c>
      <c r="C3301">
        <v>47</v>
      </c>
    </row>
    <row r="3302" spans="1:3" hidden="1" x14ac:dyDescent="0.2">
      <c r="A3302" t="s">
        <v>8219</v>
      </c>
      <c r="B3302">
        <v>31820.5</v>
      </c>
      <c r="C3302">
        <v>237</v>
      </c>
    </row>
    <row r="3303" spans="1:3" hidden="1" x14ac:dyDescent="0.2">
      <c r="A3303" t="s">
        <v>8219</v>
      </c>
      <c r="B3303">
        <v>838</v>
      </c>
      <c r="C3303">
        <v>47</v>
      </c>
    </row>
    <row r="3304" spans="1:3" hidden="1" x14ac:dyDescent="0.2">
      <c r="A3304" t="s">
        <v>8219</v>
      </c>
      <c r="B3304">
        <v>3048</v>
      </c>
      <c r="C3304">
        <v>15</v>
      </c>
    </row>
    <row r="3305" spans="1:3" hidden="1" x14ac:dyDescent="0.2">
      <c r="A3305" t="s">
        <v>8219</v>
      </c>
      <c r="B3305">
        <v>5604</v>
      </c>
      <c r="C3305">
        <v>81</v>
      </c>
    </row>
    <row r="3306" spans="1:3" hidden="1" x14ac:dyDescent="0.2">
      <c r="A3306" t="s">
        <v>8219</v>
      </c>
      <c r="B3306">
        <v>15265</v>
      </c>
      <c r="C3306">
        <v>122</v>
      </c>
    </row>
    <row r="3307" spans="1:3" hidden="1" x14ac:dyDescent="0.2">
      <c r="A3307" t="s">
        <v>8219</v>
      </c>
      <c r="B3307">
        <v>2500</v>
      </c>
      <c r="C3307">
        <v>34</v>
      </c>
    </row>
    <row r="3308" spans="1:3" hidden="1" x14ac:dyDescent="0.2">
      <c r="A3308" t="s">
        <v>8219</v>
      </c>
      <c r="B3308">
        <v>10026.49</v>
      </c>
      <c r="C3308">
        <v>207</v>
      </c>
    </row>
    <row r="3309" spans="1:3" hidden="1" x14ac:dyDescent="0.2">
      <c r="A3309" t="s">
        <v>8219</v>
      </c>
      <c r="B3309">
        <v>665.21</v>
      </c>
      <c r="C3309">
        <v>25</v>
      </c>
    </row>
    <row r="3310" spans="1:3" hidden="1" x14ac:dyDescent="0.2">
      <c r="A3310" t="s">
        <v>8219</v>
      </c>
      <c r="B3310">
        <v>2424</v>
      </c>
      <c r="C3310">
        <v>72</v>
      </c>
    </row>
    <row r="3311" spans="1:3" hidden="1" x14ac:dyDescent="0.2">
      <c r="A3311" t="s">
        <v>8219</v>
      </c>
      <c r="B3311">
        <v>570</v>
      </c>
      <c r="C3311">
        <v>14</v>
      </c>
    </row>
    <row r="3312" spans="1:3" hidden="1" x14ac:dyDescent="0.2">
      <c r="A3312" t="s">
        <v>8219</v>
      </c>
      <c r="B3312">
        <v>289</v>
      </c>
      <c r="C3312">
        <v>15</v>
      </c>
    </row>
    <row r="3313" spans="1:3" hidden="1" x14ac:dyDescent="0.2">
      <c r="A3313" t="s">
        <v>8219</v>
      </c>
      <c r="B3313">
        <v>7670</v>
      </c>
      <c r="C3313">
        <v>91</v>
      </c>
    </row>
    <row r="3314" spans="1:3" hidden="1" x14ac:dyDescent="0.2">
      <c r="A3314" t="s">
        <v>8219</v>
      </c>
      <c r="B3314">
        <v>710</v>
      </c>
      <c r="C3314">
        <v>24</v>
      </c>
    </row>
    <row r="3315" spans="1:3" hidden="1" x14ac:dyDescent="0.2">
      <c r="A3315" t="s">
        <v>8219</v>
      </c>
      <c r="B3315">
        <v>720.01</v>
      </c>
      <c r="C3315">
        <v>27</v>
      </c>
    </row>
    <row r="3316" spans="1:3" hidden="1" x14ac:dyDescent="0.2">
      <c r="A3316" t="s">
        <v>8219</v>
      </c>
      <c r="B3316">
        <v>2161</v>
      </c>
      <c r="C3316">
        <v>47</v>
      </c>
    </row>
    <row r="3317" spans="1:3" hidden="1" x14ac:dyDescent="0.2">
      <c r="A3317" t="s">
        <v>8219</v>
      </c>
      <c r="B3317">
        <v>5504</v>
      </c>
      <c r="C3317">
        <v>44</v>
      </c>
    </row>
    <row r="3318" spans="1:3" hidden="1" x14ac:dyDescent="0.2">
      <c r="A3318" t="s">
        <v>8219</v>
      </c>
      <c r="B3318">
        <v>10173</v>
      </c>
      <c r="C3318">
        <v>72</v>
      </c>
    </row>
    <row r="3319" spans="1:3" hidden="1" x14ac:dyDescent="0.2">
      <c r="A3319" t="s">
        <v>8219</v>
      </c>
      <c r="B3319">
        <v>3486</v>
      </c>
      <c r="C3319">
        <v>63</v>
      </c>
    </row>
    <row r="3320" spans="1:3" hidden="1" x14ac:dyDescent="0.2">
      <c r="A3320" t="s">
        <v>8219</v>
      </c>
      <c r="B3320">
        <v>4085</v>
      </c>
      <c r="C3320">
        <v>88</v>
      </c>
    </row>
    <row r="3321" spans="1:3" hidden="1" x14ac:dyDescent="0.2">
      <c r="A3321" t="s">
        <v>8219</v>
      </c>
      <c r="B3321">
        <v>4004</v>
      </c>
      <c r="C3321">
        <v>70</v>
      </c>
    </row>
    <row r="3322" spans="1:3" hidden="1" x14ac:dyDescent="0.2">
      <c r="A3322" t="s">
        <v>8219</v>
      </c>
      <c r="B3322">
        <v>8685</v>
      </c>
      <c r="C3322">
        <v>50</v>
      </c>
    </row>
    <row r="3323" spans="1:3" hidden="1" x14ac:dyDescent="0.2">
      <c r="A3323" t="s">
        <v>8219</v>
      </c>
      <c r="B3323">
        <v>2086</v>
      </c>
      <c r="C3323">
        <v>35</v>
      </c>
    </row>
    <row r="3324" spans="1:3" hidden="1" x14ac:dyDescent="0.2">
      <c r="A3324" t="s">
        <v>8219</v>
      </c>
      <c r="B3324">
        <v>15677.5</v>
      </c>
      <c r="C3324">
        <v>175</v>
      </c>
    </row>
    <row r="3325" spans="1:3" hidden="1" x14ac:dyDescent="0.2">
      <c r="A3325" t="s">
        <v>8219</v>
      </c>
      <c r="B3325">
        <v>4081</v>
      </c>
      <c r="C3325">
        <v>20</v>
      </c>
    </row>
    <row r="3326" spans="1:3" hidden="1" x14ac:dyDescent="0.2">
      <c r="A3326" t="s">
        <v>8219</v>
      </c>
      <c r="B3326">
        <v>2630</v>
      </c>
      <c r="C3326">
        <v>54</v>
      </c>
    </row>
    <row r="3327" spans="1:3" hidden="1" x14ac:dyDescent="0.2">
      <c r="A3327" t="s">
        <v>8219</v>
      </c>
      <c r="B3327">
        <v>1066.8</v>
      </c>
      <c r="C3327">
        <v>20</v>
      </c>
    </row>
    <row r="3328" spans="1:3" hidden="1" x14ac:dyDescent="0.2">
      <c r="A3328" t="s">
        <v>8219</v>
      </c>
      <c r="B3328">
        <v>4280</v>
      </c>
      <c r="C3328">
        <v>57</v>
      </c>
    </row>
    <row r="3329" spans="1:3" hidden="1" x14ac:dyDescent="0.2">
      <c r="A3329" t="s">
        <v>8219</v>
      </c>
      <c r="B3329">
        <v>558</v>
      </c>
      <c r="C3329">
        <v>31</v>
      </c>
    </row>
    <row r="3330" spans="1:3" hidden="1" x14ac:dyDescent="0.2">
      <c r="A3330" t="s">
        <v>8219</v>
      </c>
      <c r="B3330">
        <v>6505</v>
      </c>
      <c r="C3330">
        <v>31</v>
      </c>
    </row>
    <row r="3331" spans="1:3" hidden="1" x14ac:dyDescent="0.2">
      <c r="A3331" t="s">
        <v>8219</v>
      </c>
      <c r="B3331">
        <v>2746</v>
      </c>
      <c r="C3331">
        <v>45</v>
      </c>
    </row>
    <row r="3332" spans="1:3" hidden="1" x14ac:dyDescent="0.2">
      <c r="A3332" t="s">
        <v>8219</v>
      </c>
      <c r="B3332">
        <v>2501</v>
      </c>
      <c r="C3332">
        <v>41</v>
      </c>
    </row>
    <row r="3333" spans="1:3" hidden="1" x14ac:dyDescent="0.2">
      <c r="A3333" t="s">
        <v>8219</v>
      </c>
      <c r="B3333">
        <v>2321</v>
      </c>
      <c r="C3333">
        <v>29</v>
      </c>
    </row>
    <row r="3334" spans="1:3" hidden="1" x14ac:dyDescent="0.2">
      <c r="A3334" t="s">
        <v>8219</v>
      </c>
      <c r="B3334">
        <v>1686</v>
      </c>
      <c r="C3334">
        <v>58</v>
      </c>
    </row>
    <row r="3335" spans="1:3" hidden="1" x14ac:dyDescent="0.2">
      <c r="A3335" t="s">
        <v>8219</v>
      </c>
      <c r="B3335">
        <v>4400</v>
      </c>
      <c r="C3335">
        <v>89</v>
      </c>
    </row>
    <row r="3336" spans="1:3" hidden="1" x14ac:dyDescent="0.2">
      <c r="A3336" t="s">
        <v>8219</v>
      </c>
      <c r="B3336">
        <v>11747.18</v>
      </c>
      <c r="C3336">
        <v>125</v>
      </c>
    </row>
    <row r="3337" spans="1:3" hidden="1" x14ac:dyDescent="0.2">
      <c r="A3337" t="s">
        <v>8219</v>
      </c>
      <c r="B3337">
        <v>1115</v>
      </c>
      <c r="C3337">
        <v>18</v>
      </c>
    </row>
    <row r="3338" spans="1:3" hidden="1" x14ac:dyDescent="0.2">
      <c r="A3338" t="s">
        <v>8219</v>
      </c>
      <c r="B3338">
        <v>2512</v>
      </c>
      <c r="C3338">
        <v>32</v>
      </c>
    </row>
    <row r="3339" spans="1:3" hidden="1" x14ac:dyDescent="0.2">
      <c r="A3339" t="s">
        <v>8219</v>
      </c>
      <c r="B3339">
        <v>540</v>
      </c>
      <c r="C3339">
        <v>16</v>
      </c>
    </row>
    <row r="3340" spans="1:3" hidden="1" x14ac:dyDescent="0.2">
      <c r="A3340" t="s">
        <v>8219</v>
      </c>
      <c r="B3340">
        <v>2525</v>
      </c>
      <c r="C3340">
        <v>38</v>
      </c>
    </row>
    <row r="3341" spans="1:3" hidden="1" x14ac:dyDescent="0.2">
      <c r="A3341" t="s">
        <v>8219</v>
      </c>
      <c r="B3341">
        <v>537</v>
      </c>
      <c r="C3341">
        <v>15</v>
      </c>
    </row>
    <row r="3342" spans="1:3" hidden="1" x14ac:dyDescent="0.2">
      <c r="A3342" t="s">
        <v>8219</v>
      </c>
      <c r="B3342">
        <v>3350</v>
      </c>
      <c r="C3342">
        <v>23</v>
      </c>
    </row>
    <row r="3343" spans="1:3" hidden="1" x14ac:dyDescent="0.2">
      <c r="A3343" t="s">
        <v>8219</v>
      </c>
      <c r="B3343">
        <v>1259</v>
      </c>
      <c r="C3343">
        <v>49</v>
      </c>
    </row>
    <row r="3344" spans="1:3" hidden="1" x14ac:dyDescent="0.2">
      <c r="A3344" t="s">
        <v>8219</v>
      </c>
      <c r="B3344">
        <v>1525</v>
      </c>
      <c r="C3344">
        <v>10</v>
      </c>
    </row>
    <row r="3345" spans="1:3" hidden="1" x14ac:dyDescent="0.2">
      <c r="A3345" t="s">
        <v>8219</v>
      </c>
      <c r="B3345">
        <v>450</v>
      </c>
      <c r="C3345">
        <v>15</v>
      </c>
    </row>
    <row r="3346" spans="1:3" hidden="1" x14ac:dyDescent="0.2">
      <c r="A3346" t="s">
        <v>8219</v>
      </c>
      <c r="B3346">
        <v>8110</v>
      </c>
      <c r="C3346">
        <v>57</v>
      </c>
    </row>
    <row r="3347" spans="1:3" hidden="1" x14ac:dyDescent="0.2">
      <c r="A3347" t="s">
        <v>8219</v>
      </c>
      <c r="B3347">
        <v>810</v>
      </c>
      <c r="C3347">
        <v>33</v>
      </c>
    </row>
    <row r="3348" spans="1:3" hidden="1" x14ac:dyDescent="0.2">
      <c r="A3348" t="s">
        <v>8219</v>
      </c>
      <c r="B3348">
        <v>2635</v>
      </c>
      <c r="C3348">
        <v>9</v>
      </c>
    </row>
    <row r="3349" spans="1:3" hidden="1" x14ac:dyDescent="0.2">
      <c r="A3349" t="s">
        <v>8219</v>
      </c>
      <c r="B3349">
        <v>1168</v>
      </c>
      <c r="C3349">
        <v>26</v>
      </c>
    </row>
    <row r="3350" spans="1:3" hidden="1" x14ac:dyDescent="0.2">
      <c r="A3350" t="s">
        <v>8219</v>
      </c>
      <c r="B3350">
        <v>1594</v>
      </c>
      <c r="C3350">
        <v>69</v>
      </c>
    </row>
    <row r="3351" spans="1:3" hidden="1" x14ac:dyDescent="0.2">
      <c r="A3351" t="s">
        <v>8219</v>
      </c>
      <c r="B3351">
        <v>5226</v>
      </c>
      <c r="C3351">
        <v>65</v>
      </c>
    </row>
    <row r="3352" spans="1:3" hidden="1" x14ac:dyDescent="0.2">
      <c r="A3352" t="s">
        <v>8219</v>
      </c>
      <c r="B3352">
        <v>6000</v>
      </c>
      <c r="C3352">
        <v>83</v>
      </c>
    </row>
    <row r="3353" spans="1:3" hidden="1" x14ac:dyDescent="0.2">
      <c r="A3353" t="s">
        <v>8219</v>
      </c>
      <c r="B3353">
        <v>3660</v>
      </c>
      <c r="C3353">
        <v>111</v>
      </c>
    </row>
    <row r="3354" spans="1:3" hidden="1" x14ac:dyDescent="0.2">
      <c r="A3354" t="s">
        <v>8219</v>
      </c>
      <c r="B3354">
        <v>5366</v>
      </c>
      <c r="C3354">
        <v>46</v>
      </c>
    </row>
    <row r="3355" spans="1:3" hidden="1" x14ac:dyDescent="0.2">
      <c r="A3355" t="s">
        <v>8219</v>
      </c>
      <c r="B3355">
        <v>5016</v>
      </c>
      <c r="C3355">
        <v>63</v>
      </c>
    </row>
    <row r="3356" spans="1:3" hidden="1" x14ac:dyDescent="0.2">
      <c r="A3356" t="s">
        <v>8219</v>
      </c>
      <c r="B3356">
        <v>250</v>
      </c>
      <c r="C3356">
        <v>9</v>
      </c>
    </row>
    <row r="3357" spans="1:3" hidden="1" x14ac:dyDescent="0.2">
      <c r="A3357" t="s">
        <v>8219</v>
      </c>
      <c r="B3357">
        <v>2755</v>
      </c>
      <c r="C3357">
        <v>34</v>
      </c>
    </row>
    <row r="3358" spans="1:3" hidden="1" x14ac:dyDescent="0.2">
      <c r="A3358" t="s">
        <v>8219</v>
      </c>
      <c r="B3358">
        <v>15327</v>
      </c>
      <c r="C3358">
        <v>112</v>
      </c>
    </row>
    <row r="3359" spans="1:3" hidden="1" x14ac:dyDescent="0.2">
      <c r="A3359" t="s">
        <v>8219</v>
      </c>
      <c r="B3359">
        <v>8348</v>
      </c>
      <c r="C3359">
        <v>47</v>
      </c>
    </row>
    <row r="3360" spans="1:3" hidden="1" x14ac:dyDescent="0.2">
      <c r="A3360" t="s">
        <v>8219</v>
      </c>
      <c r="B3360">
        <v>4145</v>
      </c>
      <c r="C3360">
        <v>38</v>
      </c>
    </row>
    <row r="3361" spans="1:3" hidden="1" x14ac:dyDescent="0.2">
      <c r="A3361" t="s">
        <v>8219</v>
      </c>
      <c r="B3361">
        <v>3350</v>
      </c>
      <c r="C3361">
        <v>28</v>
      </c>
    </row>
    <row r="3362" spans="1:3" hidden="1" x14ac:dyDescent="0.2">
      <c r="A3362" t="s">
        <v>8219</v>
      </c>
      <c r="B3362">
        <v>6100</v>
      </c>
      <c r="C3362">
        <v>78</v>
      </c>
    </row>
    <row r="3363" spans="1:3" hidden="1" x14ac:dyDescent="0.2">
      <c r="A3363" t="s">
        <v>8219</v>
      </c>
      <c r="B3363">
        <v>1200</v>
      </c>
      <c r="C3363">
        <v>23</v>
      </c>
    </row>
    <row r="3364" spans="1:3" hidden="1" x14ac:dyDescent="0.2">
      <c r="A3364" t="s">
        <v>8219</v>
      </c>
      <c r="B3364">
        <v>4565</v>
      </c>
      <c r="C3364">
        <v>40</v>
      </c>
    </row>
    <row r="3365" spans="1:3" hidden="1" x14ac:dyDescent="0.2">
      <c r="A3365" t="s">
        <v>8219</v>
      </c>
      <c r="B3365">
        <v>650</v>
      </c>
      <c r="C3365">
        <v>13</v>
      </c>
    </row>
    <row r="3366" spans="1:3" hidden="1" x14ac:dyDescent="0.2">
      <c r="A3366" t="s">
        <v>8219</v>
      </c>
      <c r="B3366">
        <v>1650</v>
      </c>
      <c r="C3366">
        <v>18</v>
      </c>
    </row>
    <row r="3367" spans="1:3" hidden="1" x14ac:dyDescent="0.2">
      <c r="A3367" t="s">
        <v>8219</v>
      </c>
      <c r="B3367">
        <v>2389</v>
      </c>
      <c r="C3367">
        <v>22</v>
      </c>
    </row>
    <row r="3368" spans="1:3" hidden="1" x14ac:dyDescent="0.2">
      <c r="A3368" t="s">
        <v>8219</v>
      </c>
      <c r="B3368">
        <v>5516</v>
      </c>
      <c r="C3368">
        <v>79</v>
      </c>
    </row>
    <row r="3369" spans="1:3" hidden="1" x14ac:dyDescent="0.2">
      <c r="A3369" t="s">
        <v>8219</v>
      </c>
      <c r="B3369">
        <v>1534</v>
      </c>
      <c r="C3369">
        <v>14</v>
      </c>
    </row>
    <row r="3370" spans="1:3" hidden="1" x14ac:dyDescent="0.2">
      <c r="A3370" t="s">
        <v>8219</v>
      </c>
      <c r="B3370">
        <v>3655</v>
      </c>
      <c r="C3370">
        <v>51</v>
      </c>
    </row>
    <row r="3371" spans="1:3" hidden="1" x14ac:dyDescent="0.2">
      <c r="A3371" t="s">
        <v>8219</v>
      </c>
      <c r="B3371">
        <v>5055</v>
      </c>
      <c r="C3371">
        <v>54</v>
      </c>
    </row>
    <row r="3372" spans="1:3" hidden="1" x14ac:dyDescent="0.2">
      <c r="A3372" t="s">
        <v>8219</v>
      </c>
      <c r="B3372">
        <v>5376</v>
      </c>
      <c r="C3372">
        <v>70</v>
      </c>
    </row>
    <row r="3373" spans="1:3" hidden="1" x14ac:dyDescent="0.2">
      <c r="A3373" t="s">
        <v>8219</v>
      </c>
      <c r="B3373">
        <v>1575</v>
      </c>
      <c r="C3373">
        <v>44</v>
      </c>
    </row>
    <row r="3374" spans="1:3" hidden="1" x14ac:dyDescent="0.2">
      <c r="A3374" t="s">
        <v>8219</v>
      </c>
      <c r="B3374">
        <v>3058</v>
      </c>
      <c r="C3374">
        <v>55</v>
      </c>
    </row>
    <row r="3375" spans="1:3" hidden="1" x14ac:dyDescent="0.2">
      <c r="A3375" t="s">
        <v>8219</v>
      </c>
      <c r="B3375">
        <v>2210</v>
      </c>
      <c r="C3375">
        <v>15</v>
      </c>
    </row>
    <row r="3376" spans="1:3" hidden="1" x14ac:dyDescent="0.2">
      <c r="A3376" t="s">
        <v>8219</v>
      </c>
      <c r="B3376">
        <v>1521</v>
      </c>
      <c r="C3376">
        <v>27</v>
      </c>
    </row>
    <row r="3377" spans="1:3" hidden="1" x14ac:dyDescent="0.2">
      <c r="A3377" t="s">
        <v>8219</v>
      </c>
      <c r="B3377">
        <v>2020</v>
      </c>
      <c r="C3377">
        <v>21</v>
      </c>
    </row>
    <row r="3378" spans="1:3" hidden="1" x14ac:dyDescent="0.2">
      <c r="A3378" t="s">
        <v>8219</v>
      </c>
      <c r="B3378">
        <v>10299</v>
      </c>
      <c r="C3378">
        <v>162</v>
      </c>
    </row>
    <row r="3379" spans="1:3" hidden="1" x14ac:dyDescent="0.2">
      <c r="A3379" t="s">
        <v>8219</v>
      </c>
      <c r="B3379">
        <v>4250</v>
      </c>
      <c r="C3379">
        <v>23</v>
      </c>
    </row>
    <row r="3380" spans="1:3" hidden="1" x14ac:dyDescent="0.2">
      <c r="A3380" t="s">
        <v>8219</v>
      </c>
      <c r="B3380">
        <v>9124</v>
      </c>
      <c r="C3380">
        <v>72</v>
      </c>
    </row>
    <row r="3381" spans="1:3" hidden="1" x14ac:dyDescent="0.2">
      <c r="A3381" t="s">
        <v>8219</v>
      </c>
      <c r="B3381">
        <v>5673</v>
      </c>
      <c r="C3381">
        <v>68</v>
      </c>
    </row>
    <row r="3382" spans="1:3" hidden="1" x14ac:dyDescent="0.2">
      <c r="A3382" t="s">
        <v>8219</v>
      </c>
      <c r="B3382">
        <v>1090</v>
      </c>
      <c r="C3382">
        <v>20</v>
      </c>
    </row>
    <row r="3383" spans="1:3" hidden="1" x14ac:dyDescent="0.2">
      <c r="A3383" t="s">
        <v>8219</v>
      </c>
      <c r="B3383">
        <v>7860</v>
      </c>
      <c r="C3383">
        <v>26</v>
      </c>
    </row>
    <row r="3384" spans="1:3" hidden="1" x14ac:dyDescent="0.2">
      <c r="A3384" t="s">
        <v>8219</v>
      </c>
      <c r="B3384">
        <v>3178</v>
      </c>
      <c r="C3384">
        <v>72</v>
      </c>
    </row>
    <row r="3385" spans="1:3" hidden="1" x14ac:dyDescent="0.2">
      <c r="A3385" t="s">
        <v>8219</v>
      </c>
      <c r="B3385">
        <v>2600</v>
      </c>
      <c r="C3385">
        <v>3</v>
      </c>
    </row>
    <row r="3386" spans="1:3" hidden="1" x14ac:dyDescent="0.2">
      <c r="A3386" t="s">
        <v>8219</v>
      </c>
      <c r="B3386">
        <v>1105</v>
      </c>
      <c r="C3386">
        <v>18</v>
      </c>
    </row>
    <row r="3387" spans="1:3" hidden="1" x14ac:dyDescent="0.2">
      <c r="A3387" t="s">
        <v>8219</v>
      </c>
      <c r="B3387">
        <v>890</v>
      </c>
      <c r="C3387">
        <v>30</v>
      </c>
    </row>
    <row r="3388" spans="1:3" hidden="1" x14ac:dyDescent="0.2">
      <c r="A3388" t="s">
        <v>8219</v>
      </c>
      <c r="B3388">
        <v>1046</v>
      </c>
      <c r="C3388">
        <v>23</v>
      </c>
    </row>
    <row r="3389" spans="1:3" hidden="1" x14ac:dyDescent="0.2">
      <c r="A3389" t="s">
        <v>8219</v>
      </c>
      <c r="B3389">
        <v>5195</v>
      </c>
      <c r="C3389">
        <v>54</v>
      </c>
    </row>
    <row r="3390" spans="1:3" hidden="1" x14ac:dyDescent="0.2">
      <c r="A3390" t="s">
        <v>8219</v>
      </c>
      <c r="B3390">
        <v>1766</v>
      </c>
      <c r="C3390">
        <v>26</v>
      </c>
    </row>
    <row r="3391" spans="1:3" hidden="1" x14ac:dyDescent="0.2">
      <c r="A3391" t="s">
        <v>8219</v>
      </c>
      <c r="B3391">
        <v>277</v>
      </c>
      <c r="C3391">
        <v>9</v>
      </c>
    </row>
    <row r="3392" spans="1:3" hidden="1" x14ac:dyDescent="0.2">
      <c r="A3392" t="s">
        <v>8219</v>
      </c>
      <c r="B3392">
        <v>1035</v>
      </c>
      <c r="C3392">
        <v>27</v>
      </c>
    </row>
    <row r="3393" spans="1:3" hidden="1" x14ac:dyDescent="0.2">
      <c r="A3393" t="s">
        <v>8219</v>
      </c>
      <c r="B3393">
        <v>2005</v>
      </c>
      <c r="C3393">
        <v>30</v>
      </c>
    </row>
    <row r="3394" spans="1:3" hidden="1" x14ac:dyDescent="0.2">
      <c r="A3394" t="s">
        <v>8219</v>
      </c>
      <c r="B3394">
        <v>3730</v>
      </c>
      <c r="C3394">
        <v>52</v>
      </c>
    </row>
    <row r="3395" spans="1:3" hidden="1" x14ac:dyDescent="0.2">
      <c r="A3395" t="s">
        <v>8219</v>
      </c>
      <c r="B3395">
        <v>3000</v>
      </c>
      <c r="C3395">
        <v>17</v>
      </c>
    </row>
    <row r="3396" spans="1:3" hidden="1" x14ac:dyDescent="0.2">
      <c r="A3396" t="s">
        <v>8219</v>
      </c>
      <c r="B3396">
        <v>8001</v>
      </c>
      <c r="C3396">
        <v>19</v>
      </c>
    </row>
    <row r="3397" spans="1:3" hidden="1" x14ac:dyDescent="0.2">
      <c r="A3397" t="s">
        <v>8219</v>
      </c>
      <c r="B3397">
        <v>8084</v>
      </c>
      <c r="C3397">
        <v>77</v>
      </c>
    </row>
    <row r="3398" spans="1:3" hidden="1" x14ac:dyDescent="0.2">
      <c r="A3398" t="s">
        <v>8219</v>
      </c>
      <c r="B3398">
        <v>592</v>
      </c>
      <c r="C3398">
        <v>21</v>
      </c>
    </row>
    <row r="3399" spans="1:3" hidden="1" x14ac:dyDescent="0.2">
      <c r="A3399" t="s">
        <v>8219</v>
      </c>
      <c r="B3399">
        <v>2073</v>
      </c>
      <c r="C3399">
        <v>38</v>
      </c>
    </row>
    <row r="3400" spans="1:3" hidden="1" x14ac:dyDescent="0.2">
      <c r="A3400" t="s">
        <v>8219</v>
      </c>
      <c r="B3400">
        <v>3133</v>
      </c>
      <c r="C3400">
        <v>28</v>
      </c>
    </row>
    <row r="3401" spans="1:3" hidden="1" x14ac:dyDescent="0.2">
      <c r="A3401" t="s">
        <v>8219</v>
      </c>
      <c r="B3401">
        <v>4090</v>
      </c>
      <c r="C3401">
        <v>48</v>
      </c>
    </row>
    <row r="3402" spans="1:3" hidden="1" x14ac:dyDescent="0.2">
      <c r="A3402" t="s">
        <v>8219</v>
      </c>
      <c r="B3402">
        <v>3526</v>
      </c>
      <c r="C3402">
        <v>46</v>
      </c>
    </row>
    <row r="3403" spans="1:3" hidden="1" x14ac:dyDescent="0.2">
      <c r="A3403" t="s">
        <v>8219</v>
      </c>
      <c r="B3403">
        <v>1955</v>
      </c>
      <c r="C3403">
        <v>30</v>
      </c>
    </row>
    <row r="3404" spans="1:3" hidden="1" x14ac:dyDescent="0.2">
      <c r="A3404" t="s">
        <v>8219</v>
      </c>
      <c r="B3404">
        <v>6000.66</v>
      </c>
      <c r="C3404">
        <v>64</v>
      </c>
    </row>
    <row r="3405" spans="1:3" hidden="1" x14ac:dyDescent="0.2">
      <c r="A3405" t="s">
        <v>8219</v>
      </c>
      <c r="B3405">
        <v>2000</v>
      </c>
      <c r="C3405">
        <v>15</v>
      </c>
    </row>
    <row r="3406" spans="1:3" hidden="1" x14ac:dyDescent="0.2">
      <c r="A3406" t="s">
        <v>8219</v>
      </c>
      <c r="B3406">
        <v>2100</v>
      </c>
      <c r="C3406">
        <v>41</v>
      </c>
    </row>
    <row r="3407" spans="1:3" hidden="1" x14ac:dyDescent="0.2">
      <c r="A3407" t="s">
        <v>8219</v>
      </c>
      <c r="B3407">
        <v>3506</v>
      </c>
      <c r="C3407">
        <v>35</v>
      </c>
    </row>
    <row r="3408" spans="1:3" hidden="1" x14ac:dyDescent="0.2">
      <c r="A3408" t="s">
        <v>8219</v>
      </c>
      <c r="B3408">
        <v>1557</v>
      </c>
      <c r="C3408">
        <v>45</v>
      </c>
    </row>
    <row r="3409" spans="1:3" hidden="1" x14ac:dyDescent="0.2">
      <c r="A3409" t="s">
        <v>8219</v>
      </c>
      <c r="B3409">
        <v>11450</v>
      </c>
      <c r="C3409">
        <v>62</v>
      </c>
    </row>
    <row r="3410" spans="1:3" hidden="1" x14ac:dyDescent="0.2">
      <c r="A3410" t="s">
        <v>8219</v>
      </c>
      <c r="B3410">
        <v>1536</v>
      </c>
      <c r="C3410">
        <v>22</v>
      </c>
    </row>
    <row r="3411" spans="1:3" hidden="1" x14ac:dyDescent="0.2">
      <c r="A3411" t="s">
        <v>8219</v>
      </c>
      <c r="B3411">
        <v>1115</v>
      </c>
      <c r="C3411">
        <v>18</v>
      </c>
    </row>
    <row r="3412" spans="1:3" hidden="1" x14ac:dyDescent="0.2">
      <c r="A3412" t="s">
        <v>8219</v>
      </c>
      <c r="B3412">
        <v>500</v>
      </c>
      <c r="C3412">
        <v>12</v>
      </c>
    </row>
    <row r="3413" spans="1:3" hidden="1" x14ac:dyDescent="0.2">
      <c r="A3413" t="s">
        <v>8219</v>
      </c>
      <c r="B3413">
        <v>1587</v>
      </c>
      <c r="C3413">
        <v>44</v>
      </c>
    </row>
    <row r="3414" spans="1:3" hidden="1" x14ac:dyDescent="0.2">
      <c r="A3414" t="s">
        <v>8219</v>
      </c>
      <c r="B3414">
        <v>783</v>
      </c>
      <c r="C3414">
        <v>27</v>
      </c>
    </row>
    <row r="3415" spans="1:3" hidden="1" x14ac:dyDescent="0.2">
      <c r="A3415" t="s">
        <v>8219</v>
      </c>
      <c r="B3415">
        <v>920</v>
      </c>
      <c r="C3415">
        <v>38</v>
      </c>
    </row>
    <row r="3416" spans="1:3" hidden="1" x14ac:dyDescent="0.2">
      <c r="A3416" t="s">
        <v>8219</v>
      </c>
      <c r="B3416">
        <v>1565</v>
      </c>
      <c r="C3416">
        <v>28</v>
      </c>
    </row>
    <row r="3417" spans="1:3" hidden="1" x14ac:dyDescent="0.2">
      <c r="A3417" t="s">
        <v>8219</v>
      </c>
      <c r="B3417">
        <v>280</v>
      </c>
      <c r="C3417">
        <v>24</v>
      </c>
    </row>
    <row r="3418" spans="1:3" hidden="1" x14ac:dyDescent="0.2">
      <c r="A3418" t="s">
        <v>8219</v>
      </c>
      <c r="B3418">
        <v>4443</v>
      </c>
      <c r="C3418">
        <v>65</v>
      </c>
    </row>
    <row r="3419" spans="1:3" hidden="1" x14ac:dyDescent="0.2">
      <c r="A3419" t="s">
        <v>8219</v>
      </c>
      <c r="B3419">
        <v>1245</v>
      </c>
      <c r="C3419">
        <v>46</v>
      </c>
    </row>
    <row r="3420" spans="1:3" hidden="1" x14ac:dyDescent="0.2">
      <c r="A3420" t="s">
        <v>8219</v>
      </c>
      <c r="B3420">
        <v>10041</v>
      </c>
      <c r="C3420">
        <v>85</v>
      </c>
    </row>
    <row r="3421" spans="1:3" hidden="1" x14ac:dyDescent="0.2">
      <c r="A3421" t="s">
        <v>8219</v>
      </c>
      <c r="B3421">
        <v>2954</v>
      </c>
      <c r="C3421">
        <v>66</v>
      </c>
    </row>
    <row r="3422" spans="1:3" hidden="1" x14ac:dyDescent="0.2">
      <c r="A3422" t="s">
        <v>8219</v>
      </c>
      <c r="B3422">
        <v>16465</v>
      </c>
      <c r="C3422">
        <v>165</v>
      </c>
    </row>
    <row r="3423" spans="1:3" hidden="1" x14ac:dyDescent="0.2">
      <c r="A3423" t="s">
        <v>8219</v>
      </c>
      <c r="B3423">
        <v>2000</v>
      </c>
      <c r="C3423">
        <v>17</v>
      </c>
    </row>
    <row r="3424" spans="1:3" hidden="1" x14ac:dyDescent="0.2">
      <c r="A3424" t="s">
        <v>8219</v>
      </c>
      <c r="B3424">
        <v>610</v>
      </c>
      <c r="C3424">
        <v>3</v>
      </c>
    </row>
    <row r="3425" spans="1:3" hidden="1" x14ac:dyDescent="0.2">
      <c r="A3425" t="s">
        <v>8219</v>
      </c>
      <c r="B3425">
        <v>481.5</v>
      </c>
      <c r="C3425">
        <v>17</v>
      </c>
    </row>
    <row r="3426" spans="1:3" hidden="1" x14ac:dyDescent="0.2">
      <c r="A3426" t="s">
        <v>8219</v>
      </c>
      <c r="B3426">
        <v>10031</v>
      </c>
      <c r="C3426">
        <v>91</v>
      </c>
    </row>
    <row r="3427" spans="1:3" hidden="1" x14ac:dyDescent="0.2">
      <c r="A3427" t="s">
        <v>8219</v>
      </c>
      <c r="B3427">
        <v>2142</v>
      </c>
      <c r="C3427">
        <v>67</v>
      </c>
    </row>
    <row r="3428" spans="1:3" hidden="1" x14ac:dyDescent="0.2">
      <c r="A3428" t="s">
        <v>8219</v>
      </c>
      <c r="B3428">
        <v>1055</v>
      </c>
      <c r="C3428">
        <v>18</v>
      </c>
    </row>
    <row r="3429" spans="1:3" hidden="1" x14ac:dyDescent="0.2">
      <c r="A3429" t="s">
        <v>8219</v>
      </c>
      <c r="B3429">
        <v>618</v>
      </c>
      <c r="C3429">
        <v>21</v>
      </c>
    </row>
    <row r="3430" spans="1:3" hidden="1" x14ac:dyDescent="0.2">
      <c r="A3430" t="s">
        <v>8219</v>
      </c>
      <c r="B3430">
        <v>3255</v>
      </c>
      <c r="C3430">
        <v>40</v>
      </c>
    </row>
    <row r="3431" spans="1:3" hidden="1" x14ac:dyDescent="0.2">
      <c r="A3431" t="s">
        <v>8219</v>
      </c>
      <c r="B3431">
        <v>15535</v>
      </c>
      <c r="C3431">
        <v>78</v>
      </c>
    </row>
    <row r="3432" spans="1:3" hidden="1" x14ac:dyDescent="0.2">
      <c r="A3432" t="s">
        <v>8219</v>
      </c>
      <c r="B3432">
        <v>3000</v>
      </c>
      <c r="C3432">
        <v>26</v>
      </c>
    </row>
    <row r="3433" spans="1:3" hidden="1" x14ac:dyDescent="0.2">
      <c r="A3433" t="s">
        <v>8219</v>
      </c>
      <c r="B3433">
        <v>650</v>
      </c>
      <c r="C3433">
        <v>14</v>
      </c>
    </row>
    <row r="3434" spans="1:3" hidden="1" x14ac:dyDescent="0.2">
      <c r="A3434" t="s">
        <v>8219</v>
      </c>
      <c r="B3434">
        <v>3105</v>
      </c>
      <c r="C3434">
        <v>44</v>
      </c>
    </row>
    <row r="3435" spans="1:3" hidden="1" x14ac:dyDescent="0.2">
      <c r="A3435" t="s">
        <v>8219</v>
      </c>
      <c r="B3435">
        <v>200</v>
      </c>
      <c r="C3435">
        <v>9</v>
      </c>
    </row>
    <row r="3436" spans="1:3" hidden="1" x14ac:dyDescent="0.2">
      <c r="A3436" t="s">
        <v>8219</v>
      </c>
      <c r="B3436">
        <v>4784</v>
      </c>
      <c r="C3436">
        <v>30</v>
      </c>
    </row>
    <row r="3437" spans="1:3" hidden="1" x14ac:dyDescent="0.2">
      <c r="A3437" t="s">
        <v>8219</v>
      </c>
      <c r="B3437">
        <v>1700.01</v>
      </c>
      <c r="C3437">
        <v>45</v>
      </c>
    </row>
    <row r="3438" spans="1:3" hidden="1" x14ac:dyDescent="0.2">
      <c r="A3438" t="s">
        <v>8219</v>
      </c>
      <c r="B3438">
        <v>4035</v>
      </c>
      <c r="C3438">
        <v>56</v>
      </c>
    </row>
    <row r="3439" spans="1:3" hidden="1" x14ac:dyDescent="0.2">
      <c r="A3439" t="s">
        <v>8219</v>
      </c>
      <c r="B3439">
        <v>2930</v>
      </c>
      <c r="C3439">
        <v>46</v>
      </c>
    </row>
    <row r="3440" spans="1:3" hidden="1" x14ac:dyDescent="0.2">
      <c r="A3440" t="s">
        <v>8219</v>
      </c>
      <c r="B3440">
        <v>966</v>
      </c>
      <c r="C3440">
        <v>34</v>
      </c>
    </row>
    <row r="3441" spans="1:3" hidden="1" x14ac:dyDescent="0.2">
      <c r="A3441" t="s">
        <v>8219</v>
      </c>
      <c r="B3441">
        <v>10115</v>
      </c>
      <c r="C3441">
        <v>98</v>
      </c>
    </row>
    <row r="3442" spans="1:3" hidden="1" x14ac:dyDescent="0.2">
      <c r="A3442" t="s">
        <v>8219</v>
      </c>
      <c r="B3442">
        <v>3273</v>
      </c>
      <c r="C3442">
        <v>46</v>
      </c>
    </row>
    <row r="3443" spans="1:3" hidden="1" x14ac:dyDescent="0.2">
      <c r="A3443" t="s">
        <v>8219</v>
      </c>
      <c r="B3443">
        <v>350</v>
      </c>
      <c r="C3443">
        <v>10</v>
      </c>
    </row>
    <row r="3444" spans="1:3" hidden="1" x14ac:dyDescent="0.2">
      <c r="A3444" t="s">
        <v>8219</v>
      </c>
      <c r="B3444">
        <v>6215</v>
      </c>
      <c r="C3444">
        <v>76</v>
      </c>
    </row>
    <row r="3445" spans="1:3" hidden="1" x14ac:dyDescent="0.2">
      <c r="A3445" t="s">
        <v>8219</v>
      </c>
      <c r="B3445">
        <v>30891.1</v>
      </c>
      <c r="C3445">
        <v>104</v>
      </c>
    </row>
    <row r="3446" spans="1:3" hidden="1" x14ac:dyDescent="0.2">
      <c r="A3446" t="s">
        <v>8219</v>
      </c>
      <c r="B3446">
        <v>4055</v>
      </c>
      <c r="C3446">
        <v>87</v>
      </c>
    </row>
    <row r="3447" spans="1:3" hidden="1" x14ac:dyDescent="0.2">
      <c r="A3447" t="s">
        <v>8219</v>
      </c>
      <c r="B3447">
        <v>1500</v>
      </c>
      <c r="C3447">
        <v>29</v>
      </c>
    </row>
    <row r="3448" spans="1:3" hidden="1" x14ac:dyDescent="0.2">
      <c r="A3448" t="s">
        <v>8219</v>
      </c>
      <c r="B3448">
        <v>2055</v>
      </c>
      <c r="C3448">
        <v>51</v>
      </c>
    </row>
    <row r="3449" spans="1:3" hidden="1" x14ac:dyDescent="0.2">
      <c r="A3449" t="s">
        <v>8219</v>
      </c>
      <c r="B3449">
        <v>195</v>
      </c>
      <c r="C3449">
        <v>12</v>
      </c>
    </row>
    <row r="3450" spans="1:3" hidden="1" x14ac:dyDescent="0.2">
      <c r="A3450" t="s">
        <v>8219</v>
      </c>
      <c r="B3450">
        <v>2170.9899999999998</v>
      </c>
      <c r="C3450">
        <v>72</v>
      </c>
    </row>
    <row r="3451" spans="1:3" hidden="1" x14ac:dyDescent="0.2">
      <c r="A3451" t="s">
        <v>8219</v>
      </c>
      <c r="B3451">
        <v>2000</v>
      </c>
      <c r="C3451">
        <v>21</v>
      </c>
    </row>
    <row r="3452" spans="1:3" hidden="1" x14ac:dyDescent="0.2">
      <c r="A3452" t="s">
        <v>8219</v>
      </c>
      <c r="B3452">
        <v>2193</v>
      </c>
      <c r="C3452">
        <v>42</v>
      </c>
    </row>
    <row r="3453" spans="1:3" hidden="1" x14ac:dyDescent="0.2">
      <c r="A3453" t="s">
        <v>8219</v>
      </c>
      <c r="B3453">
        <v>9525</v>
      </c>
      <c r="C3453">
        <v>71</v>
      </c>
    </row>
    <row r="3454" spans="1:3" hidden="1" x14ac:dyDescent="0.2">
      <c r="A3454" t="s">
        <v>8219</v>
      </c>
      <c r="B3454">
        <v>10555</v>
      </c>
      <c r="C3454">
        <v>168</v>
      </c>
    </row>
    <row r="3455" spans="1:3" hidden="1" x14ac:dyDescent="0.2">
      <c r="A3455" t="s">
        <v>8219</v>
      </c>
      <c r="B3455">
        <v>1120</v>
      </c>
      <c r="C3455">
        <v>19</v>
      </c>
    </row>
    <row r="3456" spans="1:3" hidden="1" x14ac:dyDescent="0.2">
      <c r="A3456" t="s">
        <v>8219</v>
      </c>
      <c r="B3456">
        <v>5295</v>
      </c>
      <c r="C3456">
        <v>37</v>
      </c>
    </row>
    <row r="3457" spans="1:3" hidden="1" x14ac:dyDescent="0.2">
      <c r="A3457" t="s">
        <v>8219</v>
      </c>
      <c r="B3457">
        <v>3030</v>
      </c>
      <c r="C3457">
        <v>36</v>
      </c>
    </row>
    <row r="3458" spans="1:3" hidden="1" x14ac:dyDescent="0.2">
      <c r="A3458" t="s">
        <v>8219</v>
      </c>
      <c r="B3458">
        <v>2605</v>
      </c>
      <c r="C3458">
        <v>14</v>
      </c>
    </row>
    <row r="3459" spans="1:3" hidden="1" x14ac:dyDescent="0.2">
      <c r="A3459" t="s">
        <v>8219</v>
      </c>
      <c r="B3459">
        <v>1616.14</v>
      </c>
      <c r="C3459">
        <v>18</v>
      </c>
    </row>
    <row r="3460" spans="1:3" hidden="1" x14ac:dyDescent="0.2">
      <c r="A3460" t="s">
        <v>8219</v>
      </c>
      <c r="B3460">
        <v>5260.92</v>
      </c>
      <c r="C3460">
        <v>82</v>
      </c>
    </row>
    <row r="3461" spans="1:3" hidden="1" x14ac:dyDescent="0.2">
      <c r="A3461" t="s">
        <v>8219</v>
      </c>
      <c r="B3461">
        <v>2565</v>
      </c>
      <c r="C3461">
        <v>43</v>
      </c>
    </row>
    <row r="3462" spans="1:3" hidden="1" x14ac:dyDescent="0.2">
      <c r="A3462" t="s">
        <v>8219</v>
      </c>
      <c r="B3462">
        <v>250</v>
      </c>
      <c r="C3462">
        <v>8</v>
      </c>
    </row>
    <row r="3463" spans="1:3" hidden="1" x14ac:dyDescent="0.2">
      <c r="A3463" t="s">
        <v>8219</v>
      </c>
      <c r="B3463">
        <v>1855</v>
      </c>
      <c r="C3463">
        <v>45</v>
      </c>
    </row>
    <row r="3464" spans="1:3" hidden="1" x14ac:dyDescent="0.2">
      <c r="A3464" t="s">
        <v>8219</v>
      </c>
      <c r="B3464">
        <v>867</v>
      </c>
      <c r="C3464">
        <v>20</v>
      </c>
    </row>
    <row r="3465" spans="1:3" hidden="1" x14ac:dyDescent="0.2">
      <c r="A3465" t="s">
        <v>8219</v>
      </c>
      <c r="B3465">
        <v>2000</v>
      </c>
      <c r="C3465">
        <v>31</v>
      </c>
    </row>
    <row r="3466" spans="1:3" hidden="1" x14ac:dyDescent="0.2">
      <c r="A3466" t="s">
        <v>8219</v>
      </c>
      <c r="B3466">
        <v>1082</v>
      </c>
      <c r="C3466">
        <v>25</v>
      </c>
    </row>
    <row r="3467" spans="1:3" hidden="1" x14ac:dyDescent="0.2">
      <c r="A3467" t="s">
        <v>8219</v>
      </c>
      <c r="B3467">
        <v>1078</v>
      </c>
      <c r="C3467">
        <v>14</v>
      </c>
    </row>
    <row r="3468" spans="1:3" hidden="1" x14ac:dyDescent="0.2">
      <c r="A3468" t="s">
        <v>8219</v>
      </c>
      <c r="B3468">
        <v>2305</v>
      </c>
      <c r="C3468">
        <v>45</v>
      </c>
    </row>
    <row r="3469" spans="1:3" hidden="1" x14ac:dyDescent="0.2">
      <c r="A3469" t="s">
        <v>8219</v>
      </c>
      <c r="B3469">
        <v>1365</v>
      </c>
      <c r="C3469">
        <v>20</v>
      </c>
    </row>
    <row r="3470" spans="1:3" hidden="1" x14ac:dyDescent="0.2">
      <c r="A3470" t="s">
        <v>8219</v>
      </c>
      <c r="B3470">
        <v>760</v>
      </c>
      <c r="C3470">
        <v>39</v>
      </c>
    </row>
    <row r="3471" spans="1:3" hidden="1" x14ac:dyDescent="0.2">
      <c r="A3471" t="s">
        <v>8219</v>
      </c>
      <c r="B3471">
        <v>658</v>
      </c>
      <c r="C3471">
        <v>16</v>
      </c>
    </row>
    <row r="3472" spans="1:3" hidden="1" x14ac:dyDescent="0.2">
      <c r="A3472" t="s">
        <v>8219</v>
      </c>
      <c r="B3472">
        <v>1532</v>
      </c>
      <c r="C3472">
        <v>37</v>
      </c>
    </row>
    <row r="3473" spans="1:3" hidden="1" x14ac:dyDescent="0.2">
      <c r="A3473" t="s">
        <v>8219</v>
      </c>
      <c r="B3473">
        <v>385</v>
      </c>
      <c r="C3473">
        <v>14</v>
      </c>
    </row>
    <row r="3474" spans="1:3" hidden="1" x14ac:dyDescent="0.2">
      <c r="A3474" t="s">
        <v>8219</v>
      </c>
      <c r="B3474">
        <v>705</v>
      </c>
      <c r="C3474">
        <v>21</v>
      </c>
    </row>
    <row r="3475" spans="1:3" hidden="1" x14ac:dyDescent="0.2">
      <c r="A3475" t="s">
        <v>8219</v>
      </c>
      <c r="B3475">
        <v>10065</v>
      </c>
      <c r="C3475">
        <v>69</v>
      </c>
    </row>
    <row r="3476" spans="1:3" hidden="1" x14ac:dyDescent="0.2">
      <c r="A3476" t="s">
        <v>8219</v>
      </c>
      <c r="B3476">
        <v>5739</v>
      </c>
      <c r="C3476">
        <v>16</v>
      </c>
    </row>
    <row r="3477" spans="1:3" hidden="1" x14ac:dyDescent="0.2">
      <c r="A3477" t="s">
        <v>8219</v>
      </c>
      <c r="B3477">
        <v>2804</v>
      </c>
      <c r="C3477">
        <v>55</v>
      </c>
    </row>
    <row r="3478" spans="1:3" hidden="1" x14ac:dyDescent="0.2">
      <c r="A3478" t="s">
        <v>8219</v>
      </c>
      <c r="B3478">
        <v>1216</v>
      </c>
      <c r="C3478">
        <v>27</v>
      </c>
    </row>
    <row r="3479" spans="1:3" hidden="1" x14ac:dyDescent="0.2">
      <c r="A3479" t="s">
        <v>8219</v>
      </c>
      <c r="B3479">
        <v>631</v>
      </c>
      <c r="C3479">
        <v>36</v>
      </c>
    </row>
    <row r="3480" spans="1:3" hidden="1" x14ac:dyDescent="0.2">
      <c r="A3480" t="s">
        <v>8219</v>
      </c>
      <c r="B3480">
        <v>950</v>
      </c>
      <c r="C3480">
        <v>19</v>
      </c>
    </row>
    <row r="3481" spans="1:3" hidden="1" x14ac:dyDescent="0.2">
      <c r="A3481" t="s">
        <v>8219</v>
      </c>
      <c r="B3481">
        <v>695</v>
      </c>
      <c r="C3481">
        <v>12</v>
      </c>
    </row>
    <row r="3482" spans="1:3" hidden="1" x14ac:dyDescent="0.2">
      <c r="A3482" t="s">
        <v>8219</v>
      </c>
      <c r="B3482">
        <v>505</v>
      </c>
      <c r="C3482">
        <v>17</v>
      </c>
    </row>
    <row r="3483" spans="1:3" hidden="1" x14ac:dyDescent="0.2">
      <c r="A3483" t="s">
        <v>8219</v>
      </c>
      <c r="B3483">
        <v>10338</v>
      </c>
      <c r="C3483">
        <v>114</v>
      </c>
    </row>
    <row r="3484" spans="1:3" hidden="1" x14ac:dyDescent="0.2">
      <c r="A3484" t="s">
        <v>8219</v>
      </c>
      <c r="B3484">
        <v>5116.18</v>
      </c>
      <c r="C3484">
        <v>93</v>
      </c>
    </row>
    <row r="3485" spans="1:3" hidden="1" x14ac:dyDescent="0.2">
      <c r="A3485" t="s">
        <v>8219</v>
      </c>
      <c r="B3485">
        <v>2060</v>
      </c>
      <c r="C3485">
        <v>36</v>
      </c>
    </row>
    <row r="3486" spans="1:3" hidden="1" x14ac:dyDescent="0.2">
      <c r="A3486" t="s">
        <v>8219</v>
      </c>
      <c r="B3486">
        <v>4450</v>
      </c>
      <c r="C3486">
        <v>61</v>
      </c>
    </row>
    <row r="3487" spans="1:3" hidden="1" x14ac:dyDescent="0.2">
      <c r="A3487" t="s">
        <v>8219</v>
      </c>
      <c r="B3487">
        <v>3030</v>
      </c>
      <c r="C3487">
        <v>47</v>
      </c>
    </row>
    <row r="3488" spans="1:3" hidden="1" x14ac:dyDescent="0.2">
      <c r="A3488" t="s">
        <v>8219</v>
      </c>
      <c r="B3488">
        <v>12178</v>
      </c>
      <c r="C3488">
        <v>17</v>
      </c>
    </row>
    <row r="3489" spans="1:3" hidden="1" x14ac:dyDescent="0.2">
      <c r="A3489" t="s">
        <v>8219</v>
      </c>
      <c r="B3489">
        <v>3175</v>
      </c>
      <c r="C3489">
        <v>63</v>
      </c>
    </row>
    <row r="3490" spans="1:3" hidden="1" x14ac:dyDescent="0.2">
      <c r="A3490" t="s">
        <v>8219</v>
      </c>
      <c r="B3490">
        <v>375</v>
      </c>
      <c r="C3490">
        <v>9</v>
      </c>
    </row>
    <row r="3491" spans="1:3" hidden="1" x14ac:dyDescent="0.2">
      <c r="A3491" t="s">
        <v>8219</v>
      </c>
      <c r="B3491">
        <v>1073</v>
      </c>
      <c r="C3491">
        <v>30</v>
      </c>
    </row>
    <row r="3492" spans="1:3" hidden="1" x14ac:dyDescent="0.2">
      <c r="A3492" t="s">
        <v>8219</v>
      </c>
      <c r="B3492">
        <v>2041</v>
      </c>
      <c r="C3492">
        <v>23</v>
      </c>
    </row>
    <row r="3493" spans="1:3" hidden="1" x14ac:dyDescent="0.2">
      <c r="A3493" t="s">
        <v>8219</v>
      </c>
      <c r="B3493">
        <v>4900</v>
      </c>
      <c r="C3493">
        <v>33</v>
      </c>
    </row>
    <row r="3494" spans="1:3" hidden="1" x14ac:dyDescent="0.2">
      <c r="A3494" t="s">
        <v>8219</v>
      </c>
      <c r="B3494">
        <v>2020</v>
      </c>
      <c r="C3494">
        <v>39</v>
      </c>
    </row>
    <row r="3495" spans="1:3" hidden="1" x14ac:dyDescent="0.2">
      <c r="A3495" t="s">
        <v>8219</v>
      </c>
      <c r="B3495">
        <v>340</v>
      </c>
      <c r="C3495">
        <v>17</v>
      </c>
    </row>
    <row r="3496" spans="1:3" hidden="1" x14ac:dyDescent="0.2">
      <c r="A3496" t="s">
        <v>8219</v>
      </c>
      <c r="B3496">
        <v>312</v>
      </c>
      <c r="C3496">
        <v>6</v>
      </c>
    </row>
    <row r="3497" spans="1:3" hidden="1" x14ac:dyDescent="0.2">
      <c r="A3497" t="s">
        <v>8219</v>
      </c>
      <c r="B3497">
        <v>2076</v>
      </c>
      <c r="C3497">
        <v>39</v>
      </c>
    </row>
    <row r="3498" spans="1:3" hidden="1" x14ac:dyDescent="0.2">
      <c r="A3498" t="s">
        <v>8219</v>
      </c>
      <c r="B3498">
        <v>2257</v>
      </c>
      <c r="C3498">
        <v>57</v>
      </c>
    </row>
    <row r="3499" spans="1:3" hidden="1" x14ac:dyDescent="0.2">
      <c r="A3499" t="s">
        <v>8219</v>
      </c>
      <c r="B3499">
        <v>1918</v>
      </c>
      <c r="C3499">
        <v>56</v>
      </c>
    </row>
    <row r="3500" spans="1:3" hidden="1" x14ac:dyDescent="0.2">
      <c r="A3500" t="s">
        <v>8219</v>
      </c>
      <c r="B3500">
        <v>2140</v>
      </c>
      <c r="C3500">
        <v>13</v>
      </c>
    </row>
    <row r="3501" spans="1:3" hidden="1" x14ac:dyDescent="0.2">
      <c r="A3501" t="s">
        <v>8219</v>
      </c>
      <c r="B3501">
        <v>11880</v>
      </c>
      <c r="C3501">
        <v>95</v>
      </c>
    </row>
    <row r="3502" spans="1:3" hidden="1" x14ac:dyDescent="0.2">
      <c r="A3502" t="s">
        <v>8219</v>
      </c>
      <c r="B3502">
        <v>4150</v>
      </c>
      <c r="C3502">
        <v>80</v>
      </c>
    </row>
    <row r="3503" spans="1:3" hidden="1" x14ac:dyDescent="0.2">
      <c r="A3503" t="s">
        <v>8219</v>
      </c>
      <c r="B3503">
        <v>5358</v>
      </c>
      <c r="C3503">
        <v>133</v>
      </c>
    </row>
    <row r="3504" spans="1:3" hidden="1" x14ac:dyDescent="0.2">
      <c r="A3504" t="s">
        <v>8219</v>
      </c>
      <c r="B3504">
        <v>2856</v>
      </c>
      <c r="C3504">
        <v>44</v>
      </c>
    </row>
    <row r="3505" spans="1:3" hidden="1" x14ac:dyDescent="0.2">
      <c r="A3505" t="s">
        <v>8219</v>
      </c>
      <c r="B3505">
        <v>1660</v>
      </c>
      <c r="C3505">
        <v>30</v>
      </c>
    </row>
    <row r="3506" spans="1:3" hidden="1" x14ac:dyDescent="0.2">
      <c r="A3506" t="s">
        <v>8219</v>
      </c>
      <c r="B3506">
        <v>4656</v>
      </c>
      <c r="C3506">
        <v>56</v>
      </c>
    </row>
    <row r="3507" spans="1:3" hidden="1" x14ac:dyDescent="0.2">
      <c r="A3507" t="s">
        <v>8219</v>
      </c>
      <c r="B3507">
        <v>2555</v>
      </c>
      <c r="C3507">
        <v>66</v>
      </c>
    </row>
    <row r="3508" spans="1:3" hidden="1" x14ac:dyDescent="0.2">
      <c r="A3508" t="s">
        <v>8219</v>
      </c>
      <c r="B3508">
        <v>3636</v>
      </c>
      <c r="C3508">
        <v>29</v>
      </c>
    </row>
    <row r="3509" spans="1:3" hidden="1" x14ac:dyDescent="0.2">
      <c r="A3509" t="s">
        <v>8219</v>
      </c>
      <c r="B3509">
        <v>5635</v>
      </c>
      <c r="C3509">
        <v>72</v>
      </c>
    </row>
    <row r="3510" spans="1:3" hidden="1" x14ac:dyDescent="0.2">
      <c r="A3510" t="s">
        <v>8219</v>
      </c>
      <c r="B3510">
        <v>1275</v>
      </c>
      <c r="C3510">
        <v>27</v>
      </c>
    </row>
    <row r="3511" spans="1:3" hidden="1" x14ac:dyDescent="0.2">
      <c r="A3511" t="s">
        <v>8219</v>
      </c>
      <c r="B3511">
        <v>791</v>
      </c>
      <c r="C3511">
        <v>10</v>
      </c>
    </row>
    <row r="3512" spans="1:3" hidden="1" x14ac:dyDescent="0.2">
      <c r="A3512" t="s">
        <v>8219</v>
      </c>
      <c r="B3512">
        <v>4000.22</v>
      </c>
      <c r="C3512">
        <v>35</v>
      </c>
    </row>
    <row r="3513" spans="1:3" hidden="1" x14ac:dyDescent="0.2">
      <c r="A3513" t="s">
        <v>8219</v>
      </c>
      <c r="B3513">
        <v>1500</v>
      </c>
      <c r="C3513">
        <v>29</v>
      </c>
    </row>
    <row r="3514" spans="1:3" hidden="1" x14ac:dyDescent="0.2">
      <c r="A3514" t="s">
        <v>8219</v>
      </c>
      <c r="B3514">
        <v>400</v>
      </c>
      <c r="C3514">
        <v>13</v>
      </c>
    </row>
    <row r="3515" spans="1:3" hidden="1" x14ac:dyDescent="0.2">
      <c r="A3515" t="s">
        <v>8219</v>
      </c>
      <c r="B3515">
        <v>5343</v>
      </c>
      <c r="C3515">
        <v>72</v>
      </c>
    </row>
    <row r="3516" spans="1:3" hidden="1" x14ac:dyDescent="0.2">
      <c r="A3516" t="s">
        <v>8219</v>
      </c>
      <c r="B3516">
        <v>3732</v>
      </c>
      <c r="C3516">
        <v>78</v>
      </c>
    </row>
    <row r="3517" spans="1:3" hidden="1" x14ac:dyDescent="0.2">
      <c r="A3517" t="s">
        <v>8219</v>
      </c>
      <c r="B3517">
        <v>1686</v>
      </c>
      <c r="C3517">
        <v>49</v>
      </c>
    </row>
    <row r="3518" spans="1:3" hidden="1" x14ac:dyDescent="0.2">
      <c r="A3518" t="s">
        <v>8219</v>
      </c>
      <c r="B3518">
        <v>1690</v>
      </c>
      <c r="C3518">
        <v>42</v>
      </c>
    </row>
    <row r="3519" spans="1:3" hidden="1" x14ac:dyDescent="0.2">
      <c r="A3519" t="s">
        <v>8219</v>
      </c>
      <c r="B3519">
        <v>2110</v>
      </c>
      <c r="C3519">
        <v>35</v>
      </c>
    </row>
    <row r="3520" spans="1:3" hidden="1" x14ac:dyDescent="0.2">
      <c r="A3520" t="s">
        <v>8219</v>
      </c>
      <c r="B3520">
        <v>1063</v>
      </c>
      <c r="C3520">
        <v>42</v>
      </c>
    </row>
    <row r="3521" spans="1:3" hidden="1" x14ac:dyDescent="0.2">
      <c r="A3521" t="s">
        <v>8219</v>
      </c>
      <c r="B3521">
        <v>1510</v>
      </c>
      <c r="C3521">
        <v>42</v>
      </c>
    </row>
    <row r="3522" spans="1:3" hidden="1" x14ac:dyDescent="0.2">
      <c r="A3522" t="s">
        <v>8219</v>
      </c>
      <c r="B3522">
        <v>4216</v>
      </c>
      <c r="C3522">
        <v>31</v>
      </c>
    </row>
    <row r="3523" spans="1:3" hidden="1" x14ac:dyDescent="0.2">
      <c r="A3523" t="s">
        <v>8219</v>
      </c>
      <c r="B3523">
        <v>2689</v>
      </c>
      <c r="C3523">
        <v>38</v>
      </c>
    </row>
    <row r="3524" spans="1:3" hidden="1" x14ac:dyDescent="0.2">
      <c r="A3524" t="s">
        <v>8219</v>
      </c>
      <c r="B3524">
        <v>1000</v>
      </c>
      <c r="C3524">
        <v>8</v>
      </c>
    </row>
    <row r="3525" spans="1:3" hidden="1" x14ac:dyDescent="0.2">
      <c r="A3525" t="s">
        <v>8219</v>
      </c>
      <c r="B3525">
        <v>2594</v>
      </c>
      <c r="C3525">
        <v>39</v>
      </c>
    </row>
    <row r="3526" spans="1:3" hidden="1" x14ac:dyDescent="0.2">
      <c r="A3526" t="s">
        <v>8219</v>
      </c>
      <c r="B3526">
        <v>3045</v>
      </c>
      <c r="C3526">
        <v>29</v>
      </c>
    </row>
    <row r="3527" spans="1:3" hidden="1" x14ac:dyDescent="0.2">
      <c r="A3527" t="s">
        <v>8219</v>
      </c>
      <c r="B3527">
        <v>10440</v>
      </c>
      <c r="C3527">
        <v>72</v>
      </c>
    </row>
    <row r="3528" spans="1:3" hidden="1" x14ac:dyDescent="0.2">
      <c r="A3528" t="s">
        <v>8219</v>
      </c>
      <c r="B3528">
        <v>180</v>
      </c>
      <c r="C3528">
        <v>15</v>
      </c>
    </row>
    <row r="3529" spans="1:3" hidden="1" x14ac:dyDescent="0.2">
      <c r="A3529" t="s">
        <v>8219</v>
      </c>
      <c r="B3529">
        <v>3190</v>
      </c>
      <c r="C3529">
        <v>33</v>
      </c>
    </row>
    <row r="3530" spans="1:3" hidden="1" x14ac:dyDescent="0.2">
      <c r="A3530" t="s">
        <v>8219</v>
      </c>
      <c r="B3530">
        <v>905</v>
      </c>
      <c r="C3530">
        <v>15</v>
      </c>
    </row>
    <row r="3531" spans="1:3" hidden="1" x14ac:dyDescent="0.2">
      <c r="A3531" t="s">
        <v>8219</v>
      </c>
      <c r="B3531">
        <v>1518</v>
      </c>
      <c r="C3531">
        <v>19</v>
      </c>
    </row>
    <row r="3532" spans="1:3" hidden="1" x14ac:dyDescent="0.2">
      <c r="A3532" t="s">
        <v>8219</v>
      </c>
      <c r="B3532">
        <v>1000</v>
      </c>
      <c r="C3532">
        <v>17</v>
      </c>
    </row>
    <row r="3533" spans="1:3" hidden="1" x14ac:dyDescent="0.2">
      <c r="A3533" t="s">
        <v>8219</v>
      </c>
      <c r="B3533">
        <v>3315</v>
      </c>
      <c r="C3533">
        <v>44</v>
      </c>
    </row>
    <row r="3534" spans="1:3" hidden="1" x14ac:dyDescent="0.2">
      <c r="A3534" t="s">
        <v>8219</v>
      </c>
      <c r="B3534">
        <v>550</v>
      </c>
      <c r="C3534">
        <v>10</v>
      </c>
    </row>
    <row r="3535" spans="1:3" hidden="1" x14ac:dyDescent="0.2">
      <c r="A3535" t="s">
        <v>8219</v>
      </c>
      <c r="B3535">
        <v>3080</v>
      </c>
      <c r="C3535">
        <v>46</v>
      </c>
    </row>
    <row r="3536" spans="1:3" hidden="1" x14ac:dyDescent="0.2">
      <c r="A3536" t="s">
        <v>8219</v>
      </c>
      <c r="B3536">
        <v>2500</v>
      </c>
      <c r="C3536">
        <v>11</v>
      </c>
    </row>
    <row r="3537" spans="1:3" hidden="1" x14ac:dyDescent="0.2">
      <c r="A3537" t="s">
        <v>8219</v>
      </c>
      <c r="B3537">
        <v>4000</v>
      </c>
      <c r="C3537">
        <v>13</v>
      </c>
    </row>
    <row r="3538" spans="1:3" hidden="1" x14ac:dyDescent="0.2">
      <c r="A3538" t="s">
        <v>8219</v>
      </c>
      <c r="B3538">
        <v>1650.69</v>
      </c>
      <c r="C3538">
        <v>33</v>
      </c>
    </row>
    <row r="3539" spans="1:3" hidden="1" x14ac:dyDescent="0.2">
      <c r="A3539" t="s">
        <v>8219</v>
      </c>
      <c r="B3539">
        <v>2027</v>
      </c>
      <c r="C3539">
        <v>28</v>
      </c>
    </row>
    <row r="3540" spans="1:3" hidden="1" x14ac:dyDescent="0.2">
      <c r="A3540" t="s">
        <v>8219</v>
      </c>
      <c r="B3540">
        <v>2015</v>
      </c>
      <c r="C3540">
        <v>21</v>
      </c>
    </row>
    <row r="3541" spans="1:3" hidden="1" x14ac:dyDescent="0.2">
      <c r="A3541" t="s">
        <v>8219</v>
      </c>
      <c r="B3541">
        <v>593</v>
      </c>
      <c r="C3541">
        <v>13</v>
      </c>
    </row>
    <row r="3542" spans="1:3" hidden="1" x14ac:dyDescent="0.2">
      <c r="A3542" t="s">
        <v>8219</v>
      </c>
      <c r="B3542">
        <v>1395</v>
      </c>
      <c r="C3542">
        <v>34</v>
      </c>
    </row>
    <row r="3543" spans="1:3" hidden="1" x14ac:dyDescent="0.2">
      <c r="A3543" t="s">
        <v>8219</v>
      </c>
      <c r="B3543">
        <v>4546</v>
      </c>
      <c r="C3543">
        <v>80</v>
      </c>
    </row>
    <row r="3544" spans="1:3" hidden="1" x14ac:dyDescent="0.2">
      <c r="A3544" t="s">
        <v>8219</v>
      </c>
      <c r="B3544">
        <v>10156</v>
      </c>
      <c r="C3544">
        <v>74</v>
      </c>
    </row>
    <row r="3545" spans="1:3" hidden="1" x14ac:dyDescent="0.2">
      <c r="A3545" t="s">
        <v>8219</v>
      </c>
      <c r="B3545">
        <v>530</v>
      </c>
      <c r="C3545">
        <v>7</v>
      </c>
    </row>
    <row r="3546" spans="1:3" hidden="1" x14ac:dyDescent="0.2">
      <c r="A3546" t="s">
        <v>8219</v>
      </c>
      <c r="B3546">
        <v>3366</v>
      </c>
      <c r="C3546">
        <v>34</v>
      </c>
    </row>
    <row r="3547" spans="1:3" hidden="1" x14ac:dyDescent="0.2">
      <c r="A3547" t="s">
        <v>8219</v>
      </c>
      <c r="B3547">
        <v>7015</v>
      </c>
      <c r="C3547">
        <v>86</v>
      </c>
    </row>
    <row r="3548" spans="1:3" hidden="1" x14ac:dyDescent="0.2">
      <c r="A3548" t="s">
        <v>8219</v>
      </c>
      <c r="B3548">
        <v>1669</v>
      </c>
      <c r="C3548">
        <v>37</v>
      </c>
    </row>
    <row r="3549" spans="1:3" hidden="1" x14ac:dyDescent="0.2">
      <c r="A3549" t="s">
        <v>8219</v>
      </c>
      <c r="B3549">
        <v>660</v>
      </c>
      <c r="C3549">
        <v>18</v>
      </c>
    </row>
    <row r="3550" spans="1:3" hidden="1" x14ac:dyDescent="0.2">
      <c r="A3550" t="s">
        <v>8219</v>
      </c>
      <c r="B3550">
        <v>2750</v>
      </c>
      <c r="C3550">
        <v>22</v>
      </c>
    </row>
    <row r="3551" spans="1:3" hidden="1" x14ac:dyDescent="0.2">
      <c r="A3551" t="s">
        <v>8219</v>
      </c>
      <c r="B3551">
        <v>1280</v>
      </c>
      <c r="C3551">
        <v>26</v>
      </c>
    </row>
    <row r="3552" spans="1:3" hidden="1" x14ac:dyDescent="0.2">
      <c r="A3552" t="s">
        <v>8219</v>
      </c>
      <c r="B3552">
        <v>1142</v>
      </c>
      <c r="C3552">
        <v>27</v>
      </c>
    </row>
    <row r="3553" spans="1:3" hidden="1" x14ac:dyDescent="0.2">
      <c r="A3553" t="s">
        <v>8219</v>
      </c>
      <c r="B3553">
        <v>631</v>
      </c>
      <c r="C3553">
        <v>8</v>
      </c>
    </row>
    <row r="3554" spans="1:3" hidden="1" x14ac:dyDescent="0.2">
      <c r="A3554" t="s">
        <v>8219</v>
      </c>
      <c r="B3554">
        <v>7810</v>
      </c>
      <c r="C3554">
        <v>204</v>
      </c>
    </row>
    <row r="3555" spans="1:3" hidden="1" x14ac:dyDescent="0.2">
      <c r="A3555" t="s">
        <v>8219</v>
      </c>
      <c r="B3555">
        <v>2063</v>
      </c>
      <c r="C3555">
        <v>46</v>
      </c>
    </row>
    <row r="3556" spans="1:3" hidden="1" x14ac:dyDescent="0.2">
      <c r="A3556" t="s">
        <v>8219</v>
      </c>
      <c r="B3556">
        <v>230</v>
      </c>
      <c r="C3556">
        <v>17</v>
      </c>
    </row>
    <row r="3557" spans="1:3" hidden="1" x14ac:dyDescent="0.2">
      <c r="A3557" t="s">
        <v>8219</v>
      </c>
      <c r="B3557">
        <v>1218</v>
      </c>
      <c r="C3557">
        <v>28</v>
      </c>
    </row>
    <row r="3558" spans="1:3" hidden="1" x14ac:dyDescent="0.2">
      <c r="A3558" t="s">
        <v>8219</v>
      </c>
      <c r="B3558">
        <v>2569</v>
      </c>
      <c r="C3558">
        <v>83</v>
      </c>
    </row>
    <row r="3559" spans="1:3" hidden="1" x14ac:dyDescent="0.2">
      <c r="A3559" t="s">
        <v>8219</v>
      </c>
      <c r="B3559">
        <v>718</v>
      </c>
      <c r="C3559">
        <v>13</v>
      </c>
    </row>
    <row r="3560" spans="1:3" hidden="1" x14ac:dyDescent="0.2">
      <c r="A3560" t="s">
        <v>8219</v>
      </c>
      <c r="B3560">
        <v>369</v>
      </c>
      <c r="C3560">
        <v>8</v>
      </c>
    </row>
    <row r="3561" spans="1:3" hidden="1" x14ac:dyDescent="0.2">
      <c r="A3561" t="s">
        <v>8219</v>
      </c>
      <c r="B3561">
        <v>1260</v>
      </c>
      <c r="C3561">
        <v>32</v>
      </c>
    </row>
    <row r="3562" spans="1:3" hidden="1" x14ac:dyDescent="0.2">
      <c r="A3562" t="s">
        <v>8219</v>
      </c>
      <c r="B3562">
        <v>5623</v>
      </c>
      <c r="C3562">
        <v>85</v>
      </c>
    </row>
    <row r="3563" spans="1:3" hidden="1" x14ac:dyDescent="0.2">
      <c r="A3563" t="s">
        <v>8219</v>
      </c>
      <c r="B3563">
        <v>1570</v>
      </c>
      <c r="C3563">
        <v>29</v>
      </c>
    </row>
    <row r="3564" spans="1:3" hidden="1" x14ac:dyDescent="0.2">
      <c r="A3564" t="s">
        <v>8219</v>
      </c>
      <c r="B3564">
        <v>2500</v>
      </c>
      <c r="C3564">
        <v>24</v>
      </c>
    </row>
    <row r="3565" spans="1:3" hidden="1" x14ac:dyDescent="0.2">
      <c r="A3565" t="s">
        <v>8219</v>
      </c>
      <c r="B3565">
        <v>251</v>
      </c>
      <c r="C3565">
        <v>8</v>
      </c>
    </row>
    <row r="3566" spans="1:3" hidden="1" x14ac:dyDescent="0.2">
      <c r="A3566" t="s">
        <v>8219</v>
      </c>
      <c r="B3566">
        <v>1125</v>
      </c>
      <c r="C3566">
        <v>19</v>
      </c>
    </row>
    <row r="3567" spans="1:3" hidden="1" x14ac:dyDescent="0.2">
      <c r="A3567" t="s">
        <v>8219</v>
      </c>
      <c r="B3567">
        <v>40043.25</v>
      </c>
      <c r="C3567">
        <v>336</v>
      </c>
    </row>
    <row r="3568" spans="1:3" hidden="1" x14ac:dyDescent="0.2">
      <c r="A3568" t="s">
        <v>8219</v>
      </c>
      <c r="B3568">
        <v>2140</v>
      </c>
      <c r="C3568">
        <v>13</v>
      </c>
    </row>
    <row r="3569" spans="1:3" hidden="1" x14ac:dyDescent="0.2">
      <c r="A3569" t="s">
        <v>8219</v>
      </c>
      <c r="B3569">
        <v>1020</v>
      </c>
      <c r="C3569">
        <v>42</v>
      </c>
    </row>
    <row r="3570" spans="1:3" hidden="1" x14ac:dyDescent="0.2">
      <c r="A3570" t="s">
        <v>8219</v>
      </c>
      <c r="B3570">
        <v>2620</v>
      </c>
      <c r="C3570">
        <v>64</v>
      </c>
    </row>
    <row r="3571" spans="1:3" hidden="1" x14ac:dyDescent="0.2">
      <c r="A3571" t="s">
        <v>8219</v>
      </c>
      <c r="B3571">
        <v>1527.5</v>
      </c>
      <c r="C3571">
        <v>25</v>
      </c>
    </row>
    <row r="3572" spans="1:3" hidden="1" x14ac:dyDescent="0.2">
      <c r="A3572" t="s">
        <v>8219</v>
      </c>
      <c r="B3572">
        <v>773</v>
      </c>
      <c r="C3572">
        <v>20</v>
      </c>
    </row>
    <row r="3573" spans="1:3" hidden="1" x14ac:dyDescent="0.2">
      <c r="A3573" t="s">
        <v>8219</v>
      </c>
      <c r="B3573">
        <v>5845</v>
      </c>
      <c r="C3573">
        <v>104</v>
      </c>
    </row>
    <row r="3574" spans="1:3" hidden="1" x14ac:dyDescent="0.2">
      <c r="A3574" t="s">
        <v>8219</v>
      </c>
      <c r="B3574">
        <v>5671.11</v>
      </c>
      <c r="C3574">
        <v>53</v>
      </c>
    </row>
    <row r="3575" spans="1:3" hidden="1" x14ac:dyDescent="0.2">
      <c r="A3575" t="s">
        <v>8219</v>
      </c>
      <c r="B3575">
        <v>2400</v>
      </c>
      <c r="C3575">
        <v>14</v>
      </c>
    </row>
    <row r="3576" spans="1:3" hidden="1" x14ac:dyDescent="0.2">
      <c r="A3576" t="s">
        <v>8219</v>
      </c>
      <c r="B3576">
        <v>2210</v>
      </c>
      <c r="C3576">
        <v>20</v>
      </c>
    </row>
    <row r="3577" spans="1:3" hidden="1" x14ac:dyDescent="0.2">
      <c r="A3577" t="s">
        <v>8219</v>
      </c>
      <c r="B3577">
        <v>100036</v>
      </c>
      <c r="C3577">
        <v>558</v>
      </c>
    </row>
    <row r="3578" spans="1:3" hidden="1" x14ac:dyDescent="0.2">
      <c r="A3578" t="s">
        <v>8219</v>
      </c>
      <c r="B3578">
        <v>504</v>
      </c>
      <c r="C3578">
        <v>22</v>
      </c>
    </row>
    <row r="3579" spans="1:3" hidden="1" x14ac:dyDescent="0.2">
      <c r="A3579" t="s">
        <v>8219</v>
      </c>
      <c r="B3579">
        <v>1035</v>
      </c>
      <c r="C3579">
        <v>24</v>
      </c>
    </row>
    <row r="3580" spans="1:3" hidden="1" x14ac:dyDescent="0.2">
      <c r="A3580" t="s">
        <v>8219</v>
      </c>
      <c r="B3580">
        <v>3470</v>
      </c>
      <c r="C3580">
        <v>74</v>
      </c>
    </row>
    <row r="3581" spans="1:3" hidden="1" x14ac:dyDescent="0.2">
      <c r="A3581" t="s">
        <v>8219</v>
      </c>
      <c r="B3581">
        <v>2560</v>
      </c>
      <c r="C3581">
        <v>54</v>
      </c>
    </row>
    <row r="3582" spans="1:3" hidden="1" x14ac:dyDescent="0.2">
      <c r="A3582" t="s">
        <v>8219</v>
      </c>
      <c r="B3582">
        <v>469</v>
      </c>
      <c r="C3582">
        <v>31</v>
      </c>
    </row>
    <row r="3583" spans="1:3" hidden="1" x14ac:dyDescent="0.2">
      <c r="A3583" t="s">
        <v>8219</v>
      </c>
      <c r="B3583">
        <v>527.45000000000005</v>
      </c>
      <c r="C3583">
        <v>25</v>
      </c>
    </row>
    <row r="3584" spans="1:3" hidden="1" x14ac:dyDescent="0.2">
      <c r="A3584" t="s">
        <v>8219</v>
      </c>
      <c r="B3584">
        <v>1005</v>
      </c>
      <c r="C3584">
        <v>17</v>
      </c>
    </row>
    <row r="3585" spans="1:3" hidden="1" x14ac:dyDescent="0.2">
      <c r="A3585" t="s">
        <v>8219</v>
      </c>
      <c r="B3585">
        <v>1175</v>
      </c>
      <c r="C3585">
        <v>12</v>
      </c>
    </row>
    <row r="3586" spans="1:3" hidden="1" x14ac:dyDescent="0.2">
      <c r="A3586" t="s">
        <v>8219</v>
      </c>
      <c r="B3586">
        <v>2095</v>
      </c>
      <c r="C3586">
        <v>38</v>
      </c>
    </row>
    <row r="3587" spans="1:3" hidden="1" x14ac:dyDescent="0.2">
      <c r="A3587" t="s">
        <v>8219</v>
      </c>
      <c r="B3587">
        <v>1088</v>
      </c>
      <c r="C3587">
        <v>41</v>
      </c>
    </row>
    <row r="3588" spans="1:3" hidden="1" x14ac:dyDescent="0.2">
      <c r="A3588" t="s">
        <v>8219</v>
      </c>
      <c r="B3588">
        <v>1110</v>
      </c>
      <c r="C3588">
        <v>19</v>
      </c>
    </row>
    <row r="3589" spans="1:3" hidden="1" x14ac:dyDescent="0.2">
      <c r="A3589" t="s">
        <v>8219</v>
      </c>
      <c r="B3589">
        <v>5024</v>
      </c>
      <c r="C3589">
        <v>41</v>
      </c>
    </row>
    <row r="3590" spans="1:3" hidden="1" x14ac:dyDescent="0.2">
      <c r="A3590" t="s">
        <v>8219</v>
      </c>
      <c r="B3590">
        <v>2287</v>
      </c>
      <c r="C3590">
        <v>26</v>
      </c>
    </row>
    <row r="3591" spans="1:3" hidden="1" x14ac:dyDescent="0.2">
      <c r="A3591" t="s">
        <v>8219</v>
      </c>
      <c r="B3591">
        <v>1831</v>
      </c>
      <c r="C3591">
        <v>25</v>
      </c>
    </row>
    <row r="3592" spans="1:3" hidden="1" x14ac:dyDescent="0.2">
      <c r="A3592" t="s">
        <v>8219</v>
      </c>
      <c r="B3592">
        <v>500</v>
      </c>
      <c r="C3592">
        <v>9</v>
      </c>
    </row>
    <row r="3593" spans="1:3" hidden="1" x14ac:dyDescent="0.2">
      <c r="A3593" t="s">
        <v>8219</v>
      </c>
      <c r="B3593">
        <v>3084</v>
      </c>
      <c r="C3593">
        <v>78</v>
      </c>
    </row>
    <row r="3594" spans="1:3" hidden="1" x14ac:dyDescent="0.2">
      <c r="A3594" t="s">
        <v>8219</v>
      </c>
      <c r="B3594">
        <v>6155</v>
      </c>
      <c r="C3594">
        <v>45</v>
      </c>
    </row>
    <row r="3595" spans="1:3" hidden="1" x14ac:dyDescent="0.2">
      <c r="A3595" t="s">
        <v>8219</v>
      </c>
      <c r="B3595">
        <v>10133</v>
      </c>
      <c r="C3595">
        <v>102</v>
      </c>
    </row>
    <row r="3596" spans="1:3" hidden="1" x14ac:dyDescent="0.2">
      <c r="A3596" t="s">
        <v>8219</v>
      </c>
      <c r="B3596">
        <v>100</v>
      </c>
      <c r="C3596">
        <v>5</v>
      </c>
    </row>
    <row r="3597" spans="1:3" hidden="1" x14ac:dyDescent="0.2">
      <c r="A3597" t="s">
        <v>8219</v>
      </c>
      <c r="B3597">
        <v>780</v>
      </c>
      <c r="C3597">
        <v>27</v>
      </c>
    </row>
    <row r="3598" spans="1:3" hidden="1" x14ac:dyDescent="0.2">
      <c r="A3598" t="s">
        <v>8219</v>
      </c>
      <c r="B3598">
        <v>1500.2</v>
      </c>
      <c r="C3598">
        <v>37</v>
      </c>
    </row>
    <row r="3599" spans="1:3" hidden="1" x14ac:dyDescent="0.2">
      <c r="A3599" t="s">
        <v>8219</v>
      </c>
      <c r="B3599">
        <v>500</v>
      </c>
      <c r="C3599">
        <v>14</v>
      </c>
    </row>
    <row r="3600" spans="1:3" hidden="1" x14ac:dyDescent="0.2">
      <c r="A3600" t="s">
        <v>8219</v>
      </c>
      <c r="B3600">
        <v>1025</v>
      </c>
      <c r="C3600">
        <v>27</v>
      </c>
    </row>
    <row r="3601" spans="1:3" hidden="1" x14ac:dyDescent="0.2">
      <c r="A3601" t="s">
        <v>8219</v>
      </c>
      <c r="B3601">
        <v>1500</v>
      </c>
      <c r="C3601">
        <v>45</v>
      </c>
    </row>
    <row r="3602" spans="1:3" hidden="1" x14ac:dyDescent="0.2">
      <c r="A3602" t="s">
        <v>8219</v>
      </c>
      <c r="B3602">
        <v>2870</v>
      </c>
      <c r="C3602">
        <v>49</v>
      </c>
    </row>
    <row r="3603" spans="1:3" hidden="1" x14ac:dyDescent="0.2">
      <c r="A3603" t="s">
        <v>8219</v>
      </c>
      <c r="B3603">
        <v>3255</v>
      </c>
      <c r="C3603">
        <v>24</v>
      </c>
    </row>
    <row r="3604" spans="1:3" hidden="1" x14ac:dyDescent="0.2">
      <c r="A3604" t="s">
        <v>8219</v>
      </c>
      <c r="B3604">
        <v>3465</v>
      </c>
      <c r="C3604">
        <v>112</v>
      </c>
    </row>
    <row r="3605" spans="1:3" hidden="1" x14ac:dyDescent="0.2">
      <c r="A3605" t="s">
        <v>8219</v>
      </c>
      <c r="B3605">
        <v>4050</v>
      </c>
      <c r="C3605">
        <v>23</v>
      </c>
    </row>
    <row r="3606" spans="1:3" hidden="1" x14ac:dyDescent="0.2">
      <c r="A3606" t="s">
        <v>8219</v>
      </c>
      <c r="B3606">
        <v>8207</v>
      </c>
      <c r="C3606">
        <v>54</v>
      </c>
    </row>
    <row r="3607" spans="1:3" hidden="1" x14ac:dyDescent="0.2">
      <c r="A3607" t="s">
        <v>8219</v>
      </c>
      <c r="B3607">
        <v>633</v>
      </c>
      <c r="C3607">
        <v>28</v>
      </c>
    </row>
    <row r="3608" spans="1:3" hidden="1" x14ac:dyDescent="0.2">
      <c r="A3608" t="s">
        <v>8219</v>
      </c>
      <c r="B3608">
        <v>201</v>
      </c>
      <c r="C3608">
        <v>11</v>
      </c>
    </row>
    <row r="3609" spans="1:3" hidden="1" x14ac:dyDescent="0.2">
      <c r="A3609" t="s">
        <v>8219</v>
      </c>
      <c r="B3609">
        <v>5100</v>
      </c>
      <c r="C3609">
        <v>62</v>
      </c>
    </row>
    <row r="3610" spans="1:3" hidden="1" x14ac:dyDescent="0.2">
      <c r="A3610" t="s">
        <v>8219</v>
      </c>
      <c r="B3610">
        <v>5003</v>
      </c>
      <c r="C3610">
        <v>73</v>
      </c>
    </row>
    <row r="3611" spans="1:3" hidden="1" x14ac:dyDescent="0.2">
      <c r="A3611" t="s">
        <v>8219</v>
      </c>
      <c r="B3611">
        <v>1225</v>
      </c>
      <c r="C3611">
        <v>18</v>
      </c>
    </row>
    <row r="3612" spans="1:3" hidden="1" x14ac:dyDescent="0.2">
      <c r="A3612" t="s">
        <v>8219</v>
      </c>
      <c r="B3612">
        <v>2545</v>
      </c>
      <c r="C3612">
        <v>35</v>
      </c>
    </row>
    <row r="3613" spans="1:3" hidden="1" x14ac:dyDescent="0.2">
      <c r="A3613" t="s">
        <v>8219</v>
      </c>
      <c r="B3613">
        <v>3319</v>
      </c>
      <c r="C3613">
        <v>43</v>
      </c>
    </row>
    <row r="3614" spans="1:3" hidden="1" x14ac:dyDescent="0.2">
      <c r="A3614" t="s">
        <v>8219</v>
      </c>
      <c r="B3614">
        <v>2015</v>
      </c>
      <c r="C3614">
        <v>36</v>
      </c>
    </row>
    <row r="3615" spans="1:3" hidden="1" x14ac:dyDescent="0.2">
      <c r="A3615" t="s">
        <v>8219</v>
      </c>
      <c r="B3615">
        <v>3081</v>
      </c>
      <c r="C3615">
        <v>62</v>
      </c>
    </row>
    <row r="3616" spans="1:3" hidden="1" x14ac:dyDescent="0.2">
      <c r="A3616" t="s">
        <v>8219</v>
      </c>
      <c r="B3616">
        <v>1185</v>
      </c>
      <c r="C3616">
        <v>15</v>
      </c>
    </row>
    <row r="3617" spans="1:3" hidden="1" x14ac:dyDescent="0.2">
      <c r="A3617" t="s">
        <v>8219</v>
      </c>
      <c r="B3617">
        <v>2565</v>
      </c>
      <c r="C3617">
        <v>33</v>
      </c>
    </row>
    <row r="3618" spans="1:3" hidden="1" x14ac:dyDescent="0.2">
      <c r="A3618" t="s">
        <v>8219</v>
      </c>
      <c r="B3618">
        <v>1101</v>
      </c>
      <c r="C3618">
        <v>27</v>
      </c>
    </row>
    <row r="3619" spans="1:3" hidden="1" x14ac:dyDescent="0.2">
      <c r="A3619" t="s">
        <v>8219</v>
      </c>
      <c r="B3619">
        <v>1010</v>
      </c>
      <c r="C3619">
        <v>17</v>
      </c>
    </row>
    <row r="3620" spans="1:3" hidden="1" x14ac:dyDescent="0.2">
      <c r="A3620" t="s">
        <v>8219</v>
      </c>
      <c r="B3620">
        <v>13</v>
      </c>
      <c r="C3620">
        <v>4</v>
      </c>
    </row>
    <row r="3621" spans="1:3" hidden="1" x14ac:dyDescent="0.2">
      <c r="A3621" t="s">
        <v>8219</v>
      </c>
      <c r="B3621">
        <v>2087</v>
      </c>
      <c r="C3621">
        <v>53</v>
      </c>
    </row>
    <row r="3622" spans="1:3" hidden="1" x14ac:dyDescent="0.2">
      <c r="A3622" t="s">
        <v>8219</v>
      </c>
      <c r="B3622">
        <v>4002</v>
      </c>
      <c r="C3622">
        <v>49</v>
      </c>
    </row>
    <row r="3623" spans="1:3" hidden="1" x14ac:dyDescent="0.2">
      <c r="A3623" t="s">
        <v>8219</v>
      </c>
      <c r="B3623">
        <v>2560</v>
      </c>
      <c r="C3623">
        <v>57</v>
      </c>
    </row>
    <row r="3624" spans="1:3" hidden="1" x14ac:dyDescent="0.2">
      <c r="A3624" t="s">
        <v>8219</v>
      </c>
      <c r="B3624">
        <v>3385</v>
      </c>
      <c r="C3624">
        <v>69</v>
      </c>
    </row>
    <row r="3625" spans="1:3" hidden="1" x14ac:dyDescent="0.2">
      <c r="A3625" t="s">
        <v>8219</v>
      </c>
      <c r="B3625">
        <v>460</v>
      </c>
      <c r="C3625">
        <v>15</v>
      </c>
    </row>
    <row r="3626" spans="1:3" hidden="1" x14ac:dyDescent="0.2">
      <c r="A3626" t="s">
        <v>8219</v>
      </c>
      <c r="B3626">
        <v>3908</v>
      </c>
      <c r="C3626">
        <v>64</v>
      </c>
    </row>
    <row r="3627" spans="1:3" hidden="1" x14ac:dyDescent="0.2">
      <c r="A3627" t="s">
        <v>8219</v>
      </c>
      <c r="B3627">
        <v>580</v>
      </c>
      <c r="C3627">
        <v>20</v>
      </c>
    </row>
    <row r="3628" spans="1:3" hidden="1" x14ac:dyDescent="0.2">
      <c r="A3628" t="s">
        <v>8219</v>
      </c>
      <c r="B3628">
        <v>800</v>
      </c>
      <c r="C3628">
        <v>27</v>
      </c>
    </row>
    <row r="3629" spans="1:3" hidden="1" x14ac:dyDescent="0.2">
      <c r="A3629" t="s">
        <v>8219</v>
      </c>
      <c r="B3629">
        <v>3005</v>
      </c>
      <c r="C3629">
        <v>21</v>
      </c>
    </row>
    <row r="3630" spans="1:3" hidden="1" x14ac:dyDescent="0.2">
      <c r="A3630" t="s">
        <v>8219</v>
      </c>
      <c r="B3630">
        <v>1623</v>
      </c>
      <c r="C3630">
        <v>31</v>
      </c>
    </row>
    <row r="3631" spans="1:3" hidden="1" x14ac:dyDescent="0.2">
      <c r="A3631" t="s">
        <v>8219</v>
      </c>
      <c r="B3631">
        <v>3400</v>
      </c>
      <c r="C3631">
        <v>51</v>
      </c>
    </row>
    <row r="3632" spans="1:3" hidden="1" x14ac:dyDescent="0.2">
      <c r="A3632" t="s">
        <v>8219</v>
      </c>
      <c r="B3632">
        <v>7220</v>
      </c>
      <c r="C3632">
        <v>57</v>
      </c>
    </row>
    <row r="3633" spans="1:3" hidden="1" x14ac:dyDescent="0.2">
      <c r="A3633" t="s">
        <v>8219</v>
      </c>
      <c r="B3633">
        <v>1250</v>
      </c>
      <c r="C3633">
        <v>20</v>
      </c>
    </row>
    <row r="3634" spans="1:3" hidden="1" x14ac:dyDescent="0.2">
      <c r="A3634" t="s">
        <v>8219</v>
      </c>
      <c r="B3634">
        <v>2520</v>
      </c>
      <c r="C3634">
        <v>71</v>
      </c>
    </row>
    <row r="3635" spans="1:3" hidden="1" x14ac:dyDescent="0.2">
      <c r="A3635" t="s">
        <v>8219</v>
      </c>
      <c r="B3635">
        <v>2670</v>
      </c>
      <c r="C3635">
        <v>72</v>
      </c>
    </row>
    <row r="3636" spans="1:3" hidden="1" x14ac:dyDescent="0.2">
      <c r="A3636" t="s">
        <v>8219</v>
      </c>
      <c r="B3636">
        <v>3120</v>
      </c>
      <c r="C3636">
        <v>45</v>
      </c>
    </row>
    <row r="3637" spans="1:3" hidden="1" x14ac:dyDescent="0.2">
      <c r="A3637" t="s">
        <v>8219</v>
      </c>
      <c r="B3637">
        <v>880</v>
      </c>
      <c r="C3637">
        <v>51</v>
      </c>
    </row>
    <row r="3638" spans="1:3" hidden="1" x14ac:dyDescent="0.2">
      <c r="A3638" t="s">
        <v>8219</v>
      </c>
      <c r="B3638">
        <v>2020</v>
      </c>
      <c r="C3638">
        <v>56</v>
      </c>
    </row>
    <row r="3639" spans="1:3" hidden="1" x14ac:dyDescent="0.2">
      <c r="A3639" t="s">
        <v>8219</v>
      </c>
      <c r="B3639">
        <v>1130</v>
      </c>
      <c r="C3639">
        <v>17</v>
      </c>
    </row>
    <row r="3640" spans="1:3" hidden="1" x14ac:dyDescent="0.2">
      <c r="A3640" t="s">
        <v>8219</v>
      </c>
      <c r="B3640">
        <v>11045</v>
      </c>
      <c r="C3640">
        <v>197</v>
      </c>
    </row>
    <row r="3641" spans="1:3" hidden="1" x14ac:dyDescent="0.2">
      <c r="A3641" t="s">
        <v>8219</v>
      </c>
      <c r="B3641">
        <v>3292</v>
      </c>
      <c r="C3641">
        <v>70</v>
      </c>
    </row>
    <row r="3642" spans="1:3" hidden="1" x14ac:dyDescent="0.2">
      <c r="A3642" t="s">
        <v>8219</v>
      </c>
      <c r="B3642">
        <v>1000.99</v>
      </c>
      <c r="C3642">
        <v>21</v>
      </c>
    </row>
    <row r="3643" spans="1:3" hidden="1" x14ac:dyDescent="0.2">
      <c r="A3643" t="s">
        <v>8219</v>
      </c>
      <c r="B3643">
        <v>3000</v>
      </c>
      <c r="C3643">
        <v>34</v>
      </c>
    </row>
    <row r="3644" spans="1:3" hidden="1" x14ac:dyDescent="0.2">
      <c r="A3644" t="s">
        <v>8219</v>
      </c>
      <c r="B3644">
        <v>3148</v>
      </c>
      <c r="C3644">
        <v>39</v>
      </c>
    </row>
    <row r="3645" spans="1:3" hidden="1" x14ac:dyDescent="0.2">
      <c r="A3645" t="s">
        <v>8219</v>
      </c>
      <c r="B3645">
        <v>3080</v>
      </c>
      <c r="C3645">
        <v>78</v>
      </c>
    </row>
    <row r="3646" spans="1:3" hidden="1" x14ac:dyDescent="0.2">
      <c r="A3646" t="s">
        <v>8219</v>
      </c>
      <c r="B3646">
        <v>4073</v>
      </c>
      <c r="C3646">
        <v>48</v>
      </c>
    </row>
    <row r="3647" spans="1:3" hidden="1" x14ac:dyDescent="0.2">
      <c r="A3647" t="s">
        <v>8219</v>
      </c>
      <c r="B3647">
        <v>2000</v>
      </c>
      <c r="C3647">
        <v>29</v>
      </c>
    </row>
    <row r="3648" spans="1:3" hidden="1" x14ac:dyDescent="0.2">
      <c r="A3648" t="s">
        <v>8221</v>
      </c>
      <c r="B3648">
        <v>0</v>
      </c>
      <c r="C3648">
        <v>0</v>
      </c>
    </row>
    <row r="3649" spans="1:3" hidden="1" x14ac:dyDescent="0.2">
      <c r="A3649" t="s">
        <v>8221</v>
      </c>
      <c r="B3649">
        <v>2</v>
      </c>
      <c r="C3649">
        <v>2</v>
      </c>
    </row>
    <row r="3650" spans="1:3" hidden="1" x14ac:dyDescent="0.2">
      <c r="A3650" t="s">
        <v>8221</v>
      </c>
      <c r="B3650">
        <v>1</v>
      </c>
      <c r="C3650">
        <v>1</v>
      </c>
    </row>
    <row r="3651" spans="1:3" hidden="1" x14ac:dyDescent="0.2">
      <c r="A3651" t="s">
        <v>8221</v>
      </c>
      <c r="B3651">
        <v>8725</v>
      </c>
      <c r="C3651">
        <v>59</v>
      </c>
    </row>
    <row r="3652" spans="1:3" hidden="1" x14ac:dyDescent="0.2">
      <c r="A3652" t="s">
        <v>8221</v>
      </c>
      <c r="B3652">
        <v>100</v>
      </c>
      <c r="C3652">
        <v>1</v>
      </c>
    </row>
    <row r="3653" spans="1:3" hidden="1" x14ac:dyDescent="0.2">
      <c r="A3653" t="s">
        <v>8221</v>
      </c>
      <c r="B3653">
        <v>1762</v>
      </c>
      <c r="C3653">
        <v>31</v>
      </c>
    </row>
    <row r="3654" spans="1:3" hidden="1" x14ac:dyDescent="0.2">
      <c r="A3654" t="s">
        <v>8221</v>
      </c>
      <c r="B3654">
        <v>3185</v>
      </c>
      <c r="C3654">
        <v>18</v>
      </c>
    </row>
    <row r="3655" spans="1:3" hidden="1" x14ac:dyDescent="0.2">
      <c r="A3655" t="s">
        <v>8221</v>
      </c>
      <c r="B3655">
        <v>1276</v>
      </c>
      <c r="C3655">
        <v>10</v>
      </c>
    </row>
    <row r="3656" spans="1:3" hidden="1" x14ac:dyDescent="0.2">
      <c r="A3656" t="s">
        <v>8221</v>
      </c>
      <c r="B3656">
        <v>0</v>
      </c>
      <c r="C3656">
        <v>0</v>
      </c>
    </row>
    <row r="3657" spans="1:3" hidden="1" x14ac:dyDescent="0.2">
      <c r="A3657" t="s">
        <v>8221</v>
      </c>
      <c r="B3657">
        <v>926</v>
      </c>
      <c r="C3657">
        <v>14</v>
      </c>
    </row>
    <row r="3658" spans="1:3" hidden="1" x14ac:dyDescent="0.2">
      <c r="A3658" t="s">
        <v>8221</v>
      </c>
      <c r="B3658">
        <v>216</v>
      </c>
      <c r="C3658">
        <v>2</v>
      </c>
    </row>
    <row r="3659" spans="1:3" hidden="1" x14ac:dyDescent="0.2">
      <c r="A3659" t="s">
        <v>8221</v>
      </c>
      <c r="B3659">
        <v>1</v>
      </c>
      <c r="C3659">
        <v>1</v>
      </c>
    </row>
    <row r="3660" spans="1:3" hidden="1" x14ac:dyDescent="0.2">
      <c r="A3660" t="s">
        <v>8221</v>
      </c>
      <c r="B3660">
        <v>55</v>
      </c>
      <c r="C3660">
        <v>3</v>
      </c>
    </row>
    <row r="3661" spans="1:3" hidden="1" x14ac:dyDescent="0.2">
      <c r="A3661" t="s">
        <v>8221</v>
      </c>
      <c r="B3661">
        <v>0</v>
      </c>
      <c r="C3661">
        <v>0</v>
      </c>
    </row>
    <row r="3662" spans="1:3" hidden="1" x14ac:dyDescent="0.2">
      <c r="A3662" t="s">
        <v>8221</v>
      </c>
      <c r="B3662">
        <v>15</v>
      </c>
      <c r="C3662">
        <v>2</v>
      </c>
    </row>
    <row r="3663" spans="1:3" hidden="1" x14ac:dyDescent="0.2">
      <c r="A3663" t="s">
        <v>8221</v>
      </c>
      <c r="B3663">
        <v>0</v>
      </c>
      <c r="C3663">
        <v>0</v>
      </c>
    </row>
    <row r="3664" spans="1:3" hidden="1" x14ac:dyDescent="0.2">
      <c r="A3664" t="s">
        <v>8221</v>
      </c>
      <c r="B3664">
        <v>821</v>
      </c>
      <c r="C3664">
        <v>12</v>
      </c>
    </row>
    <row r="3665" spans="1:3" hidden="1" x14ac:dyDescent="0.2">
      <c r="A3665" t="s">
        <v>8221</v>
      </c>
      <c r="B3665">
        <v>1</v>
      </c>
      <c r="C3665">
        <v>1</v>
      </c>
    </row>
    <row r="3666" spans="1:3" hidden="1" x14ac:dyDescent="0.2">
      <c r="A3666" t="s">
        <v>8221</v>
      </c>
      <c r="B3666">
        <v>481</v>
      </c>
      <c r="C3666">
        <v>8</v>
      </c>
    </row>
    <row r="3667" spans="1:3" hidden="1" x14ac:dyDescent="0.2">
      <c r="A3667" t="s">
        <v>8221</v>
      </c>
      <c r="B3667">
        <v>30</v>
      </c>
      <c r="C3667">
        <v>2</v>
      </c>
    </row>
    <row r="3668" spans="1:3" hidden="1" x14ac:dyDescent="0.2">
      <c r="A3668" t="s">
        <v>8219</v>
      </c>
      <c r="B3668">
        <v>40153</v>
      </c>
      <c r="C3668">
        <v>73</v>
      </c>
    </row>
    <row r="3669" spans="1:3" hidden="1" x14ac:dyDescent="0.2">
      <c r="A3669" t="s">
        <v>8219</v>
      </c>
      <c r="B3669">
        <v>780</v>
      </c>
      <c r="C3669">
        <v>8</v>
      </c>
    </row>
    <row r="3670" spans="1:3" hidden="1" x14ac:dyDescent="0.2">
      <c r="A3670" t="s">
        <v>8219</v>
      </c>
      <c r="B3670">
        <v>500</v>
      </c>
      <c r="C3670">
        <v>17</v>
      </c>
    </row>
    <row r="3671" spans="1:3" hidden="1" x14ac:dyDescent="0.2">
      <c r="A3671" t="s">
        <v>8219</v>
      </c>
      <c r="B3671">
        <v>520</v>
      </c>
      <c r="C3671">
        <v>9</v>
      </c>
    </row>
    <row r="3672" spans="1:3" hidden="1" x14ac:dyDescent="0.2">
      <c r="A3672" t="s">
        <v>8219</v>
      </c>
      <c r="B3672">
        <v>752</v>
      </c>
      <c r="C3672">
        <v>17</v>
      </c>
    </row>
    <row r="3673" spans="1:3" hidden="1" x14ac:dyDescent="0.2">
      <c r="A3673" t="s">
        <v>8219</v>
      </c>
      <c r="B3673">
        <v>2010</v>
      </c>
      <c r="C3673">
        <v>33</v>
      </c>
    </row>
    <row r="3674" spans="1:3" hidden="1" x14ac:dyDescent="0.2">
      <c r="A3674" t="s">
        <v>8219</v>
      </c>
      <c r="B3674">
        <v>2616</v>
      </c>
      <c r="C3674">
        <v>38</v>
      </c>
    </row>
    <row r="3675" spans="1:3" hidden="1" x14ac:dyDescent="0.2">
      <c r="A3675" t="s">
        <v>8219</v>
      </c>
      <c r="B3675">
        <v>5813</v>
      </c>
      <c r="C3675">
        <v>79</v>
      </c>
    </row>
    <row r="3676" spans="1:3" hidden="1" x14ac:dyDescent="0.2">
      <c r="A3676" t="s">
        <v>8219</v>
      </c>
      <c r="B3676">
        <v>5291</v>
      </c>
      <c r="C3676">
        <v>46</v>
      </c>
    </row>
    <row r="3677" spans="1:3" hidden="1" x14ac:dyDescent="0.2">
      <c r="A3677" t="s">
        <v>8219</v>
      </c>
      <c r="B3677">
        <v>2215</v>
      </c>
      <c r="C3677">
        <v>20</v>
      </c>
    </row>
    <row r="3678" spans="1:3" hidden="1" x14ac:dyDescent="0.2">
      <c r="A3678" t="s">
        <v>8219</v>
      </c>
      <c r="B3678">
        <v>1510</v>
      </c>
      <c r="C3678">
        <v>20</v>
      </c>
    </row>
    <row r="3679" spans="1:3" hidden="1" x14ac:dyDescent="0.2">
      <c r="A3679" t="s">
        <v>8219</v>
      </c>
      <c r="B3679">
        <v>3061</v>
      </c>
      <c r="C3679">
        <v>13</v>
      </c>
    </row>
    <row r="3680" spans="1:3" hidden="1" x14ac:dyDescent="0.2">
      <c r="A3680" t="s">
        <v>8219</v>
      </c>
      <c r="B3680">
        <v>250</v>
      </c>
      <c r="C3680">
        <v>22</v>
      </c>
    </row>
    <row r="3681" spans="1:3" hidden="1" x14ac:dyDescent="0.2">
      <c r="A3681" t="s">
        <v>8219</v>
      </c>
      <c r="B3681">
        <v>3330</v>
      </c>
      <c r="C3681">
        <v>36</v>
      </c>
    </row>
    <row r="3682" spans="1:3" hidden="1" x14ac:dyDescent="0.2">
      <c r="A3682" t="s">
        <v>8219</v>
      </c>
      <c r="B3682">
        <v>8114</v>
      </c>
      <c r="C3682">
        <v>40</v>
      </c>
    </row>
    <row r="3683" spans="1:3" hidden="1" x14ac:dyDescent="0.2">
      <c r="A3683" t="s">
        <v>8219</v>
      </c>
      <c r="B3683">
        <v>234</v>
      </c>
      <c r="C3683">
        <v>9</v>
      </c>
    </row>
    <row r="3684" spans="1:3" hidden="1" x14ac:dyDescent="0.2">
      <c r="A3684" t="s">
        <v>8219</v>
      </c>
      <c r="B3684">
        <v>875</v>
      </c>
      <c r="C3684">
        <v>19</v>
      </c>
    </row>
    <row r="3685" spans="1:3" hidden="1" x14ac:dyDescent="0.2">
      <c r="A3685" t="s">
        <v>8219</v>
      </c>
      <c r="B3685">
        <v>714</v>
      </c>
      <c r="C3685">
        <v>14</v>
      </c>
    </row>
    <row r="3686" spans="1:3" hidden="1" x14ac:dyDescent="0.2">
      <c r="A3686" t="s">
        <v>8219</v>
      </c>
      <c r="B3686">
        <v>1200</v>
      </c>
      <c r="C3686">
        <v>38</v>
      </c>
    </row>
    <row r="3687" spans="1:3" hidden="1" x14ac:dyDescent="0.2">
      <c r="A3687" t="s">
        <v>8219</v>
      </c>
      <c r="B3687">
        <v>3095.11</v>
      </c>
      <c r="C3687">
        <v>58</v>
      </c>
    </row>
    <row r="3688" spans="1:3" hidden="1" x14ac:dyDescent="0.2">
      <c r="A3688" t="s">
        <v>8219</v>
      </c>
      <c r="B3688">
        <v>1035</v>
      </c>
      <c r="C3688">
        <v>28</v>
      </c>
    </row>
    <row r="3689" spans="1:3" hidden="1" x14ac:dyDescent="0.2">
      <c r="A3689" t="s">
        <v>8219</v>
      </c>
      <c r="B3689">
        <v>1382</v>
      </c>
      <c r="C3689">
        <v>17</v>
      </c>
    </row>
    <row r="3690" spans="1:3" hidden="1" x14ac:dyDescent="0.2">
      <c r="A3690" t="s">
        <v>8219</v>
      </c>
      <c r="B3690">
        <v>241</v>
      </c>
      <c r="C3690">
        <v>12</v>
      </c>
    </row>
    <row r="3691" spans="1:3" hidden="1" x14ac:dyDescent="0.2">
      <c r="A3691" t="s">
        <v>8219</v>
      </c>
      <c r="B3691">
        <v>3530</v>
      </c>
      <c r="C3691">
        <v>40</v>
      </c>
    </row>
    <row r="3692" spans="1:3" hidden="1" x14ac:dyDescent="0.2">
      <c r="A3692" t="s">
        <v>8219</v>
      </c>
      <c r="B3692">
        <v>3046</v>
      </c>
      <c r="C3692">
        <v>57</v>
      </c>
    </row>
    <row r="3693" spans="1:3" hidden="1" x14ac:dyDescent="0.2">
      <c r="A3693" t="s">
        <v>8219</v>
      </c>
      <c r="B3693">
        <v>4545</v>
      </c>
      <c r="C3693">
        <v>114</v>
      </c>
    </row>
    <row r="3694" spans="1:3" hidden="1" x14ac:dyDescent="0.2">
      <c r="A3694" t="s">
        <v>8219</v>
      </c>
      <c r="B3694">
        <v>4500</v>
      </c>
      <c r="C3694">
        <v>31</v>
      </c>
    </row>
    <row r="3695" spans="1:3" hidden="1" x14ac:dyDescent="0.2">
      <c r="A3695" t="s">
        <v>8219</v>
      </c>
      <c r="B3695">
        <v>70</v>
      </c>
      <c r="C3695">
        <v>3</v>
      </c>
    </row>
    <row r="3696" spans="1:3" hidden="1" x14ac:dyDescent="0.2">
      <c r="A3696" t="s">
        <v>8219</v>
      </c>
      <c r="B3696">
        <v>1030</v>
      </c>
      <c r="C3696">
        <v>16</v>
      </c>
    </row>
    <row r="3697" spans="1:3" hidden="1" x14ac:dyDescent="0.2">
      <c r="A3697" t="s">
        <v>8219</v>
      </c>
      <c r="B3697">
        <v>12348.5</v>
      </c>
      <c r="C3697">
        <v>199</v>
      </c>
    </row>
    <row r="3698" spans="1:3" hidden="1" x14ac:dyDescent="0.2">
      <c r="A3698" t="s">
        <v>8219</v>
      </c>
      <c r="B3698">
        <v>2050</v>
      </c>
      <c r="C3698">
        <v>31</v>
      </c>
    </row>
    <row r="3699" spans="1:3" hidden="1" x14ac:dyDescent="0.2">
      <c r="A3699" t="s">
        <v>8219</v>
      </c>
      <c r="B3699">
        <v>2202</v>
      </c>
      <c r="C3699">
        <v>30</v>
      </c>
    </row>
    <row r="3700" spans="1:3" hidden="1" x14ac:dyDescent="0.2">
      <c r="A3700" t="s">
        <v>8219</v>
      </c>
      <c r="B3700">
        <v>3383</v>
      </c>
      <c r="C3700">
        <v>34</v>
      </c>
    </row>
    <row r="3701" spans="1:3" hidden="1" x14ac:dyDescent="0.2">
      <c r="A3701" t="s">
        <v>8219</v>
      </c>
      <c r="B3701">
        <v>1119</v>
      </c>
      <c r="C3701">
        <v>18</v>
      </c>
    </row>
    <row r="3702" spans="1:3" hidden="1" x14ac:dyDescent="0.2">
      <c r="A3702" t="s">
        <v>8219</v>
      </c>
      <c r="B3702">
        <v>4176</v>
      </c>
      <c r="C3702">
        <v>67</v>
      </c>
    </row>
    <row r="3703" spans="1:3" hidden="1" x14ac:dyDescent="0.2">
      <c r="A3703" t="s">
        <v>8219</v>
      </c>
      <c r="B3703">
        <v>3880</v>
      </c>
      <c r="C3703">
        <v>66</v>
      </c>
    </row>
    <row r="3704" spans="1:3" hidden="1" x14ac:dyDescent="0.2">
      <c r="A3704" t="s">
        <v>8219</v>
      </c>
      <c r="B3704">
        <v>1043</v>
      </c>
      <c r="C3704">
        <v>23</v>
      </c>
    </row>
    <row r="3705" spans="1:3" hidden="1" x14ac:dyDescent="0.2">
      <c r="A3705" t="s">
        <v>8219</v>
      </c>
      <c r="B3705">
        <v>5285</v>
      </c>
      <c r="C3705">
        <v>126</v>
      </c>
    </row>
    <row r="3706" spans="1:3" hidden="1" x14ac:dyDescent="0.2">
      <c r="A3706" t="s">
        <v>8219</v>
      </c>
      <c r="B3706">
        <v>355</v>
      </c>
      <c r="C3706">
        <v>6</v>
      </c>
    </row>
    <row r="3707" spans="1:3" hidden="1" x14ac:dyDescent="0.2">
      <c r="A3707" t="s">
        <v>8219</v>
      </c>
      <c r="B3707">
        <v>5012.25</v>
      </c>
      <c r="C3707">
        <v>25</v>
      </c>
    </row>
    <row r="3708" spans="1:3" hidden="1" x14ac:dyDescent="0.2">
      <c r="A3708" t="s">
        <v>8219</v>
      </c>
      <c r="B3708">
        <v>3275</v>
      </c>
      <c r="C3708">
        <v>39</v>
      </c>
    </row>
    <row r="3709" spans="1:3" hidden="1" x14ac:dyDescent="0.2">
      <c r="A3709" t="s">
        <v>8219</v>
      </c>
      <c r="B3709">
        <v>3550</v>
      </c>
      <c r="C3709">
        <v>62</v>
      </c>
    </row>
    <row r="3710" spans="1:3" hidden="1" x14ac:dyDescent="0.2">
      <c r="A3710" t="s">
        <v>8219</v>
      </c>
      <c r="B3710">
        <v>1800</v>
      </c>
      <c r="C3710">
        <v>31</v>
      </c>
    </row>
    <row r="3711" spans="1:3" hidden="1" x14ac:dyDescent="0.2">
      <c r="A3711" t="s">
        <v>8219</v>
      </c>
      <c r="B3711">
        <v>51184</v>
      </c>
      <c r="C3711">
        <v>274</v>
      </c>
    </row>
    <row r="3712" spans="1:3" hidden="1" x14ac:dyDescent="0.2">
      <c r="A3712" t="s">
        <v>8219</v>
      </c>
      <c r="B3712">
        <v>1260</v>
      </c>
      <c r="C3712">
        <v>17</v>
      </c>
    </row>
    <row r="3713" spans="1:3" hidden="1" x14ac:dyDescent="0.2">
      <c r="A3713" t="s">
        <v>8219</v>
      </c>
      <c r="B3713">
        <v>430</v>
      </c>
      <c r="C3713">
        <v>14</v>
      </c>
    </row>
    <row r="3714" spans="1:3" hidden="1" x14ac:dyDescent="0.2">
      <c r="A3714" t="s">
        <v>8219</v>
      </c>
      <c r="B3714">
        <v>3760</v>
      </c>
      <c r="C3714">
        <v>60</v>
      </c>
    </row>
    <row r="3715" spans="1:3" hidden="1" x14ac:dyDescent="0.2">
      <c r="A3715" t="s">
        <v>8219</v>
      </c>
      <c r="B3715">
        <v>4005</v>
      </c>
      <c r="C3715">
        <v>33</v>
      </c>
    </row>
    <row r="3716" spans="1:3" hidden="1" x14ac:dyDescent="0.2">
      <c r="A3716" t="s">
        <v>8219</v>
      </c>
      <c r="B3716">
        <v>3100</v>
      </c>
      <c r="C3716">
        <v>78</v>
      </c>
    </row>
    <row r="3717" spans="1:3" hidden="1" x14ac:dyDescent="0.2">
      <c r="A3717" t="s">
        <v>8219</v>
      </c>
      <c r="B3717">
        <v>2160</v>
      </c>
      <c r="C3717">
        <v>30</v>
      </c>
    </row>
    <row r="3718" spans="1:3" hidden="1" x14ac:dyDescent="0.2">
      <c r="A3718" t="s">
        <v>8219</v>
      </c>
      <c r="B3718">
        <v>5526</v>
      </c>
      <c r="C3718">
        <v>136</v>
      </c>
    </row>
    <row r="3719" spans="1:3" hidden="1" x14ac:dyDescent="0.2">
      <c r="A3719" t="s">
        <v>8219</v>
      </c>
      <c r="B3719">
        <v>2520</v>
      </c>
      <c r="C3719">
        <v>40</v>
      </c>
    </row>
    <row r="3720" spans="1:3" hidden="1" x14ac:dyDescent="0.2">
      <c r="A3720" t="s">
        <v>8219</v>
      </c>
      <c r="B3720">
        <v>606</v>
      </c>
      <c r="C3720">
        <v>18</v>
      </c>
    </row>
    <row r="3721" spans="1:3" hidden="1" x14ac:dyDescent="0.2">
      <c r="A3721" t="s">
        <v>8219</v>
      </c>
      <c r="B3721">
        <v>1505</v>
      </c>
      <c r="C3721">
        <v>39</v>
      </c>
    </row>
    <row r="3722" spans="1:3" hidden="1" x14ac:dyDescent="0.2">
      <c r="A3722" t="s">
        <v>8219</v>
      </c>
      <c r="B3722">
        <v>3275</v>
      </c>
      <c r="C3722">
        <v>21</v>
      </c>
    </row>
    <row r="3723" spans="1:3" hidden="1" x14ac:dyDescent="0.2">
      <c r="A3723" t="s">
        <v>8219</v>
      </c>
      <c r="B3723">
        <v>1296</v>
      </c>
      <c r="C3723">
        <v>30</v>
      </c>
    </row>
    <row r="3724" spans="1:3" hidden="1" x14ac:dyDescent="0.2">
      <c r="A3724" t="s">
        <v>8219</v>
      </c>
      <c r="B3724">
        <v>409.01</v>
      </c>
      <c r="C3724">
        <v>27</v>
      </c>
    </row>
    <row r="3725" spans="1:3" hidden="1" x14ac:dyDescent="0.2">
      <c r="A3725" t="s">
        <v>8219</v>
      </c>
      <c r="B3725">
        <v>2925</v>
      </c>
      <c r="C3725">
        <v>35</v>
      </c>
    </row>
    <row r="3726" spans="1:3" hidden="1" x14ac:dyDescent="0.2">
      <c r="A3726" t="s">
        <v>8219</v>
      </c>
      <c r="B3726">
        <v>1820</v>
      </c>
      <c r="C3726">
        <v>13</v>
      </c>
    </row>
    <row r="3727" spans="1:3" hidden="1" x14ac:dyDescent="0.2">
      <c r="A3727" t="s">
        <v>8219</v>
      </c>
      <c r="B3727">
        <v>1860</v>
      </c>
      <c r="C3727">
        <v>23</v>
      </c>
    </row>
    <row r="3728" spans="1:3" hidden="1" x14ac:dyDescent="0.2">
      <c r="A3728" t="s">
        <v>8219</v>
      </c>
      <c r="B3728">
        <v>2100</v>
      </c>
      <c r="C3728">
        <v>39</v>
      </c>
    </row>
    <row r="3729" spans="1:3" hidden="1" x14ac:dyDescent="0.2">
      <c r="A3729" t="s">
        <v>8219</v>
      </c>
      <c r="B3729">
        <v>1082.5</v>
      </c>
      <c r="C3729">
        <v>35</v>
      </c>
    </row>
    <row r="3730" spans="1:3" hidden="1" x14ac:dyDescent="0.2">
      <c r="A3730" t="s">
        <v>8219</v>
      </c>
      <c r="B3730">
        <v>1835</v>
      </c>
      <c r="C3730">
        <v>27</v>
      </c>
    </row>
    <row r="3731" spans="1:3" hidden="1" x14ac:dyDescent="0.2">
      <c r="A3731" t="s">
        <v>8219</v>
      </c>
      <c r="B3731">
        <v>570</v>
      </c>
      <c r="C3731">
        <v>21</v>
      </c>
    </row>
    <row r="3732" spans="1:3" hidden="1" x14ac:dyDescent="0.2">
      <c r="A3732" t="s">
        <v>8219</v>
      </c>
      <c r="B3732">
        <v>11530</v>
      </c>
      <c r="C3732">
        <v>104</v>
      </c>
    </row>
    <row r="3733" spans="1:3" hidden="1" x14ac:dyDescent="0.2">
      <c r="A3733" t="s">
        <v>8219</v>
      </c>
      <c r="B3733">
        <v>2030</v>
      </c>
      <c r="C3733">
        <v>19</v>
      </c>
    </row>
    <row r="3734" spans="1:3" hidden="1" x14ac:dyDescent="0.2">
      <c r="A3734" t="s">
        <v>8219</v>
      </c>
      <c r="B3734">
        <v>10235</v>
      </c>
      <c r="C3734">
        <v>97</v>
      </c>
    </row>
    <row r="3735" spans="1:3" hidden="1" x14ac:dyDescent="0.2">
      <c r="A3735" t="s">
        <v>8219</v>
      </c>
      <c r="B3735">
        <v>3590</v>
      </c>
      <c r="C3735">
        <v>27</v>
      </c>
    </row>
    <row r="3736" spans="1:3" hidden="1" x14ac:dyDescent="0.2">
      <c r="A3736" t="s">
        <v>8219</v>
      </c>
      <c r="B3736">
        <v>1246</v>
      </c>
      <c r="C3736">
        <v>24</v>
      </c>
    </row>
    <row r="3737" spans="1:3" hidden="1" x14ac:dyDescent="0.2">
      <c r="A3737" t="s">
        <v>8219</v>
      </c>
      <c r="B3737">
        <v>4030</v>
      </c>
      <c r="C3737">
        <v>13</v>
      </c>
    </row>
    <row r="3738" spans="1:3" hidden="1" x14ac:dyDescent="0.2">
      <c r="A3738" t="s">
        <v>8219</v>
      </c>
      <c r="B3738">
        <v>1197</v>
      </c>
      <c r="C3738">
        <v>46</v>
      </c>
    </row>
    <row r="3739" spans="1:3" hidden="1" x14ac:dyDescent="0.2">
      <c r="A3739" t="s">
        <v>8219</v>
      </c>
      <c r="B3739">
        <v>420</v>
      </c>
      <c r="C3739">
        <v>4</v>
      </c>
    </row>
    <row r="3740" spans="1:3" hidden="1" x14ac:dyDescent="0.2">
      <c r="A3740" t="s">
        <v>8219</v>
      </c>
      <c r="B3740">
        <v>3449</v>
      </c>
      <c r="C3740">
        <v>40</v>
      </c>
    </row>
    <row r="3741" spans="1:3" hidden="1" x14ac:dyDescent="0.2">
      <c r="A3741" t="s">
        <v>8219</v>
      </c>
      <c r="B3741">
        <v>5040</v>
      </c>
      <c r="C3741">
        <v>44</v>
      </c>
    </row>
    <row r="3742" spans="1:3" hidden="1" x14ac:dyDescent="0.2">
      <c r="A3742" t="s">
        <v>8219</v>
      </c>
      <c r="B3742">
        <v>1668</v>
      </c>
      <c r="C3742">
        <v>35</v>
      </c>
    </row>
    <row r="3743" spans="1:3" hidden="1" x14ac:dyDescent="0.2">
      <c r="A3743" t="s">
        <v>8219</v>
      </c>
      <c r="B3743">
        <v>4592</v>
      </c>
      <c r="C3743">
        <v>63</v>
      </c>
    </row>
    <row r="3744" spans="1:3" hidden="1" x14ac:dyDescent="0.2">
      <c r="A3744" t="s">
        <v>8219</v>
      </c>
      <c r="B3744">
        <v>4409.55</v>
      </c>
      <c r="C3744">
        <v>89</v>
      </c>
    </row>
    <row r="3745" spans="1:3" hidden="1" x14ac:dyDescent="0.2">
      <c r="A3745" t="s">
        <v>8219</v>
      </c>
      <c r="B3745">
        <v>381</v>
      </c>
      <c r="C3745">
        <v>15</v>
      </c>
    </row>
    <row r="3746" spans="1:3" hidden="1" x14ac:dyDescent="0.2">
      <c r="A3746" t="s">
        <v>8219</v>
      </c>
      <c r="B3746">
        <v>2879</v>
      </c>
      <c r="C3746">
        <v>46</v>
      </c>
    </row>
    <row r="3747" spans="1:3" hidden="1" x14ac:dyDescent="0.2">
      <c r="A3747" t="s">
        <v>8219</v>
      </c>
      <c r="B3747">
        <v>2015</v>
      </c>
      <c r="C3747">
        <v>33</v>
      </c>
    </row>
    <row r="3748" spans="1:3" hidden="1" x14ac:dyDescent="0.2">
      <c r="A3748" t="s">
        <v>8221</v>
      </c>
      <c r="B3748">
        <v>1862</v>
      </c>
      <c r="C3748">
        <v>31</v>
      </c>
    </row>
    <row r="3749" spans="1:3" hidden="1" x14ac:dyDescent="0.2">
      <c r="A3749" t="s">
        <v>8221</v>
      </c>
      <c r="B3749">
        <v>362</v>
      </c>
      <c r="C3749">
        <v>5</v>
      </c>
    </row>
    <row r="3750" spans="1:3" hidden="1" x14ac:dyDescent="0.2">
      <c r="A3750" t="s">
        <v>8221</v>
      </c>
      <c r="B3750">
        <v>100</v>
      </c>
      <c r="C3750">
        <v>1</v>
      </c>
    </row>
    <row r="3751" spans="1:3" hidden="1" x14ac:dyDescent="0.2">
      <c r="A3751" t="s">
        <v>8221</v>
      </c>
      <c r="B3751">
        <v>620</v>
      </c>
      <c r="C3751">
        <v>12</v>
      </c>
    </row>
    <row r="3752" spans="1:3" hidden="1" x14ac:dyDescent="0.2">
      <c r="A3752" t="s">
        <v>8221</v>
      </c>
      <c r="B3752">
        <v>131</v>
      </c>
      <c r="C3752">
        <v>4</v>
      </c>
    </row>
    <row r="3753" spans="1:3" hidden="1" x14ac:dyDescent="0.2">
      <c r="A3753" t="s">
        <v>8221</v>
      </c>
      <c r="B3753">
        <v>0</v>
      </c>
      <c r="C3753">
        <v>0</v>
      </c>
    </row>
    <row r="3754" spans="1:3" hidden="1" x14ac:dyDescent="0.2">
      <c r="A3754" t="s">
        <v>8221</v>
      </c>
      <c r="B3754">
        <v>427</v>
      </c>
      <c r="C3754">
        <v>7</v>
      </c>
    </row>
    <row r="3755" spans="1:3" hidden="1" x14ac:dyDescent="0.2">
      <c r="A3755" t="s">
        <v>8221</v>
      </c>
      <c r="B3755">
        <v>20</v>
      </c>
      <c r="C3755">
        <v>2</v>
      </c>
    </row>
    <row r="3756" spans="1:3" hidden="1" x14ac:dyDescent="0.2">
      <c r="A3756" t="s">
        <v>8221</v>
      </c>
      <c r="B3756">
        <v>10</v>
      </c>
      <c r="C3756">
        <v>1</v>
      </c>
    </row>
    <row r="3757" spans="1:3" hidden="1" x14ac:dyDescent="0.2">
      <c r="A3757" t="s">
        <v>8221</v>
      </c>
      <c r="B3757">
        <v>150</v>
      </c>
      <c r="C3757">
        <v>4</v>
      </c>
    </row>
    <row r="3758" spans="1:3" hidden="1" x14ac:dyDescent="0.2">
      <c r="A3758" t="s">
        <v>8221</v>
      </c>
      <c r="B3758">
        <v>270</v>
      </c>
      <c r="C3758">
        <v>6</v>
      </c>
    </row>
    <row r="3759" spans="1:3" hidden="1" x14ac:dyDescent="0.2">
      <c r="A3759" t="s">
        <v>8221</v>
      </c>
      <c r="B3759">
        <v>805</v>
      </c>
      <c r="C3759">
        <v>8</v>
      </c>
    </row>
    <row r="3760" spans="1:3" hidden="1" x14ac:dyDescent="0.2">
      <c r="A3760" t="s">
        <v>8221</v>
      </c>
      <c r="B3760">
        <v>358</v>
      </c>
      <c r="C3760">
        <v>14</v>
      </c>
    </row>
    <row r="3761" spans="1:3" hidden="1" x14ac:dyDescent="0.2">
      <c r="A3761" t="s">
        <v>8221</v>
      </c>
      <c r="B3761">
        <v>0</v>
      </c>
      <c r="C3761">
        <v>0</v>
      </c>
    </row>
    <row r="3762" spans="1:3" hidden="1" x14ac:dyDescent="0.2">
      <c r="A3762" t="s">
        <v>8221</v>
      </c>
      <c r="B3762">
        <v>100</v>
      </c>
      <c r="C3762">
        <v>4</v>
      </c>
    </row>
    <row r="3763" spans="1:3" hidden="1" x14ac:dyDescent="0.2">
      <c r="A3763" t="s">
        <v>8221</v>
      </c>
      <c r="B3763">
        <v>0</v>
      </c>
      <c r="C3763">
        <v>0</v>
      </c>
    </row>
    <row r="3764" spans="1:3" hidden="1" x14ac:dyDescent="0.2">
      <c r="A3764" t="s">
        <v>8221</v>
      </c>
      <c r="B3764">
        <v>0</v>
      </c>
      <c r="C3764">
        <v>0</v>
      </c>
    </row>
    <row r="3765" spans="1:3" hidden="1" x14ac:dyDescent="0.2">
      <c r="A3765" t="s">
        <v>8221</v>
      </c>
      <c r="B3765">
        <v>10</v>
      </c>
      <c r="C3765">
        <v>1</v>
      </c>
    </row>
    <row r="3766" spans="1:3" hidden="1" x14ac:dyDescent="0.2">
      <c r="A3766" t="s">
        <v>8221</v>
      </c>
      <c r="B3766">
        <v>202</v>
      </c>
      <c r="C3766">
        <v>1</v>
      </c>
    </row>
    <row r="3767" spans="1:3" hidden="1" x14ac:dyDescent="0.2">
      <c r="A3767" t="s">
        <v>8221</v>
      </c>
      <c r="B3767">
        <v>25</v>
      </c>
      <c r="C3767">
        <v>1</v>
      </c>
    </row>
    <row r="3768" spans="1:3" hidden="1" x14ac:dyDescent="0.2">
      <c r="A3768" t="s">
        <v>8219</v>
      </c>
      <c r="B3768">
        <v>5176</v>
      </c>
      <c r="C3768">
        <v>52</v>
      </c>
    </row>
    <row r="3769" spans="1:3" hidden="1" x14ac:dyDescent="0.2">
      <c r="A3769" t="s">
        <v>8219</v>
      </c>
      <c r="B3769">
        <v>525</v>
      </c>
      <c r="C3769">
        <v>7</v>
      </c>
    </row>
    <row r="3770" spans="1:3" hidden="1" x14ac:dyDescent="0.2">
      <c r="A3770" t="s">
        <v>8219</v>
      </c>
      <c r="B3770">
        <v>6027</v>
      </c>
      <c r="C3770">
        <v>28</v>
      </c>
    </row>
    <row r="3771" spans="1:3" hidden="1" x14ac:dyDescent="0.2">
      <c r="A3771" t="s">
        <v>8219</v>
      </c>
      <c r="B3771">
        <v>1326</v>
      </c>
      <c r="C3771">
        <v>11</v>
      </c>
    </row>
    <row r="3772" spans="1:3" hidden="1" x14ac:dyDescent="0.2">
      <c r="A3772" t="s">
        <v>8219</v>
      </c>
      <c r="B3772">
        <v>565</v>
      </c>
      <c r="C3772">
        <v>15</v>
      </c>
    </row>
    <row r="3773" spans="1:3" hidden="1" x14ac:dyDescent="0.2">
      <c r="A3773" t="s">
        <v>8219</v>
      </c>
      <c r="B3773">
        <v>5167</v>
      </c>
      <c r="C3773">
        <v>30</v>
      </c>
    </row>
    <row r="3774" spans="1:3" hidden="1" x14ac:dyDescent="0.2">
      <c r="A3774" t="s">
        <v>8219</v>
      </c>
      <c r="B3774">
        <v>3000</v>
      </c>
      <c r="C3774">
        <v>27</v>
      </c>
    </row>
    <row r="3775" spans="1:3" hidden="1" x14ac:dyDescent="0.2">
      <c r="A3775" t="s">
        <v>8219</v>
      </c>
      <c r="B3775">
        <v>713</v>
      </c>
      <c r="C3775">
        <v>28</v>
      </c>
    </row>
    <row r="3776" spans="1:3" hidden="1" x14ac:dyDescent="0.2">
      <c r="A3776" t="s">
        <v>8219</v>
      </c>
      <c r="B3776">
        <v>4550</v>
      </c>
      <c r="C3776">
        <v>17</v>
      </c>
    </row>
    <row r="3777" spans="1:3" hidden="1" x14ac:dyDescent="0.2">
      <c r="A3777" t="s">
        <v>8219</v>
      </c>
      <c r="B3777">
        <v>3798</v>
      </c>
      <c r="C3777">
        <v>50</v>
      </c>
    </row>
    <row r="3778" spans="1:3" hidden="1" x14ac:dyDescent="0.2">
      <c r="A3778" t="s">
        <v>8219</v>
      </c>
      <c r="B3778">
        <v>1535</v>
      </c>
      <c r="C3778">
        <v>26</v>
      </c>
    </row>
    <row r="3779" spans="1:3" hidden="1" x14ac:dyDescent="0.2">
      <c r="A3779" t="s">
        <v>8219</v>
      </c>
      <c r="B3779">
        <v>4409.7700000000004</v>
      </c>
      <c r="C3779">
        <v>88</v>
      </c>
    </row>
    <row r="3780" spans="1:3" hidden="1" x14ac:dyDescent="0.2">
      <c r="A3780" t="s">
        <v>8219</v>
      </c>
      <c r="B3780">
        <v>5050.7700000000004</v>
      </c>
      <c r="C3780">
        <v>91</v>
      </c>
    </row>
    <row r="3781" spans="1:3" hidden="1" x14ac:dyDescent="0.2">
      <c r="A3781" t="s">
        <v>8219</v>
      </c>
      <c r="B3781">
        <v>500</v>
      </c>
      <c r="C3781">
        <v>3</v>
      </c>
    </row>
    <row r="3782" spans="1:3" hidden="1" x14ac:dyDescent="0.2">
      <c r="A3782" t="s">
        <v>8219</v>
      </c>
      <c r="B3782">
        <v>1328</v>
      </c>
      <c r="C3782">
        <v>28</v>
      </c>
    </row>
    <row r="3783" spans="1:3" hidden="1" x14ac:dyDescent="0.2">
      <c r="A3783" t="s">
        <v>8219</v>
      </c>
      <c r="B3783">
        <v>5000</v>
      </c>
      <c r="C3783">
        <v>77</v>
      </c>
    </row>
    <row r="3784" spans="1:3" hidden="1" x14ac:dyDescent="0.2">
      <c r="A3784" t="s">
        <v>8219</v>
      </c>
      <c r="B3784">
        <v>1500</v>
      </c>
      <c r="C3784">
        <v>27</v>
      </c>
    </row>
    <row r="3785" spans="1:3" hidden="1" x14ac:dyDescent="0.2">
      <c r="A3785" t="s">
        <v>8219</v>
      </c>
      <c r="B3785">
        <v>7942</v>
      </c>
      <c r="C3785">
        <v>107</v>
      </c>
    </row>
    <row r="3786" spans="1:3" hidden="1" x14ac:dyDescent="0.2">
      <c r="A3786" t="s">
        <v>8219</v>
      </c>
      <c r="B3786">
        <v>10265.01</v>
      </c>
      <c r="C3786">
        <v>96</v>
      </c>
    </row>
    <row r="3787" spans="1:3" hidden="1" x14ac:dyDescent="0.2">
      <c r="A3787" t="s">
        <v>8219</v>
      </c>
      <c r="B3787">
        <v>2335</v>
      </c>
      <c r="C3787">
        <v>56</v>
      </c>
    </row>
    <row r="3788" spans="1:3" hidden="1" x14ac:dyDescent="0.2">
      <c r="A3788" t="s">
        <v>8219</v>
      </c>
      <c r="B3788">
        <v>4306.1099999999997</v>
      </c>
      <c r="C3788">
        <v>58</v>
      </c>
    </row>
    <row r="3789" spans="1:3" hidden="1" x14ac:dyDescent="0.2">
      <c r="A3789" t="s">
        <v>8219</v>
      </c>
      <c r="B3789">
        <v>1100</v>
      </c>
      <c r="C3789">
        <v>15</v>
      </c>
    </row>
    <row r="3790" spans="1:3" hidden="1" x14ac:dyDescent="0.2">
      <c r="A3790" t="s">
        <v>8219</v>
      </c>
      <c r="B3790">
        <v>2000</v>
      </c>
      <c r="C3790">
        <v>20</v>
      </c>
    </row>
    <row r="3791" spans="1:3" hidden="1" x14ac:dyDescent="0.2">
      <c r="A3791" t="s">
        <v>8219</v>
      </c>
      <c r="B3791">
        <v>1460</v>
      </c>
      <c r="C3791">
        <v>38</v>
      </c>
    </row>
    <row r="3792" spans="1:3" hidden="1" x14ac:dyDescent="0.2">
      <c r="A3792" t="s">
        <v>8219</v>
      </c>
      <c r="B3792">
        <v>5510</v>
      </c>
      <c r="C3792">
        <v>33</v>
      </c>
    </row>
    <row r="3793" spans="1:3" hidden="1" x14ac:dyDescent="0.2">
      <c r="A3793" t="s">
        <v>8219</v>
      </c>
      <c r="B3793">
        <v>5410</v>
      </c>
      <c r="C3793">
        <v>57</v>
      </c>
    </row>
    <row r="3794" spans="1:3" hidden="1" x14ac:dyDescent="0.2">
      <c r="A3794" t="s">
        <v>8219</v>
      </c>
      <c r="B3794">
        <v>2500</v>
      </c>
      <c r="C3794">
        <v>25</v>
      </c>
    </row>
    <row r="3795" spans="1:3" hidden="1" x14ac:dyDescent="0.2">
      <c r="A3795" t="s">
        <v>8219</v>
      </c>
      <c r="B3795">
        <v>2005</v>
      </c>
      <c r="C3795">
        <v>14</v>
      </c>
    </row>
    <row r="3796" spans="1:3" hidden="1" x14ac:dyDescent="0.2">
      <c r="A3796" t="s">
        <v>8219</v>
      </c>
      <c r="B3796">
        <v>8537</v>
      </c>
      <c r="C3796">
        <v>94</v>
      </c>
    </row>
    <row r="3797" spans="1:3" hidden="1" x14ac:dyDescent="0.2">
      <c r="A3797" t="s">
        <v>8219</v>
      </c>
      <c r="B3797">
        <v>2864</v>
      </c>
      <c r="C3797">
        <v>59</v>
      </c>
    </row>
    <row r="3798" spans="1:3" hidden="1" x14ac:dyDescent="0.2">
      <c r="A3798" t="s">
        <v>8219</v>
      </c>
      <c r="B3798">
        <v>2521</v>
      </c>
      <c r="C3798">
        <v>36</v>
      </c>
    </row>
    <row r="3799" spans="1:3" hidden="1" x14ac:dyDescent="0.2">
      <c r="A3799" t="s">
        <v>8219</v>
      </c>
      <c r="B3799">
        <v>15597</v>
      </c>
      <c r="C3799">
        <v>115</v>
      </c>
    </row>
    <row r="3800" spans="1:3" hidden="1" x14ac:dyDescent="0.2">
      <c r="A3800" t="s">
        <v>8219</v>
      </c>
      <c r="B3800">
        <v>3000</v>
      </c>
      <c r="C3800">
        <v>30</v>
      </c>
    </row>
    <row r="3801" spans="1:3" hidden="1" x14ac:dyDescent="0.2">
      <c r="A3801" t="s">
        <v>8219</v>
      </c>
      <c r="B3801">
        <v>4935</v>
      </c>
      <c r="C3801">
        <v>52</v>
      </c>
    </row>
    <row r="3802" spans="1:3" hidden="1" x14ac:dyDescent="0.2">
      <c r="A3802" t="s">
        <v>8219</v>
      </c>
      <c r="B3802">
        <v>2035</v>
      </c>
      <c r="C3802">
        <v>27</v>
      </c>
    </row>
    <row r="3803" spans="1:3" hidden="1" x14ac:dyDescent="0.2">
      <c r="A3803" t="s">
        <v>8219</v>
      </c>
      <c r="B3803">
        <v>1547</v>
      </c>
      <c r="C3803">
        <v>24</v>
      </c>
    </row>
    <row r="3804" spans="1:3" hidden="1" x14ac:dyDescent="0.2">
      <c r="A3804" t="s">
        <v>8219</v>
      </c>
      <c r="B3804">
        <v>1150</v>
      </c>
      <c r="C3804">
        <v>10</v>
      </c>
    </row>
    <row r="3805" spans="1:3" hidden="1" x14ac:dyDescent="0.2">
      <c r="A3805" t="s">
        <v>8219</v>
      </c>
      <c r="B3805">
        <v>3015</v>
      </c>
      <c r="C3805">
        <v>30</v>
      </c>
    </row>
    <row r="3806" spans="1:3" hidden="1" x14ac:dyDescent="0.2">
      <c r="A3806" t="s">
        <v>8219</v>
      </c>
      <c r="B3806">
        <v>6658</v>
      </c>
      <c r="C3806">
        <v>71</v>
      </c>
    </row>
    <row r="3807" spans="1:3" hidden="1" x14ac:dyDescent="0.2">
      <c r="A3807" t="s">
        <v>8219</v>
      </c>
      <c r="B3807">
        <v>351</v>
      </c>
      <c r="C3807">
        <v>10</v>
      </c>
    </row>
    <row r="3808" spans="1:3" hidden="1" x14ac:dyDescent="0.2">
      <c r="A3808" t="s">
        <v>8221</v>
      </c>
      <c r="B3808">
        <v>500</v>
      </c>
      <c r="C3808">
        <v>1</v>
      </c>
    </row>
    <row r="3809" spans="1:3" hidden="1" x14ac:dyDescent="0.2">
      <c r="A3809" t="s">
        <v>8221</v>
      </c>
      <c r="B3809">
        <v>116</v>
      </c>
      <c r="C3809">
        <v>4</v>
      </c>
    </row>
    <row r="3810" spans="1:3" hidden="1" x14ac:dyDescent="0.2">
      <c r="A3810" t="s">
        <v>8221</v>
      </c>
      <c r="B3810">
        <v>0</v>
      </c>
      <c r="C3810">
        <v>0</v>
      </c>
    </row>
    <row r="3811" spans="1:3" hidden="1" x14ac:dyDescent="0.2">
      <c r="A3811" t="s">
        <v>8221</v>
      </c>
      <c r="B3811">
        <v>0</v>
      </c>
      <c r="C3811">
        <v>0</v>
      </c>
    </row>
    <row r="3812" spans="1:3" hidden="1" x14ac:dyDescent="0.2">
      <c r="A3812" t="s">
        <v>8221</v>
      </c>
      <c r="B3812">
        <v>35</v>
      </c>
      <c r="C3812">
        <v>2</v>
      </c>
    </row>
    <row r="3813" spans="1:3" hidden="1" x14ac:dyDescent="0.2">
      <c r="A3813" t="s">
        <v>8221</v>
      </c>
      <c r="B3813">
        <v>4176</v>
      </c>
      <c r="C3813">
        <v>24</v>
      </c>
    </row>
    <row r="3814" spans="1:3" hidden="1" x14ac:dyDescent="0.2">
      <c r="A3814" t="s">
        <v>8221</v>
      </c>
      <c r="B3814">
        <v>50</v>
      </c>
      <c r="C3814">
        <v>1</v>
      </c>
    </row>
    <row r="3815" spans="1:3" hidden="1" x14ac:dyDescent="0.2">
      <c r="A3815" t="s">
        <v>8221</v>
      </c>
      <c r="B3815">
        <v>10</v>
      </c>
      <c r="C3815">
        <v>2</v>
      </c>
    </row>
    <row r="3816" spans="1:3" hidden="1" x14ac:dyDescent="0.2">
      <c r="A3816" t="s">
        <v>8221</v>
      </c>
      <c r="B3816">
        <v>1</v>
      </c>
      <c r="C3816">
        <v>1</v>
      </c>
    </row>
    <row r="3817" spans="1:3" hidden="1" x14ac:dyDescent="0.2">
      <c r="A3817" t="s">
        <v>8221</v>
      </c>
      <c r="B3817">
        <v>5380</v>
      </c>
      <c r="C3817">
        <v>37</v>
      </c>
    </row>
    <row r="3818" spans="1:3" hidden="1" x14ac:dyDescent="0.2">
      <c r="A3818" t="s">
        <v>8221</v>
      </c>
      <c r="B3818">
        <v>1025</v>
      </c>
      <c r="C3818">
        <v>5</v>
      </c>
    </row>
    <row r="3819" spans="1:3" hidden="1" x14ac:dyDescent="0.2">
      <c r="A3819" t="s">
        <v>8221</v>
      </c>
      <c r="B3819">
        <v>402</v>
      </c>
      <c r="C3819">
        <v>4</v>
      </c>
    </row>
    <row r="3820" spans="1:3" hidden="1" x14ac:dyDescent="0.2">
      <c r="A3820" t="s">
        <v>8221</v>
      </c>
      <c r="B3820">
        <v>881</v>
      </c>
      <c r="C3820">
        <v>16</v>
      </c>
    </row>
    <row r="3821" spans="1:3" hidden="1" x14ac:dyDescent="0.2">
      <c r="A3821" t="s">
        <v>8221</v>
      </c>
      <c r="B3821">
        <v>426</v>
      </c>
      <c r="C3821">
        <v>9</v>
      </c>
    </row>
    <row r="3822" spans="1:3" hidden="1" x14ac:dyDescent="0.2">
      <c r="A3822" t="s">
        <v>8221</v>
      </c>
      <c r="B3822">
        <v>0</v>
      </c>
      <c r="C3822">
        <v>0</v>
      </c>
    </row>
    <row r="3823" spans="1:3" hidden="1" x14ac:dyDescent="0.2">
      <c r="A3823" t="s">
        <v>8221</v>
      </c>
      <c r="B3823">
        <v>2358</v>
      </c>
      <c r="C3823">
        <v>40</v>
      </c>
    </row>
    <row r="3824" spans="1:3" hidden="1" x14ac:dyDescent="0.2">
      <c r="A3824" t="s">
        <v>8221</v>
      </c>
      <c r="B3824">
        <v>0</v>
      </c>
      <c r="C3824">
        <v>0</v>
      </c>
    </row>
    <row r="3825" spans="1:3" hidden="1" x14ac:dyDescent="0.2">
      <c r="A3825" t="s">
        <v>8221</v>
      </c>
      <c r="B3825">
        <v>3</v>
      </c>
      <c r="C3825">
        <v>2</v>
      </c>
    </row>
    <row r="3826" spans="1:3" hidden="1" x14ac:dyDescent="0.2">
      <c r="A3826" t="s">
        <v>8221</v>
      </c>
      <c r="B3826">
        <v>5</v>
      </c>
      <c r="C3826">
        <v>1</v>
      </c>
    </row>
    <row r="3827" spans="1:3" hidden="1" x14ac:dyDescent="0.2">
      <c r="A3827" t="s">
        <v>8221</v>
      </c>
      <c r="B3827">
        <v>455</v>
      </c>
      <c r="C3827">
        <v>9</v>
      </c>
    </row>
    <row r="3828" spans="1:3" hidden="1" x14ac:dyDescent="0.2">
      <c r="A3828" t="s">
        <v>8219</v>
      </c>
      <c r="B3828">
        <v>1000</v>
      </c>
      <c r="C3828">
        <v>24</v>
      </c>
    </row>
    <row r="3829" spans="1:3" hidden="1" x14ac:dyDescent="0.2">
      <c r="A3829" t="s">
        <v>8219</v>
      </c>
      <c r="B3829">
        <v>2025</v>
      </c>
      <c r="C3829">
        <v>38</v>
      </c>
    </row>
    <row r="3830" spans="1:3" hidden="1" x14ac:dyDescent="0.2">
      <c r="A3830" t="s">
        <v>8219</v>
      </c>
      <c r="B3830">
        <v>1826</v>
      </c>
      <c r="C3830">
        <v>26</v>
      </c>
    </row>
    <row r="3831" spans="1:3" hidden="1" x14ac:dyDescent="0.2">
      <c r="A3831" t="s">
        <v>8219</v>
      </c>
      <c r="B3831">
        <v>825</v>
      </c>
      <c r="C3831">
        <v>19</v>
      </c>
    </row>
    <row r="3832" spans="1:3" hidden="1" x14ac:dyDescent="0.2">
      <c r="A3832" t="s">
        <v>8219</v>
      </c>
      <c r="B3832">
        <v>2191</v>
      </c>
      <c r="C3832">
        <v>11</v>
      </c>
    </row>
    <row r="3833" spans="1:3" hidden="1" x14ac:dyDescent="0.2">
      <c r="A3833" t="s">
        <v>8219</v>
      </c>
      <c r="B3833">
        <v>2119.9899999999998</v>
      </c>
      <c r="C3833">
        <v>27</v>
      </c>
    </row>
    <row r="3834" spans="1:3" hidden="1" x14ac:dyDescent="0.2">
      <c r="A3834" t="s">
        <v>8219</v>
      </c>
      <c r="B3834">
        <v>2102</v>
      </c>
      <c r="C3834">
        <v>34</v>
      </c>
    </row>
    <row r="3835" spans="1:3" hidden="1" x14ac:dyDescent="0.2">
      <c r="A3835" t="s">
        <v>8219</v>
      </c>
      <c r="B3835">
        <v>1000.01</v>
      </c>
      <c r="C3835">
        <v>20</v>
      </c>
    </row>
    <row r="3836" spans="1:3" hidden="1" x14ac:dyDescent="0.2">
      <c r="A3836" t="s">
        <v>8219</v>
      </c>
      <c r="B3836">
        <v>1788.57</v>
      </c>
      <c r="C3836">
        <v>37</v>
      </c>
    </row>
    <row r="3837" spans="1:3" hidden="1" x14ac:dyDescent="0.2">
      <c r="A3837" t="s">
        <v>8219</v>
      </c>
      <c r="B3837">
        <v>2145</v>
      </c>
      <c r="C3837">
        <v>20</v>
      </c>
    </row>
    <row r="3838" spans="1:3" hidden="1" x14ac:dyDescent="0.2">
      <c r="A3838" t="s">
        <v>8219</v>
      </c>
      <c r="B3838">
        <v>570</v>
      </c>
      <c r="C3838">
        <v>10</v>
      </c>
    </row>
    <row r="3839" spans="1:3" hidden="1" x14ac:dyDescent="0.2">
      <c r="A3839" t="s">
        <v>8219</v>
      </c>
      <c r="B3839">
        <v>1064</v>
      </c>
      <c r="C3839">
        <v>26</v>
      </c>
    </row>
    <row r="3840" spans="1:3" hidden="1" x14ac:dyDescent="0.2">
      <c r="A3840" t="s">
        <v>8219</v>
      </c>
      <c r="B3840">
        <v>430</v>
      </c>
      <c r="C3840">
        <v>20</v>
      </c>
    </row>
    <row r="3841" spans="1:3" hidden="1" x14ac:dyDescent="0.2">
      <c r="A3841" t="s">
        <v>8219</v>
      </c>
      <c r="B3841">
        <v>3659</v>
      </c>
      <c r="C3841">
        <v>46</v>
      </c>
    </row>
    <row r="3842" spans="1:3" hidden="1" x14ac:dyDescent="0.2">
      <c r="A3842" t="s">
        <v>8219</v>
      </c>
      <c r="B3842">
        <v>5501</v>
      </c>
      <c r="C3842">
        <v>76</v>
      </c>
    </row>
    <row r="3843" spans="1:3" hidden="1" x14ac:dyDescent="0.2">
      <c r="A3843" t="s">
        <v>8219</v>
      </c>
      <c r="B3843">
        <v>2650</v>
      </c>
      <c r="C3843">
        <v>41</v>
      </c>
    </row>
    <row r="3844" spans="1:3" hidden="1" x14ac:dyDescent="0.2">
      <c r="A3844" t="s">
        <v>8219</v>
      </c>
      <c r="B3844">
        <v>270</v>
      </c>
      <c r="C3844">
        <v>7</v>
      </c>
    </row>
    <row r="3845" spans="1:3" hidden="1" x14ac:dyDescent="0.2">
      <c r="A3845" t="s">
        <v>8219</v>
      </c>
      <c r="B3845">
        <v>5271</v>
      </c>
      <c r="C3845">
        <v>49</v>
      </c>
    </row>
    <row r="3846" spans="1:3" hidden="1" x14ac:dyDescent="0.2">
      <c r="A3846" t="s">
        <v>8219</v>
      </c>
      <c r="B3846">
        <v>715</v>
      </c>
      <c r="C3846">
        <v>26</v>
      </c>
    </row>
    <row r="3847" spans="1:3" hidden="1" x14ac:dyDescent="0.2">
      <c r="A3847" t="s">
        <v>8219</v>
      </c>
      <c r="B3847">
        <v>4580</v>
      </c>
      <c r="C3847">
        <v>65</v>
      </c>
    </row>
    <row r="3848" spans="1:3" hidden="1" x14ac:dyDescent="0.2">
      <c r="A3848" t="s">
        <v>8219</v>
      </c>
      <c r="B3848">
        <v>5000</v>
      </c>
      <c r="C3848">
        <v>28</v>
      </c>
    </row>
    <row r="3849" spans="1:3" hidden="1" x14ac:dyDescent="0.2">
      <c r="A3849" t="s">
        <v>8219</v>
      </c>
      <c r="B3849">
        <v>501</v>
      </c>
      <c r="C3849">
        <v>8</v>
      </c>
    </row>
    <row r="3850" spans="1:3" hidden="1" x14ac:dyDescent="0.2">
      <c r="A3850" t="s">
        <v>8219</v>
      </c>
      <c r="B3850">
        <v>225</v>
      </c>
      <c r="C3850">
        <v>3</v>
      </c>
    </row>
    <row r="3851" spans="1:3" hidden="1" x14ac:dyDescent="0.2">
      <c r="A3851" t="s">
        <v>8219</v>
      </c>
      <c r="B3851">
        <v>530.11</v>
      </c>
      <c r="C3851">
        <v>9</v>
      </c>
    </row>
    <row r="3852" spans="1:3" hidden="1" x14ac:dyDescent="0.2">
      <c r="A3852" t="s">
        <v>8219</v>
      </c>
      <c r="B3852">
        <v>1256</v>
      </c>
      <c r="C3852">
        <v>9</v>
      </c>
    </row>
    <row r="3853" spans="1:3" hidden="1" x14ac:dyDescent="0.2">
      <c r="A3853" t="s">
        <v>8219</v>
      </c>
      <c r="B3853">
        <v>1400</v>
      </c>
      <c r="C3853">
        <v>20</v>
      </c>
    </row>
    <row r="3854" spans="1:3" hidden="1" x14ac:dyDescent="0.2">
      <c r="A3854" t="s">
        <v>8219</v>
      </c>
      <c r="B3854">
        <v>3271</v>
      </c>
      <c r="C3854">
        <v>57</v>
      </c>
    </row>
    <row r="3855" spans="1:3" hidden="1" x14ac:dyDescent="0.2">
      <c r="A3855" t="s">
        <v>8219</v>
      </c>
      <c r="B3855">
        <v>320</v>
      </c>
      <c r="C3855">
        <v>8</v>
      </c>
    </row>
    <row r="3856" spans="1:3" hidden="1" x14ac:dyDescent="0.2">
      <c r="A3856" t="s">
        <v>8219</v>
      </c>
      <c r="B3856">
        <v>900</v>
      </c>
      <c r="C3856">
        <v>14</v>
      </c>
    </row>
    <row r="3857" spans="1:3" hidden="1" x14ac:dyDescent="0.2">
      <c r="A3857" t="s">
        <v>8219</v>
      </c>
      <c r="B3857">
        <v>2042</v>
      </c>
      <c r="C3857">
        <v>17</v>
      </c>
    </row>
    <row r="3858" spans="1:3" hidden="1" x14ac:dyDescent="0.2">
      <c r="A3858" t="s">
        <v>8219</v>
      </c>
      <c r="B3858">
        <v>100824</v>
      </c>
      <c r="C3858">
        <v>100</v>
      </c>
    </row>
    <row r="3859" spans="1:3" hidden="1" x14ac:dyDescent="0.2">
      <c r="A3859" t="s">
        <v>8219</v>
      </c>
      <c r="B3859">
        <v>2025</v>
      </c>
      <c r="C3859">
        <v>32</v>
      </c>
    </row>
    <row r="3860" spans="1:3" hidden="1" x14ac:dyDescent="0.2">
      <c r="A3860" t="s">
        <v>8219</v>
      </c>
      <c r="B3860">
        <v>65</v>
      </c>
      <c r="C3860">
        <v>3</v>
      </c>
    </row>
    <row r="3861" spans="1:3" hidden="1" x14ac:dyDescent="0.2">
      <c r="A3861" t="s">
        <v>8221</v>
      </c>
      <c r="B3861">
        <v>872</v>
      </c>
      <c r="C3861">
        <v>34</v>
      </c>
    </row>
    <row r="3862" spans="1:3" hidden="1" x14ac:dyDescent="0.2">
      <c r="A3862" t="s">
        <v>8221</v>
      </c>
      <c r="B3862">
        <v>1097</v>
      </c>
      <c r="C3862">
        <v>23</v>
      </c>
    </row>
    <row r="3863" spans="1:3" hidden="1" x14ac:dyDescent="0.2">
      <c r="A3863" t="s">
        <v>8221</v>
      </c>
      <c r="B3863">
        <v>1065</v>
      </c>
      <c r="C3863">
        <v>19</v>
      </c>
    </row>
    <row r="3864" spans="1:3" hidden="1" x14ac:dyDescent="0.2">
      <c r="A3864" t="s">
        <v>8221</v>
      </c>
      <c r="B3864">
        <v>4066</v>
      </c>
      <c r="C3864">
        <v>50</v>
      </c>
    </row>
    <row r="3865" spans="1:3" hidden="1" x14ac:dyDescent="0.2">
      <c r="A3865" t="s">
        <v>8221</v>
      </c>
      <c r="B3865">
        <v>842</v>
      </c>
      <c r="C3865">
        <v>12</v>
      </c>
    </row>
    <row r="3866" spans="1:3" hidden="1" x14ac:dyDescent="0.2">
      <c r="A3866" t="s">
        <v>8221</v>
      </c>
      <c r="B3866">
        <v>189</v>
      </c>
      <c r="C3866">
        <v>8</v>
      </c>
    </row>
    <row r="3867" spans="1:3" hidden="1" x14ac:dyDescent="0.2">
      <c r="A3867" t="s">
        <v>8221</v>
      </c>
      <c r="B3867">
        <v>1697</v>
      </c>
      <c r="C3867">
        <v>9</v>
      </c>
    </row>
    <row r="3868" spans="1:3" hidden="1" x14ac:dyDescent="0.2">
      <c r="A3868" t="s">
        <v>8221</v>
      </c>
      <c r="B3868">
        <v>2129</v>
      </c>
      <c r="C3868">
        <v>43</v>
      </c>
    </row>
    <row r="3869" spans="1:3" hidden="1" x14ac:dyDescent="0.2">
      <c r="A3869" t="s">
        <v>8221</v>
      </c>
      <c r="B3869">
        <v>2113</v>
      </c>
      <c r="C3869">
        <v>28</v>
      </c>
    </row>
    <row r="3870" spans="1:3" hidden="1" x14ac:dyDescent="0.2">
      <c r="A3870" t="s">
        <v>8221</v>
      </c>
      <c r="B3870">
        <v>38</v>
      </c>
      <c r="C3870">
        <v>4</v>
      </c>
    </row>
    <row r="3871" spans="1:3" hidden="1" x14ac:dyDescent="0.2">
      <c r="A3871" t="s">
        <v>8221</v>
      </c>
      <c r="B3871">
        <v>852</v>
      </c>
      <c r="C3871">
        <v>24</v>
      </c>
    </row>
    <row r="3872" spans="1:3" hidden="1" x14ac:dyDescent="0.2">
      <c r="A3872" t="s">
        <v>8221</v>
      </c>
      <c r="B3872">
        <v>20</v>
      </c>
      <c r="C3872">
        <v>2</v>
      </c>
    </row>
    <row r="3873" spans="1:3" hidden="1" x14ac:dyDescent="0.2">
      <c r="A3873" t="s">
        <v>8221</v>
      </c>
      <c r="B3873">
        <v>26</v>
      </c>
      <c r="C3873">
        <v>2</v>
      </c>
    </row>
    <row r="3874" spans="1:3" hidden="1" x14ac:dyDescent="0.2">
      <c r="A3874" t="s">
        <v>8221</v>
      </c>
      <c r="B3874">
        <v>1788</v>
      </c>
      <c r="C3874">
        <v>20</v>
      </c>
    </row>
    <row r="3875" spans="1:3" hidden="1" x14ac:dyDescent="0.2">
      <c r="A3875" t="s">
        <v>8221</v>
      </c>
      <c r="B3875">
        <v>25</v>
      </c>
      <c r="C3875">
        <v>1</v>
      </c>
    </row>
    <row r="3876" spans="1:3" hidden="1" x14ac:dyDescent="0.2">
      <c r="A3876" t="s">
        <v>8221</v>
      </c>
      <c r="B3876">
        <v>1</v>
      </c>
      <c r="C3876">
        <v>1</v>
      </c>
    </row>
    <row r="3877" spans="1:3" hidden="1" x14ac:dyDescent="0.2">
      <c r="A3877" t="s">
        <v>8221</v>
      </c>
      <c r="B3877">
        <v>260</v>
      </c>
      <c r="C3877">
        <v>4</v>
      </c>
    </row>
    <row r="3878" spans="1:3" hidden="1" x14ac:dyDescent="0.2">
      <c r="A3878" t="s">
        <v>8221</v>
      </c>
      <c r="B3878">
        <v>10</v>
      </c>
      <c r="C3878">
        <v>1</v>
      </c>
    </row>
    <row r="3879" spans="1:3" hidden="1" x14ac:dyDescent="0.2">
      <c r="A3879" t="s">
        <v>8221</v>
      </c>
      <c r="B3879">
        <v>1</v>
      </c>
      <c r="C3879">
        <v>1</v>
      </c>
    </row>
    <row r="3880" spans="1:3" hidden="1" x14ac:dyDescent="0.2">
      <c r="A3880" t="s">
        <v>8221</v>
      </c>
      <c r="B3880">
        <v>1060</v>
      </c>
      <c r="C3880">
        <v>13</v>
      </c>
    </row>
    <row r="3881" spans="1:3" hidden="1" x14ac:dyDescent="0.2">
      <c r="A3881" t="s">
        <v>8221</v>
      </c>
      <c r="B3881">
        <v>100</v>
      </c>
      <c r="C3881">
        <v>1</v>
      </c>
    </row>
    <row r="3882" spans="1:3" hidden="1" x14ac:dyDescent="0.2">
      <c r="A3882" t="s">
        <v>8221</v>
      </c>
      <c r="B3882">
        <v>1</v>
      </c>
      <c r="C3882">
        <v>1</v>
      </c>
    </row>
    <row r="3883" spans="1:3" hidden="1" x14ac:dyDescent="0.2">
      <c r="A3883" t="s">
        <v>8221</v>
      </c>
      <c r="B3883">
        <v>0</v>
      </c>
      <c r="C3883">
        <v>0</v>
      </c>
    </row>
    <row r="3884" spans="1:3" hidden="1" x14ac:dyDescent="0.2">
      <c r="A3884" t="s">
        <v>8221</v>
      </c>
      <c r="B3884">
        <v>60</v>
      </c>
      <c r="C3884">
        <v>3</v>
      </c>
    </row>
    <row r="3885" spans="1:3" hidden="1" x14ac:dyDescent="0.2">
      <c r="A3885" t="s">
        <v>8221</v>
      </c>
      <c r="B3885">
        <v>650</v>
      </c>
      <c r="C3885">
        <v>14</v>
      </c>
    </row>
    <row r="3886" spans="1:3" hidden="1" x14ac:dyDescent="0.2">
      <c r="A3886" t="s">
        <v>8221</v>
      </c>
      <c r="B3886">
        <v>11</v>
      </c>
      <c r="C3886">
        <v>2</v>
      </c>
    </row>
    <row r="3887" spans="1:3" hidden="1" x14ac:dyDescent="0.2">
      <c r="A3887" t="s">
        <v>8221</v>
      </c>
      <c r="B3887">
        <v>251</v>
      </c>
      <c r="C3887">
        <v>5</v>
      </c>
    </row>
    <row r="3888" spans="1:3" x14ac:dyDescent="0.2">
      <c r="A3888" t="s">
        <v>8220</v>
      </c>
      <c r="B3888">
        <v>10</v>
      </c>
      <c r="C3888">
        <v>1</v>
      </c>
    </row>
    <row r="3889" spans="1:3" x14ac:dyDescent="0.2">
      <c r="A3889" t="s">
        <v>8220</v>
      </c>
      <c r="B3889">
        <v>452</v>
      </c>
      <c r="C3889">
        <v>15</v>
      </c>
    </row>
    <row r="3890" spans="1:3" x14ac:dyDescent="0.2">
      <c r="A3890" t="s">
        <v>8220</v>
      </c>
      <c r="B3890">
        <v>1500</v>
      </c>
      <c r="C3890">
        <v>10</v>
      </c>
    </row>
    <row r="3891" spans="1:3" x14ac:dyDescent="0.2">
      <c r="A3891" t="s">
        <v>8220</v>
      </c>
      <c r="B3891">
        <v>40</v>
      </c>
      <c r="C3891">
        <v>3</v>
      </c>
    </row>
    <row r="3892" spans="1:3" x14ac:dyDescent="0.2">
      <c r="A3892" t="s">
        <v>8220</v>
      </c>
      <c r="B3892">
        <v>0</v>
      </c>
      <c r="C3892">
        <v>0</v>
      </c>
    </row>
    <row r="3893" spans="1:3" x14ac:dyDescent="0.2">
      <c r="A3893" t="s">
        <v>8220</v>
      </c>
      <c r="B3893">
        <v>0</v>
      </c>
      <c r="C3893">
        <v>0</v>
      </c>
    </row>
    <row r="3894" spans="1:3" x14ac:dyDescent="0.2">
      <c r="A3894" t="s">
        <v>8220</v>
      </c>
      <c r="B3894">
        <v>0</v>
      </c>
      <c r="C3894">
        <v>0</v>
      </c>
    </row>
    <row r="3895" spans="1:3" x14ac:dyDescent="0.2">
      <c r="A3895" t="s">
        <v>8220</v>
      </c>
      <c r="B3895">
        <v>0</v>
      </c>
      <c r="C3895">
        <v>0</v>
      </c>
    </row>
    <row r="3896" spans="1:3" x14ac:dyDescent="0.2">
      <c r="A3896" t="s">
        <v>8220</v>
      </c>
      <c r="B3896">
        <v>2059</v>
      </c>
      <c r="C3896">
        <v>46</v>
      </c>
    </row>
    <row r="3897" spans="1:3" x14ac:dyDescent="0.2">
      <c r="A3897" t="s">
        <v>8220</v>
      </c>
      <c r="B3897">
        <v>1241</v>
      </c>
      <c r="C3897">
        <v>14</v>
      </c>
    </row>
    <row r="3898" spans="1:3" x14ac:dyDescent="0.2">
      <c r="A3898" t="s">
        <v>8220</v>
      </c>
      <c r="B3898">
        <v>10</v>
      </c>
      <c r="C3898">
        <v>1</v>
      </c>
    </row>
    <row r="3899" spans="1:3" x14ac:dyDescent="0.2">
      <c r="A3899" t="s">
        <v>8220</v>
      </c>
      <c r="B3899">
        <v>0</v>
      </c>
      <c r="C3899">
        <v>0</v>
      </c>
    </row>
    <row r="3900" spans="1:3" x14ac:dyDescent="0.2">
      <c r="A3900" t="s">
        <v>8220</v>
      </c>
      <c r="B3900">
        <v>980</v>
      </c>
      <c r="C3900">
        <v>17</v>
      </c>
    </row>
    <row r="3901" spans="1:3" x14ac:dyDescent="0.2">
      <c r="A3901" t="s">
        <v>8220</v>
      </c>
      <c r="B3901">
        <v>25</v>
      </c>
      <c r="C3901">
        <v>1</v>
      </c>
    </row>
    <row r="3902" spans="1:3" x14ac:dyDescent="0.2">
      <c r="A3902" t="s">
        <v>8220</v>
      </c>
      <c r="B3902">
        <v>0</v>
      </c>
      <c r="C3902">
        <v>0</v>
      </c>
    </row>
    <row r="3903" spans="1:3" x14ac:dyDescent="0.2">
      <c r="A3903" t="s">
        <v>8220</v>
      </c>
      <c r="B3903">
        <v>0</v>
      </c>
      <c r="C3903">
        <v>0</v>
      </c>
    </row>
    <row r="3904" spans="1:3" x14ac:dyDescent="0.2">
      <c r="A3904" t="s">
        <v>8220</v>
      </c>
      <c r="B3904">
        <v>0</v>
      </c>
      <c r="C3904">
        <v>0</v>
      </c>
    </row>
    <row r="3905" spans="1:3" x14ac:dyDescent="0.2">
      <c r="A3905" t="s">
        <v>8220</v>
      </c>
      <c r="B3905">
        <v>0</v>
      </c>
      <c r="C3905">
        <v>0</v>
      </c>
    </row>
    <row r="3906" spans="1:3" x14ac:dyDescent="0.2">
      <c r="A3906" t="s">
        <v>8220</v>
      </c>
      <c r="B3906">
        <v>0</v>
      </c>
      <c r="C3906">
        <v>0</v>
      </c>
    </row>
    <row r="3907" spans="1:3" x14ac:dyDescent="0.2">
      <c r="A3907" t="s">
        <v>8220</v>
      </c>
      <c r="B3907">
        <v>35</v>
      </c>
      <c r="C3907">
        <v>2</v>
      </c>
    </row>
    <row r="3908" spans="1:3" hidden="1" x14ac:dyDescent="0.2">
      <c r="A3908" t="s">
        <v>8221</v>
      </c>
      <c r="B3908">
        <v>542</v>
      </c>
      <c r="C3908">
        <v>14</v>
      </c>
    </row>
    <row r="3909" spans="1:3" hidden="1" x14ac:dyDescent="0.2">
      <c r="A3909" t="s">
        <v>8221</v>
      </c>
      <c r="B3909">
        <v>118</v>
      </c>
      <c r="C3909">
        <v>9</v>
      </c>
    </row>
    <row r="3910" spans="1:3" hidden="1" x14ac:dyDescent="0.2">
      <c r="A3910" t="s">
        <v>8221</v>
      </c>
      <c r="B3910">
        <v>2524</v>
      </c>
      <c r="C3910">
        <v>8</v>
      </c>
    </row>
    <row r="3911" spans="1:3" hidden="1" x14ac:dyDescent="0.2">
      <c r="A3911" t="s">
        <v>8221</v>
      </c>
      <c r="B3911">
        <v>260</v>
      </c>
      <c r="C3911">
        <v>7</v>
      </c>
    </row>
    <row r="3912" spans="1:3" hidden="1" x14ac:dyDescent="0.2">
      <c r="A3912" t="s">
        <v>8221</v>
      </c>
      <c r="B3912">
        <v>0</v>
      </c>
      <c r="C3912">
        <v>0</v>
      </c>
    </row>
    <row r="3913" spans="1:3" hidden="1" x14ac:dyDescent="0.2">
      <c r="A3913" t="s">
        <v>8221</v>
      </c>
      <c r="B3913">
        <v>10775</v>
      </c>
      <c r="C3913">
        <v>84</v>
      </c>
    </row>
    <row r="3914" spans="1:3" hidden="1" x14ac:dyDescent="0.2">
      <c r="A3914" t="s">
        <v>8221</v>
      </c>
      <c r="B3914">
        <v>520</v>
      </c>
      <c r="C3914">
        <v>11</v>
      </c>
    </row>
    <row r="3915" spans="1:3" hidden="1" x14ac:dyDescent="0.2">
      <c r="A3915" t="s">
        <v>8221</v>
      </c>
      <c r="B3915">
        <v>50</v>
      </c>
      <c r="C3915">
        <v>1</v>
      </c>
    </row>
    <row r="3916" spans="1:3" hidden="1" x14ac:dyDescent="0.2">
      <c r="A3916" t="s">
        <v>8221</v>
      </c>
      <c r="B3916">
        <v>170</v>
      </c>
      <c r="C3916">
        <v>4</v>
      </c>
    </row>
    <row r="3917" spans="1:3" hidden="1" x14ac:dyDescent="0.2">
      <c r="A3917" t="s">
        <v>8221</v>
      </c>
      <c r="B3917">
        <v>440</v>
      </c>
      <c r="C3917">
        <v>10</v>
      </c>
    </row>
    <row r="3918" spans="1:3" hidden="1" x14ac:dyDescent="0.2">
      <c r="A3918" t="s">
        <v>8221</v>
      </c>
      <c r="B3918">
        <v>814</v>
      </c>
      <c r="C3918">
        <v>16</v>
      </c>
    </row>
    <row r="3919" spans="1:3" hidden="1" x14ac:dyDescent="0.2">
      <c r="A3919" t="s">
        <v>8221</v>
      </c>
      <c r="B3919">
        <v>125</v>
      </c>
      <c r="C3919">
        <v>2</v>
      </c>
    </row>
    <row r="3920" spans="1:3" hidden="1" x14ac:dyDescent="0.2">
      <c r="A3920" t="s">
        <v>8221</v>
      </c>
      <c r="B3920">
        <v>135</v>
      </c>
      <c r="C3920">
        <v>5</v>
      </c>
    </row>
    <row r="3921" spans="1:3" hidden="1" x14ac:dyDescent="0.2">
      <c r="A3921" t="s">
        <v>8221</v>
      </c>
      <c r="B3921">
        <v>25</v>
      </c>
      <c r="C3921">
        <v>1</v>
      </c>
    </row>
    <row r="3922" spans="1:3" hidden="1" x14ac:dyDescent="0.2">
      <c r="A3922" t="s">
        <v>8221</v>
      </c>
      <c r="B3922">
        <v>1465</v>
      </c>
      <c r="C3922">
        <v>31</v>
      </c>
    </row>
    <row r="3923" spans="1:3" hidden="1" x14ac:dyDescent="0.2">
      <c r="A3923" t="s">
        <v>8221</v>
      </c>
      <c r="B3923">
        <v>0</v>
      </c>
      <c r="C3923">
        <v>0</v>
      </c>
    </row>
    <row r="3924" spans="1:3" hidden="1" x14ac:dyDescent="0.2">
      <c r="A3924" t="s">
        <v>8221</v>
      </c>
      <c r="B3924">
        <v>3</v>
      </c>
      <c r="C3924">
        <v>2</v>
      </c>
    </row>
    <row r="3925" spans="1:3" hidden="1" x14ac:dyDescent="0.2">
      <c r="A3925" t="s">
        <v>8221</v>
      </c>
      <c r="B3925">
        <v>173</v>
      </c>
      <c r="C3925">
        <v>7</v>
      </c>
    </row>
    <row r="3926" spans="1:3" hidden="1" x14ac:dyDescent="0.2">
      <c r="A3926" t="s">
        <v>8221</v>
      </c>
      <c r="B3926">
        <v>1010</v>
      </c>
      <c r="C3926">
        <v>16</v>
      </c>
    </row>
    <row r="3927" spans="1:3" hidden="1" x14ac:dyDescent="0.2">
      <c r="A3927" t="s">
        <v>8221</v>
      </c>
      <c r="B3927">
        <v>153</v>
      </c>
      <c r="C3927">
        <v>4</v>
      </c>
    </row>
    <row r="3928" spans="1:3" hidden="1" x14ac:dyDescent="0.2">
      <c r="A3928" t="s">
        <v>8221</v>
      </c>
      <c r="B3928">
        <v>65</v>
      </c>
      <c r="C3928">
        <v>4</v>
      </c>
    </row>
    <row r="3929" spans="1:3" hidden="1" x14ac:dyDescent="0.2">
      <c r="A3929" t="s">
        <v>8221</v>
      </c>
      <c r="B3929">
        <v>135</v>
      </c>
      <c r="C3929">
        <v>4</v>
      </c>
    </row>
    <row r="3930" spans="1:3" hidden="1" x14ac:dyDescent="0.2">
      <c r="A3930" t="s">
        <v>8221</v>
      </c>
      <c r="B3930">
        <v>185</v>
      </c>
      <c r="C3930">
        <v>3</v>
      </c>
    </row>
    <row r="3931" spans="1:3" hidden="1" x14ac:dyDescent="0.2">
      <c r="A3931" t="s">
        <v>8221</v>
      </c>
      <c r="B3931">
        <v>2993</v>
      </c>
      <c r="C3931">
        <v>36</v>
      </c>
    </row>
    <row r="3932" spans="1:3" hidden="1" x14ac:dyDescent="0.2">
      <c r="A3932" t="s">
        <v>8221</v>
      </c>
      <c r="B3932">
        <v>1</v>
      </c>
      <c r="C3932">
        <v>1</v>
      </c>
    </row>
    <row r="3933" spans="1:3" hidden="1" x14ac:dyDescent="0.2">
      <c r="A3933" t="s">
        <v>8221</v>
      </c>
      <c r="B3933">
        <v>1000</v>
      </c>
      <c r="C3933">
        <v>7</v>
      </c>
    </row>
    <row r="3934" spans="1:3" hidden="1" x14ac:dyDescent="0.2">
      <c r="A3934" t="s">
        <v>8221</v>
      </c>
      <c r="B3934">
        <v>909</v>
      </c>
      <c r="C3934">
        <v>27</v>
      </c>
    </row>
    <row r="3935" spans="1:3" hidden="1" x14ac:dyDescent="0.2">
      <c r="A3935" t="s">
        <v>8221</v>
      </c>
      <c r="B3935">
        <v>5</v>
      </c>
      <c r="C3935">
        <v>1</v>
      </c>
    </row>
    <row r="3936" spans="1:3" hidden="1" x14ac:dyDescent="0.2">
      <c r="A3936" t="s">
        <v>8221</v>
      </c>
      <c r="B3936">
        <v>0</v>
      </c>
      <c r="C3936">
        <v>0</v>
      </c>
    </row>
    <row r="3937" spans="1:3" hidden="1" x14ac:dyDescent="0.2">
      <c r="A3937" t="s">
        <v>8221</v>
      </c>
      <c r="B3937">
        <v>10</v>
      </c>
      <c r="C3937">
        <v>1</v>
      </c>
    </row>
    <row r="3938" spans="1:3" hidden="1" x14ac:dyDescent="0.2">
      <c r="A3938" t="s">
        <v>8221</v>
      </c>
      <c r="B3938">
        <v>120</v>
      </c>
      <c r="C3938">
        <v>3</v>
      </c>
    </row>
    <row r="3939" spans="1:3" hidden="1" x14ac:dyDescent="0.2">
      <c r="A3939" t="s">
        <v>8221</v>
      </c>
      <c r="B3939">
        <v>90</v>
      </c>
      <c r="C3939">
        <v>3</v>
      </c>
    </row>
    <row r="3940" spans="1:3" hidden="1" x14ac:dyDescent="0.2">
      <c r="A3940" t="s">
        <v>8221</v>
      </c>
      <c r="B3940">
        <v>135</v>
      </c>
      <c r="C3940">
        <v>3</v>
      </c>
    </row>
    <row r="3941" spans="1:3" hidden="1" x14ac:dyDescent="0.2">
      <c r="A3941" t="s">
        <v>8221</v>
      </c>
      <c r="B3941">
        <v>0</v>
      </c>
      <c r="C3941">
        <v>0</v>
      </c>
    </row>
    <row r="3942" spans="1:3" hidden="1" x14ac:dyDescent="0.2">
      <c r="A3942" t="s">
        <v>8221</v>
      </c>
      <c r="B3942">
        <v>61</v>
      </c>
      <c r="C3942">
        <v>6</v>
      </c>
    </row>
    <row r="3943" spans="1:3" hidden="1" x14ac:dyDescent="0.2">
      <c r="A3943" t="s">
        <v>8221</v>
      </c>
      <c r="B3943">
        <v>1384</v>
      </c>
      <c r="C3943">
        <v>17</v>
      </c>
    </row>
    <row r="3944" spans="1:3" hidden="1" x14ac:dyDescent="0.2">
      <c r="A3944" t="s">
        <v>8221</v>
      </c>
      <c r="B3944">
        <v>2290</v>
      </c>
      <c r="C3944">
        <v>40</v>
      </c>
    </row>
    <row r="3945" spans="1:3" hidden="1" x14ac:dyDescent="0.2">
      <c r="A3945" t="s">
        <v>8221</v>
      </c>
      <c r="B3945">
        <v>15</v>
      </c>
      <c r="C3945">
        <v>3</v>
      </c>
    </row>
    <row r="3946" spans="1:3" hidden="1" x14ac:dyDescent="0.2">
      <c r="A3946" t="s">
        <v>8221</v>
      </c>
      <c r="B3946">
        <v>15</v>
      </c>
      <c r="C3946">
        <v>1</v>
      </c>
    </row>
    <row r="3947" spans="1:3" hidden="1" x14ac:dyDescent="0.2">
      <c r="A3947" t="s">
        <v>8221</v>
      </c>
      <c r="B3947">
        <v>25</v>
      </c>
      <c r="C3947">
        <v>2</v>
      </c>
    </row>
    <row r="3948" spans="1:3" hidden="1" x14ac:dyDescent="0.2">
      <c r="A3948" t="s">
        <v>8221</v>
      </c>
      <c r="B3948">
        <v>651</v>
      </c>
      <c r="C3948">
        <v>7</v>
      </c>
    </row>
    <row r="3949" spans="1:3" hidden="1" x14ac:dyDescent="0.2">
      <c r="A3949" t="s">
        <v>8221</v>
      </c>
      <c r="B3949">
        <v>453</v>
      </c>
      <c r="C3949">
        <v>14</v>
      </c>
    </row>
    <row r="3950" spans="1:3" hidden="1" x14ac:dyDescent="0.2">
      <c r="A3950" t="s">
        <v>8221</v>
      </c>
      <c r="B3950">
        <v>0</v>
      </c>
      <c r="C3950">
        <v>0</v>
      </c>
    </row>
    <row r="3951" spans="1:3" hidden="1" x14ac:dyDescent="0.2">
      <c r="A3951" t="s">
        <v>8221</v>
      </c>
      <c r="B3951">
        <v>0</v>
      </c>
      <c r="C3951">
        <v>0</v>
      </c>
    </row>
    <row r="3952" spans="1:3" hidden="1" x14ac:dyDescent="0.2">
      <c r="A3952" t="s">
        <v>8221</v>
      </c>
      <c r="B3952">
        <v>1</v>
      </c>
      <c r="C3952">
        <v>1</v>
      </c>
    </row>
    <row r="3953" spans="1:3" hidden="1" x14ac:dyDescent="0.2">
      <c r="A3953" t="s">
        <v>8221</v>
      </c>
      <c r="B3953">
        <v>1102</v>
      </c>
      <c r="C3953">
        <v>12</v>
      </c>
    </row>
    <row r="3954" spans="1:3" hidden="1" x14ac:dyDescent="0.2">
      <c r="A3954" t="s">
        <v>8221</v>
      </c>
      <c r="B3954">
        <v>550</v>
      </c>
      <c r="C3954">
        <v>12</v>
      </c>
    </row>
    <row r="3955" spans="1:3" hidden="1" x14ac:dyDescent="0.2">
      <c r="A3955" t="s">
        <v>8221</v>
      </c>
      <c r="B3955">
        <v>1315</v>
      </c>
      <c r="C3955">
        <v>23</v>
      </c>
    </row>
    <row r="3956" spans="1:3" hidden="1" x14ac:dyDescent="0.2">
      <c r="A3956" t="s">
        <v>8221</v>
      </c>
      <c r="B3956">
        <v>0</v>
      </c>
      <c r="C3956">
        <v>0</v>
      </c>
    </row>
    <row r="3957" spans="1:3" hidden="1" x14ac:dyDescent="0.2">
      <c r="A3957" t="s">
        <v>8221</v>
      </c>
      <c r="B3957">
        <v>2485</v>
      </c>
      <c r="C3957">
        <v>10</v>
      </c>
    </row>
    <row r="3958" spans="1:3" hidden="1" x14ac:dyDescent="0.2">
      <c r="A3958" t="s">
        <v>8221</v>
      </c>
      <c r="B3958">
        <v>397</v>
      </c>
      <c r="C3958">
        <v>5</v>
      </c>
    </row>
    <row r="3959" spans="1:3" hidden="1" x14ac:dyDescent="0.2">
      <c r="A3959" t="s">
        <v>8221</v>
      </c>
      <c r="B3959">
        <v>5</v>
      </c>
      <c r="C3959">
        <v>1</v>
      </c>
    </row>
    <row r="3960" spans="1:3" hidden="1" x14ac:dyDescent="0.2">
      <c r="A3960" t="s">
        <v>8221</v>
      </c>
      <c r="B3960">
        <v>11</v>
      </c>
      <c r="C3960">
        <v>2</v>
      </c>
    </row>
    <row r="3961" spans="1:3" hidden="1" x14ac:dyDescent="0.2">
      <c r="A3961" t="s">
        <v>8221</v>
      </c>
      <c r="B3961">
        <v>50</v>
      </c>
      <c r="C3961">
        <v>2</v>
      </c>
    </row>
    <row r="3962" spans="1:3" hidden="1" x14ac:dyDescent="0.2">
      <c r="A3962" t="s">
        <v>8221</v>
      </c>
      <c r="B3962">
        <v>0</v>
      </c>
      <c r="C3962">
        <v>0</v>
      </c>
    </row>
    <row r="3963" spans="1:3" hidden="1" x14ac:dyDescent="0.2">
      <c r="A3963" t="s">
        <v>8221</v>
      </c>
      <c r="B3963">
        <v>1782</v>
      </c>
      <c r="C3963">
        <v>13</v>
      </c>
    </row>
    <row r="3964" spans="1:3" hidden="1" x14ac:dyDescent="0.2">
      <c r="A3964" t="s">
        <v>8221</v>
      </c>
      <c r="B3964">
        <v>0</v>
      </c>
      <c r="C3964">
        <v>0</v>
      </c>
    </row>
    <row r="3965" spans="1:3" hidden="1" x14ac:dyDescent="0.2">
      <c r="A3965" t="s">
        <v>8221</v>
      </c>
      <c r="B3965">
        <v>5</v>
      </c>
      <c r="C3965">
        <v>1</v>
      </c>
    </row>
    <row r="3966" spans="1:3" hidden="1" x14ac:dyDescent="0.2">
      <c r="A3966" t="s">
        <v>8221</v>
      </c>
      <c r="B3966">
        <v>195</v>
      </c>
      <c r="C3966">
        <v>5</v>
      </c>
    </row>
    <row r="3967" spans="1:3" hidden="1" x14ac:dyDescent="0.2">
      <c r="A3967" t="s">
        <v>8221</v>
      </c>
      <c r="B3967">
        <v>101</v>
      </c>
      <c r="C3967">
        <v>2</v>
      </c>
    </row>
    <row r="3968" spans="1:3" hidden="1" x14ac:dyDescent="0.2">
      <c r="A3968" t="s">
        <v>8221</v>
      </c>
      <c r="B3968">
        <v>0</v>
      </c>
      <c r="C3968">
        <v>0</v>
      </c>
    </row>
    <row r="3969" spans="1:3" hidden="1" x14ac:dyDescent="0.2">
      <c r="A3969" t="s">
        <v>8221</v>
      </c>
      <c r="B3969">
        <v>1577</v>
      </c>
      <c r="C3969">
        <v>32</v>
      </c>
    </row>
    <row r="3970" spans="1:3" hidden="1" x14ac:dyDescent="0.2">
      <c r="A3970" t="s">
        <v>8221</v>
      </c>
      <c r="B3970">
        <v>25</v>
      </c>
      <c r="C3970">
        <v>1</v>
      </c>
    </row>
    <row r="3971" spans="1:3" hidden="1" x14ac:dyDescent="0.2">
      <c r="A3971" t="s">
        <v>8221</v>
      </c>
      <c r="B3971">
        <v>1</v>
      </c>
      <c r="C3971">
        <v>1</v>
      </c>
    </row>
    <row r="3972" spans="1:3" hidden="1" x14ac:dyDescent="0.2">
      <c r="A3972" t="s">
        <v>8221</v>
      </c>
      <c r="B3972">
        <v>25</v>
      </c>
      <c r="C3972">
        <v>1</v>
      </c>
    </row>
    <row r="3973" spans="1:3" hidden="1" x14ac:dyDescent="0.2">
      <c r="A3973" t="s">
        <v>8221</v>
      </c>
      <c r="B3973">
        <v>0</v>
      </c>
      <c r="C3973">
        <v>0</v>
      </c>
    </row>
    <row r="3974" spans="1:3" hidden="1" x14ac:dyDescent="0.2">
      <c r="A3974" t="s">
        <v>8221</v>
      </c>
      <c r="B3974">
        <v>0</v>
      </c>
      <c r="C3974">
        <v>0</v>
      </c>
    </row>
    <row r="3975" spans="1:3" hidden="1" x14ac:dyDescent="0.2">
      <c r="A3975" t="s">
        <v>8221</v>
      </c>
      <c r="B3975">
        <v>425</v>
      </c>
      <c r="C3975">
        <v>8</v>
      </c>
    </row>
    <row r="3976" spans="1:3" hidden="1" x14ac:dyDescent="0.2">
      <c r="A3976" t="s">
        <v>8221</v>
      </c>
      <c r="B3976">
        <v>0</v>
      </c>
      <c r="C3976">
        <v>0</v>
      </c>
    </row>
    <row r="3977" spans="1:3" hidden="1" x14ac:dyDescent="0.2">
      <c r="A3977" t="s">
        <v>8221</v>
      </c>
      <c r="B3977">
        <v>7</v>
      </c>
      <c r="C3977">
        <v>1</v>
      </c>
    </row>
    <row r="3978" spans="1:3" hidden="1" x14ac:dyDescent="0.2">
      <c r="A3978" t="s">
        <v>8221</v>
      </c>
      <c r="B3978">
        <v>641</v>
      </c>
      <c r="C3978">
        <v>16</v>
      </c>
    </row>
    <row r="3979" spans="1:3" hidden="1" x14ac:dyDescent="0.2">
      <c r="A3979" t="s">
        <v>8221</v>
      </c>
      <c r="B3979">
        <v>292</v>
      </c>
      <c r="C3979">
        <v>12</v>
      </c>
    </row>
    <row r="3980" spans="1:3" hidden="1" x14ac:dyDescent="0.2">
      <c r="A3980" t="s">
        <v>8221</v>
      </c>
      <c r="B3980">
        <v>45</v>
      </c>
      <c r="C3980">
        <v>4</v>
      </c>
    </row>
    <row r="3981" spans="1:3" hidden="1" x14ac:dyDescent="0.2">
      <c r="A3981" t="s">
        <v>8221</v>
      </c>
      <c r="B3981">
        <v>21</v>
      </c>
      <c r="C3981">
        <v>2</v>
      </c>
    </row>
    <row r="3982" spans="1:3" hidden="1" x14ac:dyDescent="0.2">
      <c r="A3982" t="s">
        <v>8221</v>
      </c>
      <c r="B3982">
        <v>45</v>
      </c>
      <c r="C3982">
        <v>3</v>
      </c>
    </row>
    <row r="3983" spans="1:3" hidden="1" x14ac:dyDescent="0.2">
      <c r="A3983" t="s">
        <v>8221</v>
      </c>
      <c r="B3983">
        <v>0</v>
      </c>
      <c r="C3983">
        <v>0</v>
      </c>
    </row>
    <row r="3984" spans="1:3" hidden="1" x14ac:dyDescent="0.2">
      <c r="A3984" t="s">
        <v>8221</v>
      </c>
      <c r="B3984">
        <v>126</v>
      </c>
      <c r="C3984">
        <v>3</v>
      </c>
    </row>
    <row r="3985" spans="1:3" hidden="1" x14ac:dyDescent="0.2">
      <c r="A3985" t="s">
        <v>8221</v>
      </c>
      <c r="B3985">
        <v>285</v>
      </c>
      <c r="C3985">
        <v>4</v>
      </c>
    </row>
    <row r="3986" spans="1:3" hidden="1" x14ac:dyDescent="0.2">
      <c r="A3986" t="s">
        <v>8221</v>
      </c>
      <c r="B3986">
        <v>45</v>
      </c>
      <c r="C3986">
        <v>2</v>
      </c>
    </row>
    <row r="3987" spans="1:3" hidden="1" x14ac:dyDescent="0.2">
      <c r="A3987" t="s">
        <v>8221</v>
      </c>
      <c r="B3987">
        <v>410</v>
      </c>
      <c r="C3987">
        <v>10</v>
      </c>
    </row>
    <row r="3988" spans="1:3" hidden="1" x14ac:dyDescent="0.2">
      <c r="A3988" t="s">
        <v>8221</v>
      </c>
      <c r="B3988">
        <v>527</v>
      </c>
      <c r="C3988">
        <v>11</v>
      </c>
    </row>
    <row r="3989" spans="1:3" hidden="1" x14ac:dyDescent="0.2">
      <c r="A3989" t="s">
        <v>8221</v>
      </c>
      <c r="B3989">
        <v>211</v>
      </c>
      <c r="C3989">
        <v>6</v>
      </c>
    </row>
    <row r="3990" spans="1:3" hidden="1" x14ac:dyDescent="0.2">
      <c r="A3990" t="s">
        <v>8221</v>
      </c>
      <c r="B3990">
        <v>11</v>
      </c>
      <c r="C3990">
        <v>2</v>
      </c>
    </row>
    <row r="3991" spans="1:3" hidden="1" x14ac:dyDescent="0.2">
      <c r="A3991" t="s">
        <v>8221</v>
      </c>
      <c r="B3991">
        <v>136</v>
      </c>
      <c r="C3991">
        <v>6</v>
      </c>
    </row>
    <row r="3992" spans="1:3" hidden="1" x14ac:dyDescent="0.2">
      <c r="A3992" t="s">
        <v>8221</v>
      </c>
      <c r="B3992">
        <v>211</v>
      </c>
      <c r="C3992">
        <v>8</v>
      </c>
    </row>
    <row r="3993" spans="1:3" hidden="1" x14ac:dyDescent="0.2">
      <c r="A3993" t="s">
        <v>8221</v>
      </c>
      <c r="B3993">
        <v>3905</v>
      </c>
      <c r="C3993">
        <v>37</v>
      </c>
    </row>
    <row r="3994" spans="1:3" hidden="1" x14ac:dyDescent="0.2">
      <c r="A3994" t="s">
        <v>8221</v>
      </c>
      <c r="B3994">
        <v>320</v>
      </c>
      <c r="C3994">
        <v>11</v>
      </c>
    </row>
    <row r="3995" spans="1:3" hidden="1" x14ac:dyDescent="0.2">
      <c r="A3995" t="s">
        <v>8221</v>
      </c>
      <c r="B3995">
        <v>0</v>
      </c>
      <c r="C3995">
        <v>0</v>
      </c>
    </row>
    <row r="3996" spans="1:3" hidden="1" x14ac:dyDescent="0.2">
      <c r="A3996" t="s">
        <v>8221</v>
      </c>
      <c r="B3996">
        <v>620</v>
      </c>
      <c r="C3996">
        <v>10</v>
      </c>
    </row>
    <row r="3997" spans="1:3" hidden="1" x14ac:dyDescent="0.2">
      <c r="A3997" t="s">
        <v>8221</v>
      </c>
      <c r="B3997">
        <v>1305</v>
      </c>
      <c r="C3997">
        <v>6</v>
      </c>
    </row>
    <row r="3998" spans="1:3" hidden="1" x14ac:dyDescent="0.2">
      <c r="A3998" t="s">
        <v>8221</v>
      </c>
      <c r="B3998">
        <v>214</v>
      </c>
      <c r="C3998">
        <v>8</v>
      </c>
    </row>
    <row r="3999" spans="1:3" hidden="1" x14ac:dyDescent="0.2">
      <c r="A3999" t="s">
        <v>8221</v>
      </c>
      <c r="B3999">
        <v>110</v>
      </c>
      <c r="C3999">
        <v>6</v>
      </c>
    </row>
    <row r="4000" spans="1:3" hidden="1" x14ac:dyDescent="0.2">
      <c r="A4000" t="s">
        <v>8221</v>
      </c>
      <c r="B4000">
        <v>450</v>
      </c>
      <c r="C4000">
        <v>7</v>
      </c>
    </row>
    <row r="4001" spans="1:3" hidden="1" x14ac:dyDescent="0.2">
      <c r="A4001" t="s">
        <v>8221</v>
      </c>
      <c r="B4001">
        <v>1225</v>
      </c>
      <c r="C4001">
        <v>7</v>
      </c>
    </row>
    <row r="4002" spans="1:3" hidden="1" x14ac:dyDescent="0.2">
      <c r="A4002" t="s">
        <v>8221</v>
      </c>
      <c r="B4002">
        <v>170</v>
      </c>
      <c r="C4002">
        <v>5</v>
      </c>
    </row>
    <row r="4003" spans="1:3" hidden="1" x14ac:dyDescent="0.2">
      <c r="A4003" t="s">
        <v>8221</v>
      </c>
      <c r="B4003">
        <v>3877</v>
      </c>
      <c r="C4003">
        <v>46</v>
      </c>
    </row>
    <row r="4004" spans="1:3" hidden="1" x14ac:dyDescent="0.2">
      <c r="A4004" t="s">
        <v>8221</v>
      </c>
      <c r="B4004">
        <v>95</v>
      </c>
      <c r="C4004">
        <v>10</v>
      </c>
    </row>
    <row r="4005" spans="1:3" hidden="1" x14ac:dyDescent="0.2">
      <c r="A4005" t="s">
        <v>8221</v>
      </c>
      <c r="B4005">
        <v>641</v>
      </c>
      <c r="C4005">
        <v>19</v>
      </c>
    </row>
    <row r="4006" spans="1:3" hidden="1" x14ac:dyDescent="0.2">
      <c r="A4006" t="s">
        <v>8221</v>
      </c>
      <c r="B4006">
        <v>488</v>
      </c>
      <c r="C4006">
        <v>13</v>
      </c>
    </row>
    <row r="4007" spans="1:3" hidden="1" x14ac:dyDescent="0.2">
      <c r="A4007" t="s">
        <v>8221</v>
      </c>
      <c r="B4007">
        <v>151</v>
      </c>
      <c r="C4007">
        <v>13</v>
      </c>
    </row>
    <row r="4008" spans="1:3" hidden="1" x14ac:dyDescent="0.2">
      <c r="A4008" t="s">
        <v>8221</v>
      </c>
      <c r="B4008">
        <v>32</v>
      </c>
      <c r="C4008">
        <v>4</v>
      </c>
    </row>
    <row r="4009" spans="1:3" hidden="1" x14ac:dyDescent="0.2">
      <c r="A4009" t="s">
        <v>8221</v>
      </c>
      <c r="B4009">
        <v>0</v>
      </c>
      <c r="C4009">
        <v>0</v>
      </c>
    </row>
    <row r="4010" spans="1:3" hidden="1" x14ac:dyDescent="0.2">
      <c r="A4010" t="s">
        <v>8221</v>
      </c>
      <c r="B4010">
        <v>69</v>
      </c>
      <c r="C4010">
        <v>3</v>
      </c>
    </row>
    <row r="4011" spans="1:3" hidden="1" x14ac:dyDescent="0.2">
      <c r="A4011" t="s">
        <v>8221</v>
      </c>
      <c r="B4011">
        <v>100</v>
      </c>
      <c r="C4011">
        <v>1</v>
      </c>
    </row>
    <row r="4012" spans="1:3" hidden="1" x14ac:dyDescent="0.2">
      <c r="A4012" t="s">
        <v>8221</v>
      </c>
      <c r="B4012">
        <v>541</v>
      </c>
      <c r="C4012">
        <v>9</v>
      </c>
    </row>
    <row r="4013" spans="1:3" hidden="1" x14ac:dyDescent="0.2">
      <c r="A4013" t="s">
        <v>8221</v>
      </c>
      <c r="B4013">
        <v>3</v>
      </c>
      <c r="C4013">
        <v>1</v>
      </c>
    </row>
    <row r="4014" spans="1:3" hidden="1" x14ac:dyDescent="0.2">
      <c r="A4014" t="s">
        <v>8221</v>
      </c>
      <c r="B4014">
        <v>5</v>
      </c>
      <c r="C4014">
        <v>1</v>
      </c>
    </row>
    <row r="4015" spans="1:3" hidden="1" x14ac:dyDescent="0.2">
      <c r="A4015" t="s">
        <v>8221</v>
      </c>
      <c r="B4015">
        <v>70</v>
      </c>
      <c r="C4015">
        <v>4</v>
      </c>
    </row>
    <row r="4016" spans="1:3" hidden="1" x14ac:dyDescent="0.2">
      <c r="A4016" t="s">
        <v>8221</v>
      </c>
      <c r="B4016">
        <v>497</v>
      </c>
      <c r="C4016">
        <v>17</v>
      </c>
    </row>
    <row r="4017" spans="1:3" hidden="1" x14ac:dyDescent="0.2">
      <c r="A4017" t="s">
        <v>8221</v>
      </c>
      <c r="B4017">
        <v>0</v>
      </c>
      <c r="C4017">
        <v>0</v>
      </c>
    </row>
    <row r="4018" spans="1:3" hidden="1" x14ac:dyDescent="0.2">
      <c r="A4018" t="s">
        <v>8221</v>
      </c>
      <c r="B4018">
        <v>715</v>
      </c>
      <c r="C4018">
        <v>12</v>
      </c>
    </row>
    <row r="4019" spans="1:3" hidden="1" x14ac:dyDescent="0.2">
      <c r="A4019" t="s">
        <v>8221</v>
      </c>
      <c r="B4019">
        <v>1156</v>
      </c>
      <c r="C4019">
        <v>14</v>
      </c>
    </row>
    <row r="4020" spans="1:3" hidden="1" x14ac:dyDescent="0.2">
      <c r="A4020" t="s">
        <v>8221</v>
      </c>
      <c r="B4020">
        <v>10</v>
      </c>
      <c r="C4020">
        <v>1</v>
      </c>
    </row>
    <row r="4021" spans="1:3" hidden="1" x14ac:dyDescent="0.2">
      <c r="A4021" t="s">
        <v>8221</v>
      </c>
      <c r="B4021">
        <v>453</v>
      </c>
      <c r="C4021">
        <v>14</v>
      </c>
    </row>
    <row r="4022" spans="1:3" hidden="1" x14ac:dyDescent="0.2">
      <c r="A4022" t="s">
        <v>8221</v>
      </c>
      <c r="B4022">
        <v>23</v>
      </c>
      <c r="C4022">
        <v>4</v>
      </c>
    </row>
    <row r="4023" spans="1:3" hidden="1" x14ac:dyDescent="0.2">
      <c r="A4023" t="s">
        <v>8221</v>
      </c>
      <c r="B4023">
        <v>201</v>
      </c>
      <c r="C4023">
        <v>2</v>
      </c>
    </row>
    <row r="4024" spans="1:3" hidden="1" x14ac:dyDescent="0.2">
      <c r="A4024" t="s">
        <v>8221</v>
      </c>
      <c r="B4024">
        <v>1</v>
      </c>
      <c r="C4024">
        <v>1</v>
      </c>
    </row>
    <row r="4025" spans="1:3" hidden="1" x14ac:dyDescent="0.2">
      <c r="A4025" t="s">
        <v>8221</v>
      </c>
      <c r="B4025">
        <v>40</v>
      </c>
      <c r="C4025">
        <v>2</v>
      </c>
    </row>
    <row r="4026" spans="1:3" hidden="1" x14ac:dyDescent="0.2">
      <c r="A4026" t="s">
        <v>8221</v>
      </c>
      <c r="B4026">
        <v>2</v>
      </c>
      <c r="C4026">
        <v>1</v>
      </c>
    </row>
    <row r="4027" spans="1:3" hidden="1" x14ac:dyDescent="0.2">
      <c r="A4027" t="s">
        <v>8221</v>
      </c>
      <c r="B4027">
        <v>5</v>
      </c>
      <c r="C4027">
        <v>1</v>
      </c>
    </row>
    <row r="4028" spans="1:3" hidden="1" x14ac:dyDescent="0.2">
      <c r="A4028" t="s">
        <v>8221</v>
      </c>
      <c r="B4028">
        <v>60</v>
      </c>
      <c r="C4028">
        <v>4</v>
      </c>
    </row>
    <row r="4029" spans="1:3" hidden="1" x14ac:dyDescent="0.2">
      <c r="A4029" t="s">
        <v>8221</v>
      </c>
      <c r="B4029">
        <v>75</v>
      </c>
      <c r="C4029">
        <v>3</v>
      </c>
    </row>
    <row r="4030" spans="1:3" hidden="1" x14ac:dyDescent="0.2">
      <c r="A4030" t="s">
        <v>8221</v>
      </c>
      <c r="B4030">
        <v>1742</v>
      </c>
      <c r="C4030">
        <v>38</v>
      </c>
    </row>
    <row r="4031" spans="1:3" hidden="1" x14ac:dyDescent="0.2">
      <c r="A4031" t="s">
        <v>8221</v>
      </c>
      <c r="B4031">
        <v>19</v>
      </c>
      <c r="C4031">
        <v>4</v>
      </c>
    </row>
    <row r="4032" spans="1:3" hidden="1" x14ac:dyDescent="0.2">
      <c r="A4032" t="s">
        <v>8221</v>
      </c>
      <c r="B4032">
        <v>0</v>
      </c>
      <c r="C4032">
        <v>0</v>
      </c>
    </row>
    <row r="4033" spans="1:3" hidden="1" x14ac:dyDescent="0.2">
      <c r="A4033" t="s">
        <v>8221</v>
      </c>
      <c r="B4033">
        <v>26</v>
      </c>
      <c r="C4033">
        <v>2</v>
      </c>
    </row>
    <row r="4034" spans="1:3" hidden="1" x14ac:dyDescent="0.2">
      <c r="A4034" t="s">
        <v>8221</v>
      </c>
      <c r="B4034">
        <v>0</v>
      </c>
      <c r="C4034">
        <v>0</v>
      </c>
    </row>
    <row r="4035" spans="1:3" hidden="1" x14ac:dyDescent="0.2">
      <c r="A4035" t="s">
        <v>8221</v>
      </c>
      <c r="B4035">
        <v>1</v>
      </c>
      <c r="C4035">
        <v>1</v>
      </c>
    </row>
    <row r="4036" spans="1:3" hidden="1" x14ac:dyDescent="0.2">
      <c r="A4036" t="s">
        <v>8221</v>
      </c>
      <c r="B4036">
        <v>70</v>
      </c>
      <c r="C4036">
        <v>7</v>
      </c>
    </row>
    <row r="4037" spans="1:3" hidden="1" x14ac:dyDescent="0.2">
      <c r="A4037" t="s">
        <v>8221</v>
      </c>
      <c r="B4037">
        <v>105</v>
      </c>
      <c r="C4037">
        <v>2</v>
      </c>
    </row>
    <row r="4038" spans="1:3" hidden="1" x14ac:dyDescent="0.2">
      <c r="A4038" t="s">
        <v>8221</v>
      </c>
      <c r="B4038">
        <v>130</v>
      </c>
      <c r="C4038">
        <v>4</v>
      </c>
    </row>
    <row r="4039" spans="1:3" hidden="1" x14ac:dyDescent="0.2">
      <c r="A4039" t="s">
        <v>8221</v>
      </c>
      <c r="B4039">
        <v>29</v>
      </c>
      <c r="C4039">
        <v>4</v>
      </c>
    </row>
    <row r="4040" spans="1:3" hidden="1" x14ac:dyDescent="0.2">
      <c r="A4040" t="s">
        <v>8221</v>
      </c>
      <c r="B4040">
        <v>100</v>
      </c>
      <c r="C4040">
        <v>3</v>
      </c>
    </row>
    <row r="4041" spans="1:3" hidden="1" x14ac:dyDescent="0.2">
      <c r="A4041" t="s">
        <v>8221</v>
      </c>
      <c r="B4041">
        <v>125</v>
      </c>
      <c r="C4041">
        <v>2</v>
      </c>
    </row>
    <row r="4042" spans="1:3" hidden="1" x14ac:dyDescent="0.2">
      <c r="A4042" t="s">
        <v>8221</v>
      </c>
      <c r="B4042">
        <v>12521</v>
      </c>
      <c r="C4042">
        <v>197</v>
      </c>
    </row>
    <row r="4043" spans="1:3" hidden="1" x14ac:dyDescent="0.2">
      <c r="A4043" t="s">
        <v>8221</v>
      </c>
      <c r="B4043">
        <v>0</v>
      </c>
      <c r="C4043">
        <v>0</v>
      </c>
    </row>
    <row r="4044" spans="1:3" hidden="1" x14ac:dyDescent="0.2">
      <c r="A4044" t="s">
        <v>8221</v>
      </c>
      <c r="B4044">
        <v>10</v>
      </c>
      <c r="C4044">
        <v>1</v>
      </c>
    </row>
    <row r="4045" spans="1:3" hidden="1" x14ac:dyDescent="0.2">
      <c r="A4045" t="s">
        <v>8221</v>
      </c>
      <c r="B4045">
        <v>250</v>
      </c>
      <c r="C4045">
        <v>4</v>
      </c>
    </row>
    <row r="4046" spans="1:3" hidden="1" x14ac:dyDescent="0.2">
      <c r="A4046" t="s">
        <v>8221</v>
      </c>
      <c r="B4046">
        <v>0</v>
      </c>
      <c r="C4046">
        <v>0</v>
      </c>
    </row>
    <row r="4047" spans="1:3" hidden="1" x14ac:dyDescent="0.2">
      <c r="A4047" t="s">
        <v>8221</v>
      </c>
      <c r="B4047">
        <v>215</v>
      </c>
      <c r="C4047">
        <v>7</v>
      </c>
    </row>
    <row r="4048" spans="1:3" hidden="1" x14ac:dyDescent="0.2">
      <c r="A4048" t="s">
        <v>8221</v>
      </c>
      <c r="B4048">
        <v>561</v>
      </c>
      <c r="C4048">
        <v>11</v>
      </c>
    </row>
    <row r="4049" spans="1:3" hidden="1" x14ac:dyDescent="0.2">
      <c r="A4049" t="s">
        <v>8221</v>
      </c>
      <c r="B4049">
        <v>0</v>
      </c>
      <c r="C4049">
        <v>0</v>
      </c>
    </row>
    <row r="4050" spans="1:3" hidden="1" x14ac:dyDescent="0.2">
      <c r="A4050" t="s">
        <v>8221</v>
      </c>
      <c r="B4050">
        <v>400</v>
      </c>
      <c r="C4050">
        <v>6</v>
      </c>
    </row>
    <row r="4051" spans="1:3" hidden="1" x14ac:dyDescent="0.2">
      <c r="A4051" t="s">
        <v>8221</v>
      </c>
      <c r="B4051">
        <v>0</v>
      </c>
      <c r="C4051">
        <v>0</v>
      </c>
    </row>
    <row r="4052" spans="1:3" hidden="1" x14ac:dyDescent="0.2">
      <c r="A4052" t="s">
        <v>8221</v>
      </c>
      <c r="B4052">
        <v>413</v>
      </c>
      <c r="C4052">
        <v>7</v>
      </c>
    </row>
    <row r="4053" spans="1:3" hidden="1" x14ac:dyDescent="0.2">
      <c r="A4053" t="s">
        <v>8221</v>
      </c>
      <c r="B4053">
        <v>6141.99</v>
      </c>
      <c r="C4053">
        <v>94</v>
      </c>
    </row>
    <row r="4054" spans="1:3" hidden="1" x14ac:dyDescent="0.2">
      <c r="A4054" t="s">
        <v>8221</v>
      </c>
      <c r="B4054">
        <v>200</v>
      </c>
      <c r="C4054">
        <v>2</v>
      </c>
    </row>
    <row r="4055" spans="1:3" hidden="1" x14ac:dyDescent="0.2">
      <c r="A4055" t="s">
        <v>8221</v>
      </c>
      <c r="B4055">
        <v>3685</v>
      </c>
      <c r="C4055">
        <v>25</v>
      </c>
    </row>
    <row r="4056" spans="1:3" hidden="1" x14ac:dyDescent="0.2">
      <c r="A4056" t="s">
        <v>8221</v>
      </c>
      <c r="B4056">
        <v>2823</v>
      </c>
      <c r="C4056">
        <v>17</v>
      </c>
    </row>
    <row r="4057" spans="1:3" hidden="1" x14ac:dyDescent="0.2">
      <c r="A4057" t="s">
        <v>8221</v>
      </c>
      <c r="B4057">
        <v>80</v>
      </c>
      <c r="C4057">
        <v>2</v>
      </c>
    </row>
    <row r="4058" spans="1:3" hidden="1" x14ac:dyDescent="0.2">
      <c r="A4058" t="s">
        <v>8221</v>
      </c>
      <c r="B4058">
        <v>301</v>
      </c>
      <c r="C4058">
        <v>4</v>
      </c>
    </row>
    <row r="4059" spans="1:3" hidden="1" x14ac:dyDescent="0.2">
      <c r="A4059" t="s">
        <v>8221</v>
      </c>
      <c r="B4059">
        <v>300</v>
      </c>
      <c r="C4059">
        <v>5</v>
      </c>
    </row>
    <row r="4060" spans="1:3" hidden="1" x14ac:dyDescent="0.2">
      <c r="A4060" t="s">
        <v>8221</v>
      </c>
      <c r="B4060">
        <v>2500</v>
      </c>
      <c r="C4060">
        <v>2</v>
      </c>
    </row>
    <row r="4061" spans="1:3" hidden="1" x14ac:dyDescent="0.2">
      <c r="A4061" t="s">
        <v>8221</v>
      </c>
      <c r="B4061">
        <v>21</v>
      </c>
      <c r="C4061">
        <v>2</v>
      </c>
    </row>
    <row r="4062" spans="1:3" hidden="1" x14ac:dyDescent="0.2">
      <c r="A4062" t="s">
        <v>8221</v>
      </c>
      <c r="B4062">
        <v>21</v>
      </c>
      <c r="C4062">
        <v>3</v>
      </c>
    </row>
    <row r="4063" spans="1:3" hidden="1" x14ac:dyDescent="0.2">
      <c r="A4063" t="s">
        <v>8221</v>
      </c>
      <c r="B4063">
        <v>0</v>
      </c>
      <c r="C4063">
        <v>0</v>
      </c>
    </row>
    <row r="4064" spans="1:3" hidden="1" x14ac:dyDescent="0.2">
      <c r="A4064" t="s">
        <v>8221</v>
      </c>
      <c r="B4064">
        <v>225</v>
      </c>
      <c r="C4064">
        <v>4</v>
      </c>
    </row>
    <row r="4065" spans="1:3" hidden="1" x14ac:dyDescent="0.2">
      <c r="A4065" t="s">
        <v>8221</v>
      </c>
      <c r="B4065">
        <v>1</v>
      </c>
      <c r="C4065">
        <v>1</v>
      </c>
    </row>
    <row r="4066" spans="1:3" hidden="1" x14ac:dyDescent="0.2">
      <c r="A4066" t="s">
        <v>8221</v>
      </c>
      <c r="B4066">
        <v>460</v>
      </c>
      <c r="C4066">
        <v>12</v>
      </c>
    </row>
    <row r="4067" spans="1:3" hidden="1" x14ac:dyDescent="0.2">
      <c r="A4067" t="s">
        <v>8221</v>
      </c>
      <c r="B4067">
        <v>110</v>
      </c>
      <c r="C4067">
        <v>4</v>
      </c>
    </row>
    <row r="4068" spans="1:3" hidden="1" x14ac:dyDescent="0.2">
      <c r="A4068" t="s">
        <v>8221</v>
      </c>
      <c r="B4068">
        <v>3001</v>
      </c>
      <c r="C4068">
        <v>91</v>
      </c>
    </row>
    <row r="4069" spans="1:3" hidden="1" x14ac:dyDescent="0.2">
      <c r="A4069" t="s">
        <v>8221</v>
      </c>
      <c r="B4069">
        <v>16</v>
      </c>
      <c r="C4069">
        <v>1</v>
      </c>
    </row>
    <row r="4070" spans="1:3" hidden="1" x14ac:dyDescent="0.2">
      <c r="A4070" t="s">
        <v>8221</v>
      </c>
      <c r="B4070">
        <v>1</v>
      </c>
      <c r="C4070">
        <v>1</v>
      </c>
    </row>
    <row r="4071" spans="1:3" hidden="1" x14ac:dyDescent="0.2">
      <c r="A4071" t="s">
        <v>8221</v>
      </c>
      <c r="B4071">
        <v>0</v>
      </c>
      <c r="C4071">
        <v>0</v>
      </c>
    </row>
    <row r="4072" spans="1:3" hidden="1" x14ac:dyDescent="0.2">
      <c r="A4072" t="s">
        <v>8221</v>
      </c>
      <c r="B4072">
        <v>1126</v>
      </c>
      <c r="C4072">
        <v>13</v>
      </c>
    </row>
    <row r="4073" spans="1:3" hidden="1" x14ac:dyDescent="0.2">
      <c r="A4073" t="s">
        <v>8221</v>
      </c>
      <c r="B4073">
        <v>110</v>
      </c>
      <c r="C4073">
        <v>2</v>
      </c>
    </row>
    <row r="4074" spans="1:3" hidden="1" x14ac:dyDescent="0.2">
      <c r="A4074" t="s">
        <v>8221</v>
      </c>
      <c r="B4074">
        <v>0</v>
      </c>
      <c r="C4074">
        <v>0</v>
      </c>
    </row>
    <row r="4075" spans="1:3" hidden="1" x14ac:dyDescent="0.2">
      <c r="A4075" t="s">
        <v>8221</v>
      </c>
      <c r="B4075">
        <v>881</v>
      </c>
      <c r="C4075">
        <v>21</v>
      </c>
    </row>
    <row r="4076" spans="1:3" hidden="1" x14ac:dyDescent="0.2">
      <c r="A4076" t="s">
        <v>8221</v>
      </c>
      <c r="B4076">
        <v>795</v>
      </c>
      <c r="C4076">
        <v>9</v>
      </c>
    </row>
    <row r="4077" spans="1:3" hidden="1" x14ac:dyDescent="0.2">
      <c r="A4077" t="s">
        <v>8221</v>
      </c>
      <c r="B4077">
        <v>775</v>
      </c>
      <c r="C4077">
        <v>6</v>
      </c>
    </row>
    <row r="4078" spans="1:3" hidden="1" x14ac:dyDescent="0.2">
      <c r="A4078" t="s">
        <v>8221</v>
      </c>
      <c r="B4078">
        <v>95</v>
      </c>
      <c r="C4078">
        <v>4</v>
      </c>
    </row>
    <row r="4079" spans="1:3" hidden="1" x14ac:dyDescent="0.2">
      <c r="A4079" t="s">
        <v>8221</v>
      </c>
      <c r="B4079">
        <v>250</v>
      </c>
      <c r="C4079">
        <v>7</v>
      </c>
    </row>
    <row r="4080" spans="1:3" hidden="1" x14ac:dyDescent="0.2">
      <c r="A4080" t="s">
        <v>8221</v>
      </c>
      <c r="B4080">
        <v>285</v>
      </c>
      <c r="C4080">
        <v>5</v>
      </c>
    </row>
    <row r="4081" spans="1:3" hidden="1" x14ac:dyDescent="0.2">
      <c r="A4081" t="s">
        <v>8221</v>
      </c>
      <c r="B4081">
        <v>0</v>
      </c>
      <c r="C4081">
        <v>0</v>
      </c>
    </row>
    <row r="4082" spans="1:3" hidden="1" x14ac:dyDescent="0.2">
      <c r="A4082" t="s">
        <v>8221</v>
      </c>
      <c r="B4082">
        <v>490</v>
      </c>
      <c r="C4082">
        <v>3</v>
      </c>
    </row>
    <row r="4083" spans="1:3" hidden="1" x14ac:dyDescent="0.2">
      <c r="A4083" t="s">
        <v>8221</v>
      </c>
      <c r="B4083">
        <v>135</v>
      </c>
      <c r="C4083">
        <v>9</v>
      </c>
    </row>
    <row r="4084" spans="1:3" hidden="1" x14ac:dyDescent="0.2">
      <c r="A4084" t="s">
        <v>8221</v>
      </c>
      <c r="B4084">
        <v>385</v>
      </c>
      <c r="C4084">
        <v>6</v>
      </c>
    </row>
    <row r="4085" spans="1:3" hidden="1" x14ac:dyDescent="0.2">
      <c r="A4085" t="s">
        <v>8221</v>
      </c>
      <c r="B4085">
        <v>27</v>
      </c>
      <c r="C4085">
        <v>4</v>
      </c>
    </row>
    <row r="4086" spans="1:3" hidden="1" x14ac:dyDescent="0.2">
      <c r="A4086" t="s">
        <v>8221</v>
      </c>
      <c r="B4086">
        <v>25</v>
      </c>
      <c r="C4086">
        <v>1</v>
      </c>
    </row>
    <row r="4087" spans="1:3" hidden="1" x14ac:dyDescent="0.2">
      <c r="A4087" t="s">
        <v>8221</v>
      </c>
      <c r="B4087">
        <v>3045</v>
      </c>
      <c r="C4087">
        <v>17</v>
      </c>
    </row>
    <row r="4088" spans="1:3" hidden="1" x14ac:dyDescent="0.2">
      <c r="A4088" t="s">
        <v>8221</v>
      </c>
      <c r="B4088">
        <v>34.950000000000003</v>
      </c>
      <c r="C4088">
        <v>1</v>
      </c>
    </row>
    <row r="4089" spans="1:3" hidden="1" x14ac:dyDescent="0.2">
      <c r="A4089" t="s">
        <v>8221</v>
      </c>
      <c r="B4089">
        <v>430</v>
      </c>
      <c r="C4089">
        <v>13</v>
      </c>
    </row>
    <row r="4090" spans="1:3" hidden="1" x14ac:dyDescent="0.2">
      <c r="A4090" t="s">
        <v>8221</v>
      </c>
      <c r="B4090">
        <v>165</v>
      </c>
      <c r="C4090">
        <v>6</v>
      </c>
    </row>
    <row r="4091" spans="1:3" hidden="1" x14ac:dyDescent="0.2">
      <c r="A4091" t="s">
        <v>8221</v>
      </c>
      <c r="B4091">
        <v>0</v>
      </c>
      <c r="C4091">
        <v>0</v>
      </c>
    </row>
    <row r="4092" spans="1:3" hidden="1" x14ac:dyDescent="0.2">
      <c r="A4092" t="s">
        <v>8221</v>
      </c>
      <c r="B4092">
        <v>4</v>
      </c>
      <c r="C4092">
        <v>2</v>
      </c>
    </row>
    <row r="4093" spans="1:3" hidden="1" x14ac:dyDescent="0.2">
      <c r="A4093" t="s">
        <v>8221</v>
      </c>
      <c r="B4093">
        <v>37</v>
      </c>
      <c r="C4093">
        <v>2</v>
      </c>
    </row>
    <row r="4094" spans="1:3" hidden="1" x14ac:dyDescent="0.2">
      <c r="A4094" t="s">
        <v>8221</v>
      </c>
      <c r="B4094">
        <v>735</v>
      </c>
      <c r="C4094">
        <v>21</v>
      </c>
    </row>
    <row r="4095" spans="1:3" hidden="1" x14ac:dyDescent="0.2">
      <c r="A4095" t="s">
        <v>8221</v>
      </c>
      <c r="B4095">
        <v>576</v>
      </c>
      <c r="C4095">
        <v>13</v>
      </c>
    </row>
    <row r="4096" spans="1:3" hidden="1" x14ac:dyDescent="0.2">
      <c r="A4096" t="s">
        <v>8221</v>
      </c>
      <c r="B4096">
        <v>0</v>
      </c>
      <c r="C4096">
        <v>0</v>
      </c>
    </row>
    <row r="4097" spans="1:3" hidden="1" x14ac:dyDescent="0.2">
      <c r="A4097" t="s">
        <v>8221</v>
      </c>
      <c r="B4097">
        <v>1335</v>
      </c>
      <c r="C4097">
        <v>6</v>
      </c>
    </row>
    <row r="4098" spans="1:3" hidden="1" x14ac:dyDescent="0.2">
      <c r="A4098" t="s">
        <v>8221</v>
      </c>
      <c r="B4098">
        <v>0</v>
      </c>
      <c r="C4098">
        <v>0</v>
      </c>
    </row>
    <row r="4099" spans="1:3" hidden="1" x14ac:dyDescent="0.2">
      <c r="A4099" t="s">
        <v>8221</v>
      </c>
      <c r="B4099">
        <v>5</v>
      </c>
      <c r="C4099">
        <v>1</v>
      </c>
    </row>
    <row r="4100" spans="1:3" hidden="1" x14ac:dyDescent="0.2">
      <c r="A4100" t="s">
        <v>8221</v>
      </c>
      <c r="B4100">
        <v>0</v>
      </c>
      <c r="C4100">
        <v>0</v>
      </c>
    </row>
    <row r="4101" spans="1:3" hidden="1" x14ac:dyDescent="0.2">
      <c r="A4101" t="s">
        <v>8221</v>
      </c>
      <c r="B4101">
        <v>350</v>
      </c>
      <c r="C4101">
        <v>12</v>
      </c>
    </row>
    <row r="4102" spans="1:3" hidden="1" x14ac:dyDescent="0.2">
      <c r="A4102" t="s">
        <v>8221</v>
      </c>
      <c r="B4102">
        <v>3</v>
      </c>
      <c r="C4102">
        <v>2</v>
      </c>
    </row>
    <row r="4103" spans="1:3" hidden="1" x14ac:dyDescent="0.2">
      <c r="A4103" t="s">
        <v>8221</v>
      </c>
      <c r="B4103">
        <v>759</v>
      </c>
      <c r="C4103">
        <v>6</v>
      </c>
    </row>
    <row r="4104" spans="1:3" hidden="1" x14ac:dyDescent="0.2">
      <c r="A4104" t="s">
        <v>8221</v>
      </c>
      <c r="B4104">
        <v>10</v>
      </c>
      <c r="C4104">
        <v>1</v>
      </c>
    </row>
    <row r="4105" spans="1:3" hidden="1" x14ac:dyDescent="0.2">
      <c r="A4105" t="s">
        <v>8221</v>
      </c>
      <c r="B4105">
        <v>10</v>
      </c>
      <c r="C4105">
        <v>1</v>
      </c>
    </row>
    <row r="4106" spans="1:3" hidden="1" x14ac:dyDescent="0.2">
      <c r="A4106" t="s">
        <v>8221</v>
      </c>
      <c r="B4106">
        <v>47</v>
      </c>
      <c r="C4106">
        <v>5</v>
      </c>
    </row>
    <row r="4107" spans="1:3" hidden="1" x14ac:dyDescent="0.2">
      <c r="A4107" t="s">
        <v>8221</v>
      </c>
      <c r="B4107">
        <v>0</v>
      </c>
      <c r="C4107">
        <v>0</v>
      </c>
    </row>
    <row r="4108" spans="1:3" hidden="1" x14ac:dyDescent="0.2">
      <c r="A4108" t="s">
        <v>8221</v>
      </c>
      <c r="B4108">
        <v>216</v>
      </c>
      <c r="C4108">
        <v>3</v>
      </c>
    </row>
    <row r="4109" spans="1:3" hidden="1" x14ac:dyDescent="0.2">
      <c r="A4109" t="s">
        <v>8221</v>
      </c>
      <c r="B4109">
        <v>240</v>
      </c>
      <c r="C4109">
        <v>8</v>
      </c>
    </row>
    <row r="4110" spans="1:3" hidden="1" x14ac:dyDescent="0.2">
      <c r="A4110" t="s">
        <v>8221</v>
      </c>
      <c r="B4110">
        <v>32</v>
      </c>
      <c r="C4110">
        <v>3</v>
      </c>
    </row>
    <row r="4111" spans="1:3" hidden="1" x14ac:dyDescent="0.2">
      <c r="A4111" t="s">
        <v>8221</v>
      </c>
      <c r="B4111">
        <v>204</v>
      </c>
      <c r="C4111">
        <v>8</v>
      </c>
    </row>
    <row r="4112" spans="1:3" hidden="1" x14ac:dyDescent="0.2">
      <c r="A4112" t="s">
        <v>8221</v>
      </c>
      <c r="B4112">
        <v>20</v>
      </c>
      <c r="C4112">
        <v>1</v>
      </c>
    </row>
    <row r="4113" spans="1:3" hidden="1" x14ac:dyDescent="0.2">
      <c r="A4113" t="s">
        <v>8221</v>
      </c>
      <c r="B4113">
        <v>60</v>
      </c>
      <c r="C4113">
        <v>4</v>
      </c>
    </row>
    <row r="4114" spans="1:3" hidden="1" x14ac:dyDescent="0.2">
      <c r="A4114" t="s">
        <v>8221</v>
      </c>
      <c r="B4114">
        <v>730</v>
      </c>
      <c r="C4114">
        <v>8</v>
      </c>
    </row>
    <row r="4115" spans="1:3" hidden="1" x14ac:dyDescent="0.2">
      <c r="A4115" t="s">
        <v>8221</v>
      </c>
      <c r="B4115">
        <v>800</v>
      </c>
      <c r="C4115">
        <v>1</v>
      </c>
    </row>
    <row r="4116" spans="1:3" hidden="1" x14ac:dyDescent="0.2">
      <c r="A4116" t="s">
        <v>8221</v>
      </c>
      <c r="B4116">
        <v>400</v>
      </c>
      <c r="C4116">
        <v>5</v>
      </c>
    </row>
    <row r="4117" spans="1:3" hidden="1" x14ac:dyDescent="0.2">
      <c r="A4117" t="s">
        <v>8221</v>
      </c>
      <c r="B4117">
        <v>0</v>
      </c>
      <c r="C4117">
        <v>0</v>
      </c>
    </row>
    <row r="4118" spans="1:3" hidden="1" x14ac:dyDescent="0.2">
      <c r="A4118" t="s">
        <v>8221</v>
      </c>
      <c r="B4118">
        <v>0</v>
      </c>
      <c r="C4118">
        <v>0</v>
      </c>
    </row>
    <row r="4119" spans="1:3" hidden="1" x14ac:dyDescent="0.2">
      <c r="A4119" t="s">
        <v>8221</v>
      </c>
      <c r="B4119">
        <v>50</v>
      </c>
      <c r="C4119">
        <v>1</v>
      </c>
    </row>
    <row r="4120" spans="1:3" hidden="1" x14ac:dyDescent="0.2">
      <c r="A4120" t="s">
        <v>8221</v>
      </c>
      <c r="B4120">
        <v>0</v>
      </c>
      <c r="C4120">
        <v>0</v>
      </c>
    </row>
    <row r="4121" spans="1:3" hidden="1" x14ac:dyDescent="0.2">
      <c r="A4121" t="s">
        <v>8221</v>
      </c>
      <c r="B4121">
        <v>0</v>
      </c>
      <c r="C4121">
        <v>0</v>
      </c>
    </row>
    <row r="4122" spans="1:3" hidden="1" x14ac:dyDescent="0.2">
      <c r="A4122" t="s">
        <v>8221</v>
      </c>
      <c r="B4122">
        <v>137</v>
      </c>
      <c r="C4122">
        <v>6</v>
      </c>
    </row>
    <row r="4123" spans="1:3" hidden="1" x14ac:dyDescent="0.2">
      <c r="A4123" t="s">
        <v>8221</v>
      </c>
      <c r="B4123">
        <v>100</v>
      </c>
      <c r="C4123">
        <v>6</v>
      </c>
    </row>
    <row r="4124" spans="1:3" hidden="1" x14ac:dyDescent="0.2">
      <c r="A4124" t="s">
        <v>8221</v>
      </c>
      <c r="B4124">
        <v>641</v>
      </c>
      <c r="C4124">
        <v>14</v>
      </c>
    </row>
    <row r="4125" spans="1:3" hidden="1" x14ac:dyDescent="0.2">
      <c r="A4125" t="s">
        <v>8221</v>
      </c>
      <c r="B4125">
        <v>2300</v>
      </c>
      <c r="C4125">
        <v>6</v>
      </c>
    </row>
    <row r="4126" spans="1:3" hidden="1" x14ac:dyDescent="0.2">
      <c r="A4126" t="s">
        <v>8221</v>
      </c>
      <c r="B4126">
        <v>3530</v>
      </c>
      <c r="C4126">
        <v>33</v>
      </c>
    </row>
    <row r="4127" spans="1:3" hidden="1" x14ac:dyDescent="0.2">
      <c r="A4127" t="s">
        <v>8221</v>
      </c>
      <c r="B4127">
        <v>41</v>
      </c>
      <c r="C4127">
        <v>4</v>
      </c>
    </row>
    <row r="4128" spans="1:3" hidden="1" x14ac:dyDescent="0.2">
      <c r="A4128" t="s">
        <v>8221</v>
      </c>
      <c r="B4128">
        <v>59</v>
      </c>
      <c r="C4128">
        <v>1</v>
      </c>
    </row>
    <row r="4129" spans="1:3" hidden="1" x14ac:dyDescent="0.2">
      <c r="A4129" t="s">
        <v>8221</v>
      </c>
      <c r="B4129">
        <v>0</v>
      </c>
      <c r="C4129">
        <v>0</v>
      </c>
    </row>
    <row r="4130" spans="1:3" hidden="1" x14ac:dyDescent="0.2">
      <c r="A4130" t="s">
        <v>8221</v>
      </c>
      <c r="B4130">
        <v>86</v>
      </c>
      <c r="C4130">
        <v>6</v>
      </c>
    </row>
    <row r="4131" spans="1:3" hidden="1" x14ac:dyDescent="0.2">
      <c r="A4131" t="s">
        <v>8221</v>
      </c>
      <c r="B4131">
        <v>94</v>
      </c>
      <c r="C4131">
        <v>6</v>
      </c>
    </row>
    <row r="4132" spans="1:3" hidden="1" x14ac:dyDescent="0.2">
      <c r="A4132" t="s">
        <v>8221</v>
      </c>
      <c r="B4132">
        <v>1</v>
      </c>
      <c r="C4132">
        <v>1</v>
      </c>
    </row>
    <row r="4133" spans="1:3" hidden="1" x14ac:dyDescent="0.2">
      <c r="A4133" t="s">
        <v>8221</v>
      </c>
      <c r="B4133">
        <v>3</v>
      </c>
      <c r="C4133">
        <v>3</v>
      </c>
    </row>
  </sheetData>
  <autoFilter ref="A19:C4133" xr:uid="{950A932D-DF98-BC49-B674-13773EB75BF3}">
    <filterColumn colId="0">
      <filters>
        <filter val="canceled"/>
      </filters>
    </filterColumn>
    <filterColumn colId="1">
      <customFilters>
        <customFilter operator="lessThan" val="200000"/>
      </customFilters>
    </filterColumn>
    <filterColumn colId="2">
      <customFilters>
        <customFilter operator="lessThan" val="2000"/>
      </customFilters>
    </filterColumn>
  </autoFilter>
  <conditionalFormatting sqref="A20:A4133">
    <cfRule type="containsText" dxfId="3" priority="1" operator="containsText" text="live">
      <formula>NOT(ISERROR(SEARCH("live",A20)))</formula>
    </cfRule>
    <cfRule type="containsText" dxfId="2" priority="2" operator="containsText" text="successful">
      <formula>NOT(ISERROR(SEARCH("successful",A20)))</formula>
    </cfRule>
    <cfRule type="containsText" dxfId="1" priority="3" operator="containsText" text="canceled">
      <formula>NOT(ISERROR(SEARCH("canceled",A20)))</formula>
    </cfRule>
    <cfRule type="containsText" dxfId="0" priority="4" operator="containsText" text="failed">
      <formula>NOT(ISERROR(SEARCH("failed",A20)))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C9115-49CF-4648-871B-4D43B20302DD}">
  <dimension ref="A1:H17"/>
  <sheetViews>
    <sheetView zoomScale="150" workbookViewId="0">
      <selection activeCell="A3" sqref="A3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2.6640625" customWidth="1"/>
    <col min="6" max="6" width="18" bestFit="1" customWidth="1"/>
    <col min="7" max="7" width="14.6640625" bestFit="1" customWidth="1"/>
    <col min="8" max="8" width="20.33203125" bestFit="1" customWidth="1"/>
  </cols>
  <sheetData>
    <row r="1" spans="1:8" x14ac:dyDescent="0.2">
      <c r="B1" t="s">
        <v>8219</v>
      </c>
      <c r="C1" t="s">
        <v>8221</v>
      </c>
      <c r="D1" t="s">
        <v>8220</v>
      </c>
    </row>
    <row r="2" spans="1:8" x14ac:dyDescent="0.2">
      <c r="A2" t="s">
        <v>8359</v>
      </c>
      <c r="B2" t="s">
        <v>8339</v>
      </c>
      <c r="C2" t="s">
        <v>8340</v>
      </c>
      <c r="D2" t="s">
        <v>8341</v>
      </c>
      <c r="E2" t="s">
        <v>8342</v>
      </c>
      <c r="F2" t="s">
        <v>8343</v>
      </c>
      <c r="G2" t="s">
        <v>8344</v>
      </c>
      <c r="H2" t="s">
        <v>8345</v>
      </c>
    </row>
    <row r="3" spans="1:8" x14ac:dyDescent="0.2">
      <c r="A3" t="s">
        <v>8361</v>
      </c>
      <c r="B3">
        <f>COUNTIFS(Main!$F$2:$F$4115,B$1,Main!$P$2:$P$4115,"&lt;25")</f>
        <v>103</v>
      </c>
      <c r="C3">
        <f>COUNTIFS(Main!$F$2:$F$4115,C$1,Main!$P$2:$P$4115,"&lt;25")</f>
        <v>741</v>
      </c>
      <c r="D3">
        <f>COUNTIFS(Main!$F$2:$F$4115,D$1,Main!$P$2:$P$4115,"&lt;25")</f>
        <v>176</v>
      </c>
      <c r="E3">
        <f>SUM(B3:D3)</f>
        <v>1020</v>
      </c>
      <c r="F3" s="10">
        <f>B3/$E3</f>
        <v>0.10098039215686275</v>
      </c>
      <c r="G3" s="10">
        <f t="shared" ref="G3:H13" si="0">C3/$E3</f>
        <v>0.72647058823529409</v>
      </c>
      <c r="H3" s="10">
        <f t="shared" si="0"/>
        <v>0.17254901960784313</v>
      </c>
    </row>
    <row r="4" spans="1:8" x14ac:dyDescent="0.2">
      <c r="A4" t="s">
        <v>8362</v>
      </c>
      <c r="B4">
        <f>COUNTIFS(Main!$F$2:$F$4115,B$1,Main!$P$2:$P$4115,"&gt;=25",Main!$P$2:$P$4115,"&lt;50")</f>
        <v>557</v>
      </c>
      <c r="C4">
        <f>COUNTIFS(Main!$F$2:$F$4115,C$1,Main!$P$2:$P$4115,"&gt;=25",Main!$P$2:$P$4115,"&lt;50")</f>
        <v>287</v>
      </c>
      <c r="D4">
        <f>COUNTIFS(Main!$F$2:$F$4115,D$1,Main!$P$2:$P$4115,"&gt;=25",Main!$P$2:$P$4115,"&lt;50")</f>
        <v>50</v>
      </c>
      <c r="E4">
        <f t="shared" ref="E4:E13" si="1">SUM(B4:D4)</f>
        <v>894</v>
      </c>
      <c r="F4" s="10">
        <f t="shared" ref="F4:F13" si="2">B4/$E4</f>
        <v>0.62304250559284113</v>
      </c>
      <c r="G4" s="10">
        <f t="shared" si="0"/>
        <v>0.32102908277404923</v>
      </c>
      <c r="H4" s="10">
        <f t="shared" si="0"/>
        <v>5.5928411633109618E-2</v>
      </c>
    </row>
    <row r="5" spans="1:8" x14ac:dyDescent="0.2">
      <c r="A5" t="s">
        <v>8363</v>
      </c>
      <c r="B5">
        <f>COUNTIFS(Main!$F$2:$F$4115,B$1,Main!$P$2:$P$4115,"&gt;=50",Main!$P$2:$P$4115,"&lt;75")</f>
        <v>584</v>
      </c>
      <c r="C5">
        <f>COUNTIFS(Main!$F$2:$F$4115,C$1,Main!$P$2:$P$4115,"&gt;=50",Main!$P$2:$P$4115,"&lt;75")</f>
        <v>205</v>
      </c>
      <c r="D5">
        <f>COUNTIFS(Main!$F$2:$F$4115,D$1,Main!$P$2:$P$4115,"&gt;=50",Main!$P$2:$P$4115,"&lt;75")</f>
        <v>37</v>
      </c>
      <c r="E5">
        <f t="shared" si="1"/>
        <v>826</v>
      </c>
      <c r="F5" s="10">
        <f t="shared" si="2"/>
        <v>0.70702179176755453</v>
      </c>
      <c r="G5" s="10">
        <f t="shared" si="0"/>
        <v>0.24818401937046006</v>
      </c>
      <c r="H5" s="10">
        <f t="shared" si="0"/>
        <v>4.4794188861985475E-2</v>
      </c>
    </row>
    <row r="6" spans="1:8" x14ac:dyDescent="0.2">
      <c r="A6" t="s">
        <v>8364</v>
      </c>
      <c r="B6">
        <f>COUNTIFS(Main!$F$2:$F$4115,B$1,Main!$P$2:$P$4115,"&gt;=75",Main!$P$2:$P$4115,"&lt;100")</f>
        <v>347</v>
      </c>
      <c r="C6">
        <f>COUNTIFS(Main!$F$2:$F$4115,C$1,Main!$P$2:$P$4115,"&gt;=75",Main!$P$2:$P$4115,"&lt;100")</f>
        <v>84</v>
      </c>
      <c r="D6">
        <f>COUNTIFS(Main!$F$2:$F$4115,D$1,Main!$P$2:$P$4115,"&gt;=75",Main!$P$2:$P$4115,"&lt;100")</f>
        <v>22</v>
      </c>
      <c r="E6">
        <f t="shared" si="1"/>
        <v>453</v>
      </c>
      <c r="F6" s="10">
        <f t="shared" si="2"/>
        <v>0.76600441501103755</v>
      </c>
      <c r="G6" s="10">
        <f t="shared" si="0"/>
        <v>0.18543046357615894</v>
      </c>
      <c r="H6" s="10">
        <f t="shared" si="0"/>
        <v>4.856512141280353E-2</v>
      </c>
    </row>
    <row r="7" spans="1:8" x14ac:dyDescent="0.2">
      <c r="A7" t="s">
        <v>8365</v>
      </c>
      <c r="B7">
        <f>COUNTIFS(Main!$F$2:$F$4115,B$1,Main!$P$2:$P$4115,"&gt;=100",Main!$P$2:$P$4115,"&lt;125")</f>
        <v>192</v>
      </c>
      <c r="C7">
        <f>COUNTIFS(Main!$F$2:$F$4115,C$1,Main!$P$2:$P$4115,"&gt;=100",Main!$P$2:$P$4115,"&lt;125")</f>
        <v>74</v>
      </c>
      <c r="D7">
        <f>COUNTIFS(Main!$F$2:$F$4115,D$1,Main!$P$2:$P$4115,"&gt;=100",Main!$P$2:$P$4115,"&lt;125")</f>
        <v>16</v>
      </c>
      <c r="E7">
        <f t="shared" si="1"/>
        <v>282</v>
      </c>
      <c r="F7" s="10">
        <f t="shared" si="2"/>
        <v>0.68085106382978722</v>
      </c>
      <c r="G7" s="10">
        <f t="shared" si="0"/>
        <v>0.26241134751773049</v>
      </c>
      <c r="H7" s="10">
        <f t="shared" si="0"/>
        <v>5.6737588652482268E-2</v>
      </c>
    </row>
    <row r="8" spans="1:8" x14ac:dyDescent="0.2">
      <c r="A8" t="s">
        <v>8366</v>
      </c>
      <c r="B8">
        <f>COUNTIFS(Main!$F$2:$F$4115,B$1,Main!$P$2:$P$4115,"&gt;=125",Main!$P$2:$P$4115,"&lt;150")</f>
        <v>127</v>
      </c>
      <c r="C8">
        <f>COUNTIFS(Main!$F$2:$F$4115,C$1,Main!$P$2:$P$4115,"&gt;=125",Main!$P$2:$P$4115,"&lt;150")</f>
        <v>28</v>
      </c>
      <c r="D8">
        <f>COUNTIFS(Main!$F$2:$F$4115,D$1,Main!$P$2:$P$4115,"&gt;=125",Main!$P$2:$P$4115,"&lt;150")</f>
        <v>5</v>
      </c>
      <c r="E8">
        <f t="shared" si="1"/>
        <v>160</v>
      </c>
      <c r="F8" s="10">
        <f t="shared" si="2"/>
        <v>0.79374999999999996</v>
      </c>
      <c r="G8" s="10">
        <f t="shared" si="0"/>
        <v>0.17499999999999999</v>
      </c>
      <c r="H8" s="10">
        <f t="shared" si="0"/>
        <v>3.125E-2</v>
      </c>
    </row>
    <row r="9" spans="1:8" x14ac:dyDescent="0.2">
      <c r="A9" t="s">
        <v>8367</v>
      </c>
      <c r="B9">
        <f>COUNTIFS(Main!$F$2:$F$4115,B$1,Main!$P$2:$P$4115,"&gt;=150",Main!$P$2:$P$4115,"&lt;175")</f>
        <v>73</v>
      </c>
      <c r="C9">
        <f>COUNTIFS(Main!$F$2:$F$4115,C$1,Main!$P$2:$P$4115,"&gt;=150",Main!$P$2:$P$4115,"&lt;175")</f>
        <v>21</v>
      </c>
      <c r="D9">
        <f>COUNTIFS(Main!$F$2:$F$4115,D$1,Main!$P$2:$P$4115,"&gt;=150",Main!$P$2:$P$4115,"&lt;175")</f>
        <v>9</v>
      </c>
      <c r="E9">
        <f t="shared" si="1"/>
        <v>103</v>
      </c>
      <c r="F9" s="10">
        <f t="shared" si="2"/>
        <v>0.70873786407766992</v>
      </c>
      <c r="G9" s="10">
        <f t="shared" si="0"/>
        <v>0.20388349514563106</v>
      </c>
      <c r="H9" s="10">
        <f t="shared" si="0"/>
        <v>8.7378640776699032E-2</v>
      </c>
    </row>
    <row r="10" spans="1:8" x14ac:dyDescent="0.2">
      <c r="A10" t="s">
        <v>8368</v>
      </c>
      <c r="B10">
        <f>COUNTIFS(Main!$F$2:$F$4115,B$1,Main!$P$2:$P$4115,"&gt;=175",Main!$P$2:$P$4115,"&lt;200")</f>
        <v>54</v>
      </c>
      <c r="C10">
        <f>COUNTIFS(Main!$F$2:$F$4115,C$1,Main!$P$2:$P$4115,"&gt;=175",Main!$P$2:$P$4115,"&lt;200")</f>
        <v>13</v>
      </c>
      <c r="D10">
        <f>COUNTIFS(Main!$F$2:$F$4115,D$1,Main!$P$2:$P$4115,"&gt;=175",Main!$P$2:$P$4115,"&lt;200")</f>
        <v>3</v>
      </c>
      <c r="E10">
        <f t="shared" ref="E10:E12" si="3">SUM(B10:D10)</f>
        <v>70</v>
      </c>
      <c r="F10" s="10">
        <f t="shared" ref="F10:F12" si="4">B10/$E10</f>
        <v>0.77142857142857146</v>
      </c>
      <c r="G10" s="10">
        <f t="shared" ref="G10:G12" si="5">C10/$E10</f>
        <v>0.18571428571428572</v>
      </c>
      <c r="H10" s="10">
        <f t="shared" ref="H10:H12" si="6">D10/$E10</f>
        <v>4.2857142857142858E-2</v>
      </c>
    </row>
    <row r="11" spans="1:8" x14ac:dyDescent="0.2">
      <c r="A11" t="s">
        <v>8367</v>
      </c>
      <c r="B11">
        <f>COUNTIFS(Main!$F$2:$F$4115,B$1,Main!$P$2:$P$4115,"&gt;=150",Main!$P$2:$P$4115,"&lt;175")</f>
        <v>73</v>
      </c>
      <c r="E11">
        <f t="shared" si="3"/>
        <v>73</v>
      </c>
      <c r="F11" s="10">
        <f t="shared" si="4"/>
        <v>1</v>
      </c>
      <c r="G11" s="10">
        <f t="shared" si="5"/>
        <v>0</v>
      </c>
      <c r="H11" s="10">
        <f t="shared" si="6"/>
        <v>0</v>
      </c>
    </row>
    <row r="12" spans="1:8" x14ac:dyDescent="0.2">
      <c r="A12" t="s">
        <v>8367</v>
      </c>
      <c r="B12">
        <f>COUNTIFS(Main!$F$2:$F$4115,B$1,Main!$P$2:$P$4115,"&gt;=150",Main!$P$2:$P$4115,"&lt;175")</f>
        <v>73</v>
      </c>
      <c r="E12">
        <f t="shared" si="3"/>
        <v>73</v>
      </c>
      <c r="F12" s="10">
        <f t="shared" si="4"/>
        <v>1</v>
      </c>
      <c r="G12" s="10">
        <f t="shared" si="5"/>
        <v>0</v>
      </c>
      <c r="H12" s="10">
        <f t="shared" si="6"/>
        <v>0</v>
      </c>
    </row>
    <row r="13" spans="1:8" x14ac:dyDescent="0.2">
      <c r="A13" t="s">
        <v>8360</v>
      </c>
      <c r="B13">
        <f>COUNTIFS(Main!$F$2:$F$4115,B$1,Main!$P$2:$P$4115,"&gt;=500")</f>
        <v>24</v>
      </c>
      <c r="C13">
        <f>COUNTIFS(Main!$F$2:$F$4115,C$1,Main!$P$2:$P$4115,"&gt;=500")</f>
        <v>23</v>
      </c>
      <c r="D13">
        <f>COUNTIFS(Main!$F$2:$F$4115,D$1,Main!$P$2:$P$4115,"&gt;=500")</f>
        <v>8</v>
      </c>
      <c r="E13">
        <f t="shared" si="1"/>
        <v>55</v>
      </c>
      <c r="F13" s="10">
        <f t="shared" si="2"/>
        <v>0.43636363636363634</v>
      </c>
      <c r="G13" s="10">
        <f t="shared" si="0"/>
        <v>0.41818181818181815</v>
      </c>
      <c r="H13" s="10">
        <f t="shared" si="0"/>
        <v>0.14545454545454545</v>
      </c>
    </row>
    <row r="14" spans="1:8" x14ac:dyDescent="0.2">
      <c r="F14" s="10"/>
      <c r="G14" s="10"/>
      <c r="H14" s="10"/>
    </row>
    <row r="15" spans="1:8" x14ac:dyDescent="0.2">
      <c r="F15" s="10"/>
      <c r="G15" s="10"/>
      <c r="H15" s="10"/>
    </row>
    <row r="16" spans="1:8" x14ac:dyDescent="0.2">
      <c r="F16" s="10"/>
      <c r="G16" s="10"/>
      <c r="H16" s="10"/>
    </row>
    <row r="17" spans="6:8" x14ac:dyDescent="0.2">
      <c r="F17" s="10"/>
      <c r="G17" s="10"/>
      <c r="H17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PivotTable1</vt:lpstr>
      <vt:lpstr>PivotTable2</vt:lpstr>
      <vt:lpstr>PivotTable3</vt:lpstr>
      <vt:lpstr>Bonus</vt:lpstr>
      <vt:lpstr>%category</vt:lpstr>
      <vt:lpstr>Scatter by state</vt:lpstr>
      <vt:lpstr>Scatter general</vt:lpstr>
      <vt:lpstr>Extra</vt:lpstr>
      <vt:lpstr>PivotTable1!Print_Titles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2019-02-22T17:59:09Z</dcterms:modified>
</cp:coreProperties>
</file>