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ИП Фиохин\Андрей\_ПРОЕКТЫ 2021\ижд Михаил (150)\Проект 3 итог\_Остекление\"/>
    </mc:Choice>
  </mc:AlternateContent>
  <xr:revisionPtr revIDLastSave="0" documentId="13_ncr:1_{ED0A6F85-299F-48B7-9724-E9AA13A15D81}" xr6:coauthVersionLast="45" xr6:coauthVersionMax="45" xr10:uidLastSave="{00000000-0000-0000-0000-000000000000}"/>
  <bookViews>
    <workbookView xWindow="-108" yWindow="-108" windowWidth="23256" windowHeight="12600" xr2:uid="{5C54AB2E-60B9-46EC-B4E7-245A872513FC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0" i="1" l="1"/>
  <c r="F21" i="1"/>
  <c r="F22" i="1"/>
  <c r="G20" i="1"/>
  <c r="H20" i="1" s="1"/>
  <c r="G21" i="1"/>
  <c r="G22" i="1"/>
  <c r="H21" i="1" l="1"/>
  <c r="H22" i="1"/>
  <c r="C44" i="1"/>
  <c r="F77" i="1" l="1"/>
  <c r="G77" i="1"/>
  <c r="H77" i="1" l="1"/>
  <c r="I28" i="1"/>
  <c r="I31" i="1"/>
  <c r="I34" i="1"/>
  <c r="F12" i="1"/>
  <c r="G12" i="1"/>
  <c r="H12" i="1" l="1"/>
  <c r="F76" i="1"/>
  <c r="G76" i="1"/>
  <c r="F73" i="1"/>
  <c r="G73" i="1"/>
  <c r="F71" i="1"/>
  <c r="G71" i="1"/>
  <c r="F33" i="1"/>
  <c r="H33" i="1" s="1"/>
  <c r="F30" i="1"/>
  <c r="H30" i="1" s="1"/>
  <c r="F15" i="1"/>
  <c r="G15" i="1"/>
  <c r="F11" i="1"/>
  <c r="G11" i="1"/>
  <c r="F9" i="1"/>
  <c r="G9" i="1"/>
  <c r="F7" i="1"/>
  <c r="G7" i="1"/>
  <c r="F4" i="1"/>
  <c r="G4" i="1"/>
  <c r="F69" i="1"/>
  <c r="G69" i="1"/>
  <c r="F70" i="1"/>
  <c r="G70" i="1"/>
  <c r="F72" i="1"/>
  <c r="H72" i="1" s="1"/>
  <c r="G72" i="1"/>
  <c r="F74" i="1"/>
  <c r="G74" i="1"/>
  <c r="F75" i="1"/>
  <c r="G75" i="1"/>
  <c r="F78" i="1"/>
  <c r="G78" i="1"/>
  <c r="F79" i="1"/>
  <c r="G79" i="1"/>
  <c r="F56" i="1"/>
  <c r="G56" i="1"/>
  <c r="F57" i="1"/>
  <c r="G57" i="1"/>
  <c r="F58" i="1"/>
  <c r="G58" i="1"/>
  <c r="F59" i="1"/>
  <c r="G59" i="1"/>
  <c r="F60" i="1"/>
  <c r="G60" i="1"/>
  <c r="F61" i="1"/>
  <c r="G61" i="1"/>
  <c r="F62" i="1"/>
  <c r="G62" i="1"/>
  <c r="F63" i="1"/>
  <c r="G63" i="1"/>
  <c r="G49" i="1"/>
  <c r="G50" i="1"/>
  <c r="F49" i="1"/>
  <c r="F50" i="1"/>
  <c r="F28" i="1"/>
  <c r="H28" i="1" s="1"/>
  <c r="F29" i="1"/>
  <c r="H29" i="1" s="1"/>
  <c r="F34" i="1"/>
  <c r="H34" i="1" s="1"/>
  <c r="F35" i="1"/>
  <c r="H35" i="1" s="1"/>
  <c r="F31" i="1"/>
  <c r="H31" i="1" s="1"/>
  <c r="F32" i="1"/>
  <c r="H32" i="1" s="1"/>
  <c r="F42" i="1"/>
  <c r="H42" i="1" s="1"/>
  <c r="F43" i="1"/>
  <c r="H43" i="1" s="1"/>
  <c r="F10" i="1"/>
  <c r="F16" i="1"/>
  <c r="F17" i="1"/>
  <c r="F18" i="1"/>
  <c r="F19" i="1"/>
  <c r="F13" i="1"/>
  <c r="F14" i="1"/>
  <c r="F2" i="1"/>
  <c r="F3" i="1"/>
  <c r="F8" i="1"/>
  <c r="F41" i="1"/>
  <c r="F5" i="1"/>
  <c r="F6" i="1"/>
  <c r="G10" i="1"/>
  <c r="G16" i="1"/>
  <c r="G17" i="1"/>
  <c r="G18" i="1"/>
  <c r="G19" i="1"/>
  <c r="G13" i="1"/>
  <c r="G14" i="1"/>
  <c r="G2" i="1"/>
  <c r="G3" i="1"/>
  <c r="G8" i="1"/>
  <c r="G41" i="1"/>
  <c r="G5" i="1"/>
  <c r="G6" i="1"/>
  <c r="C80" i="1"/>
  <c r="C64" i="1"/>
  <c r="C51" i="1"/>
  <c r="C36" i="1"/>
  <c r="C23" i="1"/>
  <c r="H56" i="1" l="1"/>
  <c r="H75" i="1"/>
  <c r="H19" i="1"/>
  <c r="H41" i="1"/>
  <c r="H44" i="1" s="1"/>
  <c r="H69" i="1"/>
  <c r="H17" i="1"/>
  <c r="H63" i="1"/>
  <c r="H61" i="1"/>
  <c r="H59" i="1"/>
  <c r="H57" i="1"/>
  <c r="H73" i="1"/>
  <c r="H3" i="1"/>
  <c r="H8" i="1"/>
  <c r="H62" i="1"/>
  <c r="H60" i="1"/>
  <c r="H58" i="1"/>
  <c r="H78" i="1"/>
  <c r="H79" i="1"/>
  <c r="H74" i="1"/>
  <c r="H70" i="1"/>
  <c r="H16" i="1"/>
  <c r="H13" i="1"/>
  <c r="H14" i="1"/>
  <c r="H10" i="1"/>
  <c r="H7" i="1"/>
  <c r="H11" i="1"/>
  <c r="H71" i="1"/>
  <c r="H76" i="1"/>
  <c r="H9" i="1"/>
  <c r="H15" i="1"/>
  <c r="H4" i="1"/>
  <c r="H50" i="1"/>
  <c r="H6" i="1"/>
  <c r="H5" i="1"/>
  <c r="H2" i="1"/>
  <c r="H18" i="1"/>
  <c r="H49" i="1"/>
  <c r="H36" i="1"/>
  <c r="H51" i="1" l="1"/>
  <c r="H64" i="1"/>
  <c r="H23" i="1"/>
  <c r="H8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Meister mAAAd</author>
  </authors>
  <commentList>
    <comment ref="E29" authorId="0" shapeId="0" xr:uid="{180C4671-81E3-42C8-A995-E193F6AC9CAE}">
      <text>
        <r>
          <rPr>
            <b/>
            <sz val="9"/>
            <color indexed="81"/>
            <rFont val="Tahoma"/>
            <charset val="1"/>
          </rPr>
          <t>Meister mAAAd:</t>
        </r>
        <r>
          <rPr>
            <sz val="9"/>
            <color indexed="81"/>
            <rFont val="Tahoma"/>
            <charset val="1"/>
          </rPr>
          <t xml:space="preserve">
неверная (старая)
оставлено для справки</t>
        </r>
      </text>
    </comment>
    <comment ref="E32" authorId="0" shapeId="0" xr:uid="{11988D91-04F3-4671-9810-9395D12794D1}">
      <text>
        <r>
          <rPr>
            <b/>
            <sz val="9"/>
            <color indexed="81"/>
            <rFont val="Tahoma"/>
            <charset val="1"/>
          </rPr>
          <t>Meister mAAAd:</t>
        </r>
        <r>
          <rPr>
            <sz val="9"/>
            <color indexed="81"/>
            <rFont val="Tahoma"/>
            <charset val="1"/>
          </rPr>
          <t xml:space="preserve">
неверная (старая)
оставлено для справки</t>
        </r>
      </text>
    </comment>
    <comment ref="E35" authorId="0" shapeId="0" xr:uid="{8A46A271-BF1A-4CA5-AF4B-B1EEA172C6E5}">
      <text>
        <r>
          <rPr>
            <b/>
            <sz val="9"/>
            <color indexed="81"/>
            <rFont val="Tahoma"/>
            <charset val="1"/>
          </rPr>
          <t>Meister mAAAd:</t>
        </r>
        <r>
          <rPr>
            <sz val="9"/>
            <color indexed="81"/>
            <rFont val="Tahoma"/>
            <charset val="1"/>
          </rPr>
          <t xml:space="preserve">
неверная (старая)
оставлено для справки</t>
        </r>
      </text>
    </comment>
  </commentList>
</comments>
</file>

<file path=xl/sharedStrings.xml><?xml version="1.0" encoding="utf-8"?>
<sst xmlns="http://schemas.openxmlformats.org/spreadsheetml/2006/main" count="208" uniqueCount="28">
  <si>
    <t>Пор. №</t>
  </si>
  <si>
    <t>Наименование</t>
  </si>
  <si>
    <t>Описание</t>
  </si>
  <si>
    <t>Безрамное остекление</t>
  </si>
  <si>
    <t>Глухой стеклопакет</t>
  </si>
  <si>
    <t>Рамное остекление</t>
  </si>
  <si>
    <t>Форточка</t>
  </si>
  <si>
    <t>Входная дверь</t>
  </si>
  <si>
    <t>Комнатная дверь</t>
  </si>
  <si>
    <t>Остекляемая</t>
  </si>
  <si>
    <t>Дверь</t>
  </si>
  <si>
    <t>ШП</t>
  </si>
  <si>
    <t>ВП</t>
  </si>
  <si>
    <t>ШИ</t>
  </si>
  <si>
    <t>ВИ</t>
  </si>
  <si>
    <t>ПИ</t>
  </si>
  <si>
    <t>Итог</t>
  </si>
  <si>
    <t>Безрамное ПРАВОЕ скошенное</t>
  </si>
  <si>
    <t>Безрамное ПРАВОЕ со скошенным углом</t>
  </si>
  <si>
    <t>Безрамное ЛЕВОЕ скошенное</t>
  </si>
  <si>
    <t>Безрамное ЛЕВОЕ со скошенным углом</t>
  </si>
  <si>
    <t>Ш</t>
  </si>
  <si>
    <t>В</t>
  </si>
  <si>
    <t>Площадь</t>
  </si>
  <si>
    <t>Безрамное остекление скошенное</t>
  </si>
  <si>
    <t>Безрамное остекление со скошенным углом</t>
  </si>
  <si>
    <t>Глухой стеклопакет 1кам</t>
  </si>
  <si>
    <t>Столбец1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</si>
</sst>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2" fontId="0" fillId="0" borderId="0" xfId="0" applyNumberFormat="1"/>
    <xf numFmtId="0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1" xfId="0" applyBorder="1"/>
    <xf numFmtId="0" fontId="0" fillId="0" borderId="1" xfId="0" applyNumberFormat="1" applyBorder="1"/>
    <xf numFmtId="2" fontId="0" fillId="0" borderId="1" xfId="0" applyNumberFormat="1" applyBorder="1"/>
  </cellXfs>
  <cellStyles count="1">
    <cellStyle name="Обычный" xfId="0" builtinId="0"/>
  </cellStyles>
  <dxfs count="14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10B8782-16AB-4B25-B4F0-73D852757CEC}" name="Таблица1" displayName="Таблица1" ref="A1:H23" totalsRowCount="1">
  <autoFilter ref="A1:H22" xr:uid="{F50A4E72-D2E9-427D-81F5-C340D3943955}"/>
  <sortState xmlns:xlrd2="http://schemas.microsoft.com/office/spreadsheetml/2017/richdata2" ref="A2:H19">
    <sortCondition ref="E1:E19"/>
  </sortState>
  <tableColumns count="8">
    <tableColumn id="1" xr3:uid="{4B075D0D-431F-4F37-9A4E-E3F34B3082C0}" name="Пор. №" totalsRowLabel="Итог"/>
    <tableColumn id="2" xr3:uid="{02B5A38F-9DFA-4AD7-8007-761C6C7CA9EB}" name="Наименование"/>
    <tableColumn id="3" xr3:uid="{D152CD67-3D18-44A8-B2BC-40F2E372094E}" name="Описание" totalsRowFunction="count"/>
    <tableColumn id="4" xr3:uid="{018A5028-756E-4EAF-B1FA-C5BCCA441147}" name="ШП"/>
    <tableColumn id="5" xr3:uid="{6FF12826-9461-4531-AA3E-818A0A901D0B}" name="ВП"/>
    <tableColumn id="6" xr3:uid="{A00C468B-7C58-479A-BD6F-FFAB3376761F}" name="ШИ" dataDxfId="13">
      <calculatedColumnFormula>D2+30</calculatedColumnFormula>
    </tableColumn>
    <tableColumn id="7" xr3:uid="{621DC535-F050-4630-A6A4-CD0878B391A2}" name="ВИ" dataDxfId="12">
      <calculatedColumnFormula>E2+30</calculatedColumnFormula>
    </tableColumn>
    <tableColumn id="8" xr3:uid="{2660FDE9-02EA-49A8-A3D7-F655A95C95B5}" name="ПИ" totalsRowFunction="sum" dataDxfId="11" totalsRowDxfId="0">
      <calculatedColumnFormula>F2*G2/1000000</calculatedColumnFormula>
    </tableColumn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936282B-D0F6-43F2-94E8-A9334E589484}" name="Таблица2" displayName="Таблица2" ref="A27:I36" totalsRowCount="1">
  <autoFilter ref="A27:I35" xr:uid="{045EA2E3-C310-4DB5-8D64-14B0B9F4B8ED}"/>
  <tableColumns count="9">
    <tableColumn id="1" xr3:uid="{2526A19B-DEDF-4B0C-8690-14EC9B4E96C4}" name="Пор. №" totalsRowLabel="Итог"/>
    <tableColumn id="2" xr3:uid="{14B2AA07-8EBA-40F0-84FE-AB04E7B1881C}" name="Наименование"/>
    <tableColumn id="3" xr3:uid="{021ECA0C-8F33-4504-9306-C17E6B21020D}" name="Описание" totalsRowFunction="count"/>
    <tableColumn id="4" xr3:uid="{022E5459-A9DB-4FA2-B37F-FDE3B89D98BC}" name="ШП"/>
    <tableColumn id="5" xr3:uid="{B0F03D99-631B-40B1-A7D2-ECF15389E013}" name="ВП"/>
    <tableColumn id="6" xr3:uid="{540CBCD5-108D-4A37-9429-683E5CBF6A18}" name="ШИ">
      <calculatedColumnFormula>D28+30</calculatedColumnFormula>
    </tableColumn>
    <tableColumn id="7" xr3:uid="{0E1F7F47-696B-46BB-9D26-5D09A60FA73D}" name="ВИ"/>
    <tableColumn id="8" xr3:uid="{AD4EA996-1484-4BFD-8A9A-D3DE21A940B5}" name="ПИ" totalsRowFunction="sum" dataDxfId="10" totalsRowDxfId="9">
      <calculatedColumnFormula>F28*G28/1000000</calculatedColumnFormula>
    </tableColumn>
    <tableColumn id="9" xr3:uid="{9491DF7A-86D1-4CDA-9B76-12C7E18B1665}" name="Столбец1" dataDxfId="8">
      <calculatedColumnFormula>Таблица2[[#This Row],[ВП]]-E29</calculatedColumnFormula>
    </tableColumn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8A2ED7F-2516-434B-BAE2-801BE34FB11C}" name="Таблица3" displayName="Таблица3" ref="A48:H51" totalsRowCount="1">
  <autoFilter ref="A48:H50" xr:uid="{750125EC-4BC5-4AF9-BA4B-CC0762B29142}"/>
  <tableColumns count="8">
    <tableColumn id="1" xr3:uid="{9DD859DF-A2D6-40E1-A125-5E080760A799}" name="Пор. №" totalsRowLabel="Итог"/>
    <tableColumn id="2" xr3:uid="{DCF88B46-C5E2-4A45-AFB2-FC0FA8979499}" name="Наименование"/>
    <tableColumn id="3" xr3:uid="{7EB95676-43F3-4ADE-ACA7-A4EBE8B514B8}" name="Описание" totalsRowFunction="count"/>
    <tableColumn id="4" xr3:uid="{0E15939A-82DA-4C4F-942B-D9EE2A770F3B}" name="ШП"/>
    <tableColumn id="5" xr3:uid="{D7E9C04C-0621-402D-A348-4ED6D47B5FE0}" name="ВП"/>
    <tableColumn id="6" xr3:uid="{D998138C-2A92-403A-9914-E84D02E07B9E}" name="ШИ">
      <calculatedColumnFormula>D49+20</calculatedColumnFormula>
    </tableColumn>
    <tableColumn id="7" xr3:uid="{1DE72984-12CE-4DDE-BAAD-D7A3CB6860EB}" name="ВИ">
      <calculatedColumnFormula>E49</calculatedColumnFormula>
    </tableColumn>
    <tableColumn id="8" xr3:uid="{2A9F3E8D-0533-4602-9AD5-78444463FB53}" name="ПИ" totalsRowFunction="sum" dataDxfId="7" totalsRowDxfId="6">
      <calculatedColumnFormula>F49*G49/1000000</calculatedColumnFormula>
    </tableColumn>
  </tableColumns>
  <tableStyleInfo name="TableStyleLight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65753F2-54A7-4854-87BF-FBC800AD9E62}" name="Таблица4" displayName="Таблица4" ref="A55:H64" totalsRowCount="1">
  <autoFilter ref="A55:H63" xr:uid="{23A34B15-9487-43C9-AFA3-D441595E3EDC}"/>
  <tableColumns count="8">
    <tableColumn id="1" xr3:uid="{644F95D2-29F6-4D00-99B7-AC227DFF6312}" name="Пор. №" totalsRowLabel="Итог"/>
    <tableColumn id="2" xr3:uid="{7CE57427-F95A-4715-9BAE-AE635AB2E431}" name="Наименование"/>
    <tableColumn id="3" xr3:uid="{95D74134-0F76-4ABE-B6A4-2684648B78DD}" name="Описание" totalsRowFunction="count"/>
    <tableColumn id="4" xr3:uid="{29DCB659-CE0D-4F40-AFAE-B9E574585694}" name="ШП"/>
    <tableColumn id="5" xr3:uid="{F30B4B7E-16AC-4469-9247-662F98883F8B}" name="ВП"/>
    <tableColumn id="6" xr3:uid="{C034141A-2E3C-4B2B-8EBC-426C2A07F313}" name="ШИ">
      <calculatedColumnFormula>D56</calculatedColumnFormula>
    </tableColumn>
    <tableColumn id="7" xr3:uid="{DDD280A9-5CB9-4D09-AEF7-F32B3065C1C7}" name="ВИ">
      <calculatedColumnFormula>E56</calculatedColumnFormula>
    </tableColumn>
    <tableColumn id="8" xr3:uid="{EE0FF6D4-1E70-4794-96F5-38D9EB59AFEC}" name="ПИ" totalsRowFunction="sum" dataDxfId="5" totalsRowDxfId="4">
      <calculatedColumnFormula>F56*G56/1000000</calculatedColumnFormula>
    </tableColumn>
  </tableColumns>
  <tableStyleInfo name="TableStyleLight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D1C67F3-C633-47A5-9610-EEE8BAB865CE}" name="Таблица5" displayName="Таблица5" ref="A68:H80" totalsRowCount="1">
  <autoFilter ref="A68:H79" xr:uid="{3EDCC3C1-BE04-4376-8502-768956760FB4}"/>
  <tableColumns count="8">
    <tableColumn id="1" xr3:uid="{36C67E97-0923-42EB-AFA6-DEA8B427D30B}" name="Пор. №" totalsRowLabel="Итог"/>
    <tableColumn id="2" xr3:uid="{16859BB0-B73D-46B5-9CEF-398638203FA7}" name="Наименование"/>
    <tableColumn id="3" xr3:uid="{D22E10B5-4522-4E83-8028-DE50313751F1}" name="Описание" totalsRowFunction="count"/>
    <tableColumn id="4" xr3:uid="{C392EAA9-75E0-43CE-A2A4-F7EBBCAC0306}" name="ШП"/>
    <tableColumn id="5" xr3:uid="{1ADCC9A3-8C7A-42AB-AB21-5171B4AC0895}" name="ВП"/>
    <tableColumn id="6" xr3:uid="{687CD4AF-400E-471E-A663-715CEED785A7}" name="ШИ">
      <calculatedColumnFormula>D69+20</calculatedColumnFormula>
    </tableColumn>
    <tableColumn id="7" xr3:uid="{89C70955-EF35-4369-AA70-2F08ED7F9903}" name="ВИ">
      <calculatedColumnFormula>E69+20</calculatedColumnFormula>
    </tableColumn>
    <tableColumn id="8" xr3:uid="{EAC6AD06-7BEF-400E-A720-5EE46F44C4E8}" name="ПИ" totalsRowFunction="sum" dataDxfId="3" totalsRowDxfId="2">
      <calculatedColumnFormula>F69*G69/1000000</calculatedColumnFormula>
    </tableColumn>
  </tableColumns>
  <tableStyleInfo name="TableStyleLight3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922C0A1-6A5B-4B68-A4BD-3FD64A723256}" name="Таблица6" displayName="Таблица6" ref="A40:H44" totalsRowCount="1">
  <autoFilter ref="A40:H43" xr:uid="{8311D9F0-52D3-4A79-87D1-639B0BBA8066}"/>
  <tableColumns count="8">
    <tableColumn id="1" xr3:uid="{56DB6648-EACF-438C-9442-BB3796F6A270}" name="Пор. №" totalsRowLabel="Итог"/>
    <tableColumn id="2" xr3:uid="{318DA92A-9474-4788-ADFA-43EC2469C4AA}" name="Наименование"/>
    <tableColumn id="3" xr3:uid="{71F1C32E-6044-459D-985D-E637B83EE570}" name="Описание" totalsRowFunction="count"/>
    <tableColumn id="4" xr3:uid="{4252E8B8-A2AA-4E00-833F-EE9D08A2916A}" name="ШП"/>
    <tableColumn id="5" xr3:uid="{EE67E393-0916-4DC2-BD1C-C87BC1D3993F}" name="ВП"/>
    <tableColumn id="6" xr3:uid="{C3779EF8-763C-4977-B898-92F62DBD57B1}" name="ШИ">
      <calculatedColumnFormula>D41+30</calculatedColumnFormula>
    </tableColumn>
    <tableColumn id="7" xr3:uid="{F58A7AAC-E153-4667-940A-DB72E2D766B3}" name="ВИ"/>
    <tableColumn id="8" xr3:uid="{B274B7B7-F862-42DD-8A4A-8D748ED63C01}" name="ПИ" totalsRowFunction="sum" dataDxfId="1">
      <calculatedColumnFormula>F41*G41/1000000</calculatedColumnFormula>
    </tableColumn>
  </tableColumns>
  <tableStyleInfo name="TableStyleLight7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ADEEA-965C-442A-B374-F547CB5DFA72}">
  <dimension ref="A1:O80"/>
  <sheetViews>
    <sheetView tabSelected="1" topLeftCell="A4" workbookViewId="0">
      <selection activeCell="E21" sqref="E21:E22"/>
    </sheetView>
  </sheetViews>
  <sheetFormatPr defaultRowHeight="14.4" x14ac:dyDescent="0.3"/>
  <cols>
    <col min="1" max="1" width="9.21875" customWidth="1"/>
    <col min="2" max="2" width="20.21875" customWidth="1"/>
    <col min="3" max="3" width="17.88671875" bestFit="1" customWidth="1"/>
    <col min="11" max="11" width="23.5546875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J1" t="s">
        <v>0</v>
      </c>
      <c r="K1" t="s">
        <v>1</v>
      </c>
      <c r="L1" t="s">
        <v>2</v>
      </c>
      <c r="M1" t="s">
        <v>21</v>
      </c>
      <c r="N1" t="s">
        <v>22</v>
      </c>
      <c r="O1" t="s">
        <v>23</v>
      </c>
    </row>
    <row r="2" spans="1:15" x14ac:dyDescent="0.3">
      <c r="A2">
        <v>17</v>
      </c>
      <c r="B2" t="s">
        <v>3</v>
      </c>
      <c r="C2" t="s">
        <v>4</v>
      </c>
      <c r="D2">
        <v>3960</v>
      </c>
      <c r="E2">
        <v>430</v>
      </c>
      <c r="F2">
        <f t="shared" ref="F2:F19" si="0">D2+30</f>
        <v>3990</v>
      </c>
      <c r="G2">
        <f t="shared" ref="G2:G19" si="1">E2+30</f>
        <v>460</v>
      </c>
      <c r="H2" s="1">
        <f t="shared" ref="H2:H19" si="2">F2*G2/1000000</f>
        <v>1.8353999999999999</v>
      </c>
      <c r="J2">
        <v>17</v>
      </c>
      <c r="K2" t="s">
        <v>3</v>
      </c>
      <c r="L2" t="s">
        <v>4</v>
      </c>
      <c r="M2">
        <v>3960</v>
      </c>
      <c r="N2">
        <v>430</v>
      </c>
      <c r="O2">
        <v>1.7030000000000001</v>
      </c>
    </row>
    <row r="3" spans="1:15" x14ac:dyDescent="0.3">
      <c r="A3">
        <v>18</v>
      </c>
      <c r="B3" t="s">
        <v>3</v>
      </c>
      <c r="C3" t="s">
        <v>4</v>
      </c>
      <c r="D3">
        <v>3960</v>
      </c>
      <c r="E3">
        <v>430</v>
      </c>
      <c r="F3">
        <f t="shared" si="0"/>
        <v>3990</v>
      </c>
      <c r="G3">
        <f t="shared" si="1"/>
        <v>460</v>
      </c>
      <c r="H3" s="1">
        <f t="shared" si="2"/>
        <v>1.8353999999999999</v>
      </c>
      <c r="J3">
        <v>18</v>
      </c>
      <c r="K3" t="s">
        <v>3</v>
      </c>
      <c r="L3" t="s">
        <v>4</v>
      </c>
      <c r="M3">
        <v>3960</v>
      </c>
      <c r="N3">
        <v>430</v>
      </c>
      <c r="O3">
        <v>1.7030000000000001</v>
      </c>
    </row>
    <row r="4" spans="1:15" x14ac:dyDescent="0.3">
      <c r="F4" s="2">
        <f t="shared" si="0"/>
        <v>30</v>
      </c>
      <c r="G4" s="2">
        <f t="shared" si="1"/>
        <v>30</v>
      </c>
      <c r="H4" s="1">
        <f t="shared" si="2"/>
        <v>8.9999999999999998E-4</v>
      </c>
    </row>
    <row r="5" spans="1:15" x14ac:dyDescent="0.3">
      <c r="A5">
        <v>40</v>
      </c>
      <c r="B5" t="s">
        <v>3</v>
      </c>
      <c r="C5" t="s">
        <v>4</v>
      </c>
      <c r="D5" s="3">
        <v>890</v>
      </c>
      <c r="E5">
        <v>570</v>
      </c>
      <c r="F5">
        <f t="shared" si="0"/>
        <v>920</v>
      </c>
      <c r="G5">
        <f t="shared" si="1"/>
        <v>600</v>
      </c>
      <c r="H5" s="1">
        <f t="shared" si="2"/>
        <v>0.55200000000000005</v>
      </c>
      <c r="J5">
        <v>40</v>
      </c>
      <c r="K5" t="s">
        <v>3</v>
      </c>
      <c r="L5" t="s">
        <v>4</v>
      </c>
      <c r="M5">
        <v>890</v>
      </c>
      <c r="N5">
        <v>570</v>
      </c>
      <c r="O5">
        <v>0.50700000000000001</v>
      </c>
    </row>
    <row r="6" spans="1:15" x14ac:dyDescent="0.3">
      <c r="A6">
        <v>41</v>
      </c>
      <c r="B6" t="s">
        <v>3</v>
      </c>
      <c r="C6" t="s">
        <v>4</v>
      </c>
      <c r="D6" s="3">
        <v>890</v>
      </c>
      <c r="E6">
        <v>570</v>
      </c>
      <c r="F6">
        <f t="shared" si="0"/>
        <v>920</v>
      </c>
      <c r="G6">
        <f t="shared" si="1"/>
        <v>600</v>
      </c>
      <c r="H6" s="1">
        <f t="shared" si="2"/>
        <v>0.55200000000000005</v>
      </c>
      <c r="J6">
        <v>41</v>
      </c>
      <c r="K6" t="s">
        <v>3</v>
      </c>
      <c r="L6" t="s">
        <v>4</v>
      </c>
      <c r="M6">
        <v>890</v>
      </c>
      <c r="N6">
        <v>570</v>
      </c>
      <c r="O6">
        <v>0.50700000000000001</v>
      </c>
    </row>
    <row r="7" spans="1:15" x14ac:dyDescent="0.3">
      <c r="F7" s="2">
        <f t="shared" si="0"/>
        <v>30</v>
      </c>
      <c r="G7" s="2">
        <f t="shared" si="1"/>
        <v>30</v>
      </c>
      <c r="H7" s="1">
        <f t="shared" si="2"/>
        <v>8.9999999999999998E-4</v>
      </c>
    </row>
    <row r="8" spans="1:15" x14ac:dyDescent="0.3">
      <c r="A8">
        <v>25</v>
      </c>
      <c r="B8" t="s">
        <v>3</v>
      </c>
      <c r="C8" t="s">
        <v>4</v>
      </c>
      <c r="D8" s="3">
        <v>890</v>
      </c>
      <c r="E8">
        <v>2100</v>
      </c>
      <c r="F8">
        <f t="shared" si="0"/>
        <v>920</v>
      </c>
      <c r="G8">
        <f t="shared" si="1"/>
        <v>2130</v>
      </c>
      <c r="H8" s="1">
        <f t="shared" si="2"/>
        <v>1.9596</v>
      </c>
      <c r="J8">
        <v>25</v>
      </c>
      <c r="K8" t="s">
        <v>3</v>
      </c>
      <c r="L8" t="s">
        <v>4</v>
      </c>
      <c r="M8">
        <v>890</v>
      </c>
      <c r="N8">
        <v>2100</v>
      </c>
      <c r="O8">
        <v>1.869</v>
      </c>
    </row>
    <row r="9" spans="1:15" x14ac:dyDescent="0.3">
      <c r="F9" s="2">
        <f t="shared" si="0"/>
        <v>30</v>
      </c>
      <c r="G9" s="2">
        <f t="shared" si="1"/>
        <v>30</v>
      </c>
      <c r="H9" s="1">
        <f t="shared" si="2"/>
        <v>8.9999999999999998E-4</v>
      </c>
    </row>
    <row r="10" spans="1:15" x14ac:dyDescent="0.3">
      <c r="A10">
        <v>1</v>
      </c>
      <c r="B10" t="s">
        <v>3</v>
      </c>
      <c r="C10" t="s">
        <v>4</v>
      </c>
      <c r="D10" s="3">
        <v>910</v>
      </c>
      <c r="E10" s="3">
        <v>2300</v>
      </c>
      <c r="F10">
        <f t="shared" si="0"/>
        <v>940</v>
      </c>
      <c r="G10">
        <f t="shared" si="1"/>
        <v>2330</v>
      </c>
      <c r="H10" s="1">
        <f t="shared" si="2"/>
        <v>2.1901999999999999</v>
      </c>
      <c r="J10">
        <v>1</v>
      </c>
      <c r="K10" t="s">
        <v>3</v>
      </c>
      <c r="L10" t="s">
        <v>4</v>
      </c>
      <c r="M10">
        <v>910</v>
      </c>
      <c r="N10">
        <v>2300</v>
      </c>
      <c r="O10">
        <v>2.093</v>
      </c>
    </row>
    <row r="11" spans="1:15" x14ac:dyDescent="0.3">
      <c r="A11" s="5"/>
      <c r="B11" s="5"/>
      <c r="C11" s="5"/>
      <c r="D11" s="5"/>
      <c r="E11" s="5"/>
      <c r="F11" s="6">
        <f t="shared" si="0"/>
        <v>30</v>
      </c>
      <c r="G11" s="6">
        <f t="shared" si="1"/>
        <v>30</v>
      </c>
      <c r="H11" s="7">
        <f t="shared" si="2"/>
        <v>8.9999999999999998E-4</v>
      </c>
    </row>
    <row r="12" spans="1:15" x14ac:dyDescent="0.3">
      <c r="F12" s="2">
        <f>D12+30</f>
        <v>30</v>
      </c>
      <c r="G12" s="2">
        <f>E12+30</f>
        <v>30</v>
      </c>
      <c r="H12" s="1">
        <f>F12*G12/1000000</f>
        <v>8.9999999999999998E-4</v>
      </c>
    </row>
    <row r="13" spans="1:15" x14ac:dyDescent="0.3">
      <c r="A13">
        <v>7</v>
      </c>
      <c r="B13" t="s">
        <v>3</v>
      </c>
      <c r="C13" t="s">
        <v>4</v>
      </c>
      <c r="D13" s="3">
        <v>1150</v>
      </c>
      <c r="E13" s="3">
        <v>2300</v>
      </c>
      <c r="F13">
        <f t="shared" si="0"/>
        <v>1180</v>
      </c>
      <c r="G13">
        <f t="shared" si="1"/>
        <v>2330</v>
      </c>
      <c r="H13" s="1">
        <f t="shared" si="2"/>
        <v>2.7494000000000001</v>
      </c>
      <c r="J13">
        <v>7</v>
      </c>
      <c r="K13" t="s">
        <v>3</v>
      </c>
      <c r="L13" t="s">
        <v>4</v>
      </c>
      <c r="M13">
        <v>1150</v>
      </c>
      <c r="N13">
        <v>2300</v>
      </c>
      <c r="O13">
        <v>2.645</v>
      </c>
    </row>
    <row r="14" spans="1:15" x14ac:dyDescent="0.3">
      <c r="A14">
        <v>8</v>
      </c>
      <c r="B14" t="s">
        <v>3</v>
      </c>
      <c r="C14" t="s">
        <v>4</v>
      </c>
      <c r="D14" s="3">
        <v>1150</v>
      </c>
      <c r="E14" s="3">
        <v>2300</v>
      </c>
      <c r="F14">
        <f t="shared" si="0"/>
        <v>1180</v>
      </c>
      <c r="G14">
        <f t="shared" si="1"/>
        <v>2330</v>
      </c>
      <c r="H14" s="1">
        <f t="shared" si="2"/>
        <v>2.7494000000000001</v>
      </c>
      <c r="J14">
        <v>8</v>
      </c>
      <c r="K14" t="s">
        <v>3</v>
      </c>
      <c r="L14" t="s">
        <v>4</v>
      </c>
      <c r="M14">
        <v>1150</v>
      </c>
      <c r="N14">
        <v>2300</v>
      </c>
      <c r="O14">
        <v>2.645</v>
      </c>
    </row>
    <row r="15" spans="1:15" x14ac:dyDescent="0.3">
      <c r="F15" s="2">
        <f t="shared" si="0"/>
        <v>30</v>
      </c>
      <c r="G15" s="2">
        <f t="shared" si="1"/>
        <v>30</v>
      </c>
      <c r="H15" s="1">
        <f t="shared" si="2"/>
        <v>8.9999999999999998E-4</v>
      </c>
    </row>
    <row r="16" spans="1:15" x14ac:dyDescent="0.3">
      <c r="A16">
        <v>3</v>
      </c>
      <c r="B16" t="s">
        <v>3</v>
      </c>
      <c r="C16" t="s">
        <v>4</v>
      </c>
      <c r="D16">
        <v>1880</v>
      </c>
      <c r="E16" s="3">
        <v>2300</v>
      </c>
      <c r="F16">
        <f t="shared" si="0"/>
        <v>1910</v>
      </c>
      <c r="G16">
        <f t="shared" si="1"/>
        <v>2330</v>
      </c>
      <c r="H16" s="1">
        <f t="shared" si="2"/>
        <v>4.4503000000000004</v>
      </c>
      <c r="J16">
        <v>3</v>
      </c>
      <c r="K16" t="s">
        <v>3</v>
      </c>
      <c r="L16" t="s">
        <v>4</v>
      </c>
      <c r="M16">
        <v>1880</v>
      </c>
      <c r="N16">
        <v>2300</v>
      </c>
      <c r="O16">
        <v>4.3239999999999998</v>
      </c>
    </row>
    <row r="17" spans="1:15" x14ac:dyDescent="0.3">
      <c r="A17">
        <v>4</v>
      </c>
      <c r="B17" t="s">
        <v>3</v>
      </c>
      <c r="C17" t="s">
        <v>4</v>
      </c>
      <c r="D17">
        <v>1880</v>
      </c>
      <c r="E17" s="3">
        <v>2300</v>
      </c>
      <c r="F17">
        <f t="shared" si="0"/>
        <v>1910</v>
      </c>
      <c r="G17">
        <f t="shared" si="1"/>
        <v>2330</v>
      </c>
      <c r="H17" s="1">
        <f t="shared" si="2"/>
        <v>4.4503000000000004</v>
      </c>
      <c r="J17">
        <v>4</v>
      </c>
      <c r="K17" t="s">
        <v>3</v>
      </c>
      <c r="L17" t="s">
        <v>4</v>
      </c>
      <c r="M17">
        <v>1880</v>
      </c>
      <c r="N17">
        <v>2300</v>
      </c>
      <c r="O17">
        <v>4.3239999999999998</v>
      </c>
    </row>
    <row r="18" spans="1:15" x14ac:dyDescent="0.3">
      <c r="A18">
        <v>5</v>
      </c>
      <c r="B18" t="s">
        <v>3</v>
      </c>
      <c r="C18" t="s">
        <v>4</v>
      </c>
      <c r="D18">
        <v>1880</v>
      </c>
      <c r="E18" s="3">
        <v>2300</v>
      </c>
      <c r="F18">
        <f t="shared" si="0"/>
        <v>1910</v>
      </c>
      <c r="G18">
        <f t="shared" si="1"/>
        <v>2330</v>
      </c>
      <c r="H18" s="1">
        <f t="shared" si="2"/>
        <v>4.4503000000000004</v>
      </c>
      <c r="J18">
        <v>5</v>
      </c>
      <c r="K18" t="s">
        <v>3</v>
      </c>
      <c r="L18" t="s">
        <v>4</v>
      </c>
      <c r="M18">
        <v>1880</v>
      </c>
      <c r="N18">
        <v>2300</v>
      </c>
      <c r="O18">
        <v>4.3239999999999998</v>
      </c>
    </row>
    <row r="19" spans="1:15" x14ac:dyDescent="0.3">
      <c r="A19">
        <v>6</v>
      </c>
      <c r="B19" t="s">
        <v>3</v>
      </c>
      <c r="C19" t="s">
        <v>4</v>
      </c>
      <c r="D19">
        <v>1880</v>
      </c>
      <c r="E19" s="3">
        <v>2300</v>
      </c>
      <c r="F19">
        <f t="shared" si="0"/>
        <v>1910</v>
      </c>
      <c r="G19">
        <f t="shared" si="1"/>
        <v>2330</v>
      </c>
      <c r="H19" s="1">
        <f t="shared" si="2"/>
        <v>4.4503000000000004</v>
      </c>
      <c r="J19">
        <v>6</v>
      </c>
      <c r="K19" t="s">
        <v>3</v>
      </c>
      <c r="L19" t="s">
        <v>4</v>
      </c>
      <c r="M19">
        <v>1880</v>
      </c>
      <c r="N19">
        <v>2300</v>
      </c>
      <c r="O19">
        <v>4.3239999999999998</v>
      </c>
    </row>
    <row r="20" spans="1:15" x14ac:dyDescent="0.3">
      <c r="E20" s="3"/>
      <c r="F20" s="2">
        <f t="shared" ref="F20:F22" si="3">D20+30</f>
        <v>30</v>
      </c>
      <c r="G20" s="2">
        <f t="shared" ref="G20:G22" si="4">E20+30</f>
        <v>30</v>
      </c>
      <c r="H20" s="1">
        <f t="shared" ref="H20:H22" si="5">F20*G20/1000000</f>
        <v>8.9999999999999998E-4</v>
      </c>
    </row>
    <row r="21" spans="1:15" x14ac:dyDescent="0.3">
      <c r="A21">
        <v>54</v>
      </c>
      <c r="B21" t="s">
        <v>3</v>
      </c>
      <c r="C21" t="s">
        <v>4</v>
      </c>
      <c r="D21">
        <v>1150</v>
      </c>
      <c r="E21" s="3">
        <v>880</v>
      </c>
      <c r="F21" s="2">
        <f t="shared" si="3"/>
        <v>1180</v>
      </c>
      <c r="G21" s="2">
        <f t="shared" si="4"/>
        <v>910</v>
      </c>
      <c r="H21" s="1">
        <f t="shared" si="5"/>
        <v>1.0738000000000001</v>
      </c>
    </row>
    <row r="22" spans="1:15" x14ac:dyDescent="0.3">
      <c r="A22">
        <v>55</v>
      </c>
      <c r="B22" t="s">
        <v>3</v>
      </c>
      <c r="C22" t="s">
        <v>4</v>
      </c>
      <c r="D22">
        <v>1150</v>
      </c>
      <c r="E22" s="3">
        <v>880</v>
      </c>
      <c r="F22" s="2">
        <f t="shared" si="3"/>
        <v>1180</v>
      </c>
      <c r="G22" s="2">
        <f t="shared" si="4"/>
        <v>910</v>
      </c>
      <c r="H22" s="1">
        <f t="shared" si="5"/>
        <v>1.0738000000000001</v>
      </c>
    </row>
    <row r="23" spans="1:15" x14ac:dyDescent="0.3">
      <c r="A23" t="s">
        <v>16</v>
      </c>
      <c r="C23">
        <f>SUBTOTAL(103,Таблица1[Описание])</f>
        <v>14</v>
      </c>
      <c r="H23" s="1">
        <f>SUBTOTAL(109,Таблица1[ПИ])</f>
        <v>34.378499999999995</v>
      </c>
    </row>
    <row r="24" spans="1:15" x14ac:dyDescent="0.3">
      <c r="H24" s="1"/>
    </row>
    <row r="25" spans="1:15" x14ac:dyDescent="0.3">
      <c r="H25" s="1"/>
    </row>
    <row r="26" spans="1:15" x14ac:dyDescent="0.3">
      <c r="H26" s="1"/>
    </row>
    <row r="27" spans="1:15" x14ac:dyDescent="0.3">
      <c r="A27" t="s">
        <v>0</v>
      </c>
      <c r="B27" t="s">
        <v>1</v>
      </c>
      <c r="C27" t="s">
        <v>2</v>
      </c>
      <c r="D27" t="s">
        <v>11</v>
      </c>
      <c r="E27" t="s">
        <v>12</v>
      </c>
      <c r="F27" t="s">
        <v>13</v>
      </c>
      <c r="G27" t="s">
        <v>14</v>
      </c>
      <c r="H27" t="s">
        <v>15</v>
      </c>
      <c r="I27" t="s">
        <v>27</v>
      </c>
    </row>
    <row r="28" spans="1:15" x14ac:dyDescent="0.3">
      <c r="A28">
        <v>19</v>
      </c>
      <c r="B28" t="s">
        <v>17</v>
      </c>
      <c r="C28" t="s">
        <v>4</v>
      </c>
      <c r="D28">
        <v>1880</v>
      </c>
      <c r="E28" s="3">
        <v>1831</v>
      </c>
      <c r="F28">
        <f t="shared" ref="F28:F35" si="6">D28+30</f>
        <v>1910</v>
      </c>
      <c r="G28">
        <v>1877</v>
      </c>
      <c r="H28" s="1">
        <f t="shared" ref="H28:H79" si="7">F28*G28/1000000</f>
        <v>3.58507</v>
      </c>
      <c r="I28">
        <f>Таблица2[[#This Row],[ВП]]-E29</f>
        <v>98</v>
      </c>
      <c r="J28">
        <v>19</v>
      </c>
      <c r="K28" t="s">
        <v>24</v>
      </c>
      <c r="L28" t="s">
        <v>4</v>
      </c>
      <c r="M28">
        <v>1880</v>
      </c>
      <c r="N28">
        <v>1831</v>
      </c>
      <c r="O28">
        <v>2.1589999999999998</v>
      </c>
    </row>
    <row r="29" spans="1:15" x14ac:dyDescent="0.3">
      <c r="A29">
        <v>20</v>
      </c>
      <c r="B29" t="s">
        <v>19</v>
      </c>
      <c r="C29" t="s">
        <v>4</v>
      </c>
      <c r="D29">
        <v>1880</v>
      </c>
      <c r="E29" s="4">
        <v>1733</v>
      </c>
      <c r="F29">
        <f t="shared" si="6"/>
        <v>1910</v>
      </c>
      <c r="G29">
        <v>1877</v>
      </c>
      <c r="H29" s="1">
        <f t="shared" si="7"/>
        <v>3.58507</v>
      </c>
      <c r="J29">
        <v>20</v>
      </c>
      <c r="K29" t="s">
        <v>24</v>
      </c>
      <c r="L29" t="s">
        <v>4</v>
      </c>
      <c r="M29">
        <v>1880</v>
      </c>
      <c r="N29">
        <v>1831</v>
      </c>
      <c r="O29">
        <v>2.1589999999999998</v>
      </c>
    </row>
    <row r="30" spans="1:15" x14ac:dyDescent="0.3">
      <c r="E30" s="3"/>
      <c r="F30">
        <f>D30+30</f>
        <v>30</v>
      </c>
      <c r="H30" s="1">
        <f>F30*G30/1000000</f>
        <v>0</v>
      </c>
    </row>
    <row r="31" spans="1:15" x14ac:dyDescent="0.3">
      <c r="A31">
        <v>27</v>
      </c>
      <c r="B31" t="s">
        <v>17</v>
      </c>
      <c r="C31" t="s">
        <v>4</v>
      </c>
      <c r="D31">
        <v>880</v>
      </c>
      <c r="E31" s="3">
        <v>1513</v>
      </c>
      <c r="F31">
        <f>D31+30</f>
        <v>910</v>
      </c>
      <c r="G31">
        <v>1557</v>
      </c>
      <c r="H31" s="1">
        <f>F31*G31/1000000</f>
        <v>1.4168700000000001</v>
      </c>
      <c r="I31">
        <f>Таблица2[[#This Row],[ВП]]-E32</f>
        <v>110</v>
      </c>
      <c r="J31">
        <v>27</v>
      </c>
      <c r="K31" t="s">
        <v>24</v>
      </c>
      <c r="L31" t="s">
        <v>4</v>
      </c>
      <c r="M31">
        <v>890</v>
      </c>
      <c r="N31">
        <v>1513</v>
      </c>
      <c r="O31">
        <v>1.0580000000000001</v>
      </c>
    </row>
    <row r="32" spans="1:15" x14ac:dyDescent="0.3">
      <c r="A32">
        <v>28</v>
      </c>
      <c r="B32" t="s">
        <v>19</v>
      </c>
      <c r="C32" t="s">
        <v>4</v>
      </c>
      <c r="D32">
        <v>880</v>
      </c>
      <c r="E32" s="4">
        <v>1403</v>
      </c>
      <c r="F32">
        <f>D32+30</f>
        <v>910</v>
      </c>
      <c r="G32">
        <v>1557</v>
      </c>
      <c r="H32" s="1">
        <f>F32*G32/1000000</f>
        <v>1.4168700000000001</v>
      </c>
      <c r="J32">
        <v>28</v>
      </c>
      <c r="K32" t="s">
        <v>24</v>
      </c>
      <c r="L32" t="s">
        <v>4</v>
      </c>
      <c r="M32">
        <v>890</v>
      </c>
      <c r="N32">
        <v>1513</v>
      </c>
      <c r="O32">
        <v>1.0580000000000001</v>
      </c>
    </row>
    <row r="33" spans="1:15" x14ac:dyDescent="0.3">
      <c r="E33" s="3"/>
      <c r="F33">
        <f>D33+30</f>
        <v>30</v>
      </c>
      <c r="H33" s="1">
        <f>F33*G33/1000000</f>
        <v>0</v>
      </c>
    </row>
    <row r="34" spans="1:15" x14ac:dyDescent="0.3">
      <c r="A34">
        <v>21</v>
      </c>
      <c r="B34" t="s">
        <v>19</v>
      </c>
      <c r="C34" t="s">
        <v>4</v>
      </c>
      <c r="D34">
        <v>1880</v>
      </c>
      <c r="E34" s="3">
        <v>3343</v>
      </c>
      <c r="F34">
        <f t="shared" si="6"/>
        <v>1910</v>
      </c>
      <c r="G34">
        <v>3387</v>
      </c>
      <c r="H34" s="1">
        <f t="shared" si="7"/>
        <v>6.4691700000000001</v>
      </c>
      <c r="I34">
        <f>Таблица2[[#This Row],[ВП]]-E35</f>
        <v>110</v>
      </c>
      <c r="J34">
        <v>21</v>
      </c>
      <c r="K34" t="s">
        <v>24</v>
      </c>
      <c r="L34" t="s">
        <v>4</v>
      </c>
      <c r="M34">
        <v>1880</v>
      </c>
      <c r="N34">
        <v>3343</v>
      </c>
      <c r="O34">
        <v>5</v>
      </c>
    </row>
    <row r="35" spans="1:15" x14ac:dyDescent="0.3">
      <c r="A35">
        <v>22</v>
      </c>
      <c r="B35" t="s">
        <v>17</v>
      </c>
      <c r="C35" t="s">
        <v>4</v>
      </c>
      <c r="D35">
        <v>1880</v>
      </c>
      <c r="E35" s="4">
        <v>3233</v>
      </c>
      <c r="F35">
        <f t="shared" si="6"/>
        <v>1910</v>
      </c>
      <c r="G35">
        <v>3387</v>
      </c>
      <c r="H35" s="1">
        <f t="shared" si="7"/>
        <v>6.4691700000000001</v>
      </c>
      <c r="J35">
        <v>22</v>
      </c>
      <c r="K35" t="s">
        <v>24</v>
      </c>
      <c r="L35" t="s">
        <v>4</v>
      </c>
      <c r="M35">
        <v>1880</v>
      </c>
      <c r="N35">
        <v>3343</v>
      </c>
      <c r="O35">
        <v>5</v>
      </c>
    </row>
    <row r="36" spans="1:15" x14ac:dyDescent="0.3">
      <c r="A36" t="s">
        <v>16</v>
      </c>
      <c r="C36">
        <f>SUBTOTAL(103,Таблица2[Описание])</f>
        <v>6</v>
      </c>
      <c r="H36" s="1">
        <f>SUBTOTAL(109,Таблица2[ПИ])</f>
        <v>22.942219999999999</v>
      </c>
    </row>
    <row r="37" spans="1:15" x14ac:dyDescent="0.3">
      <c r="H37" s="1"/>
    </row>
    <row r="38" spans="1:15" x14ac:dyDescent="0.3">
      <c r="H38" s="1"/>
    </row>
    <row r="39" spans="1:15" x14ac:dyDescent="0.3">
      <c r="H39" s="1"/>
    </row>
    <row r="40" spans="1:15" x14ac:dyDescent="0.3">
      <c r="A40" t="s">
        <v>0</v>
      </c>
      <c r="B40" t="s">
        <v>1</v>
      </c>
      <c r="C40" t="s">
        <v>2</v>
      </c>
      <c r="D40" t="s">
        <v>11</v>
      </c>
      <c r="E40" t="s">
        <v>12</v>
      </c>
      <c r="F40" t="s">
        <v>13</v>
      </c>
      <c r="G40" t="s">
        <v>14</v>
      </c>
      <c r="H40" s="1" t="s">
        <v>15</v>
      </c>
    </row>
    <row r="41" spans="1:15" x14ac:dyDescent="0.3">
      <c r="A41">
        <v>35</v>
      </c>
      <c r="B41" t="s">
        <v>3</v>
      </c>
      <c r="C41" t="s">
        <v>4</v>
      </c>
      <c r="D41">
        <v>1020</v>
      </c>
      <c r="E41">
        <v>2800</v>
      </c>
      <c r="F41">
        <f>D41+30</f>
        <v>1050</v>
      </c>
      <c r="G41">
        <f>E41+30</f>
        <v>2830</v>
      </c>
      <c r="H41" s="1">
        <f>F41*G41/1000000</f>
        <v>2.9714999999999998</v>
      </c>
      <c r="J41">
        <v>35</v>
      </c>
      <c r="K41" t="s">
        <v>3</v>
      </c>
      <c r="L41" t="s">
        <v>26</v>
      </c>
      <c r="M41">
        <v>1020</v>
      </c>
      <c r="N41">
        <v>2800</v>
      </c>
      <c r="O41">
        <v>2.8559999999999999</v>
      </c>
    </row>
    <row r="42" spans="1:15" x14ac:dyDescent="0.3">
      <c r="A42">
        <v>50</v>
      </c>
      <c r="B42" t="s">
        <v>18</v>
      </c>
      <c r="C42" t="s">
        <v>4</v>
      </c>
      <c r="D42" s="3">
        <v>2800</v>
      </c>
      <c r="E42" s="3">
        <v>2800</v>
      </c>
      <c r="F42">
        <f>D42+30</f>
        <v>2830</v>
      </c>
      <c r="G42">
        <v>2830</v>
      </c>
      <c r="H42" s="1">
        <f>F42*G42/1000000</f>
        <v>8.0089000000000006</v>
      </c>
      <c r="J42">
        <v>50</v>
      </c>
      <c r="K42" t="s">
        <v>25</v>
      </c>
      <c r="L42" t="s">
        <v>26</v>
      </c>
      <c r="M42">
        <v>2800</v>
      </c>
      <c r="N42">
        <v>2800</v>
      </c>
      <c r="O42">
        <v>5.4470000000000001</v>
      </c>
    </row>
    <row r="43" spans="1:15" x14ac:dyDescent="0.3">
      <c r="A43">
        <v>52</v>
      </c>
      <c r="B43" t="s">
        <v>20</v>
      </c>
      <c r="C43" t="s">
        <v>4</v>
      </c>
      <c r="D43" s="3">
        <v>2800</v>
      </c>
      <c r="E43" s="3">
        <v>2800</v>
      </c>
      <c r="F43">
        <f>D43+30</f>
        <v>2830</v>
      </c>
      <c r="G43">
        <v>2830</v>
      </c>
      <c r="H43" s="1">
        <f>F43*G43/1000000</f>
        <v>8.0089000000000006</v>
      </c>
      <c r="J43">
        <v>52</v>
      </c>
      <c r="K43" t="s">
        <v>25</v>
      </c>
      <c r="L43" t="s">
        <v>26</v>
      </c>
      <c r="M43">
        <v>2800</v>
      </c>
      <c r="N43">
        <v>2800</v>
      </c>
      <c r="O43">
        <v>5.4470000000000001</v>
      </c>
    </row>
    <row r="44" spans="1:15" x14ac:dyDescent="0.3">
      <c r="A44" t="s">
        <v>16</v>
      </c>
      <c r="C44">
        <f>SUBTOTAL(103,Таблица6[Описание])</f>
        <v>3</v>
      </c>
      <c r="H44" s="1">
        <f>SUBTOTAL(109,Таблица6[ПИ])</f>
        <v>18.9893</v>
      </c>
    </row>
    <row r="45" spans="1:15" x14ac:dyDescent="0.3">
      <c r="H45" s="1"/>
    </row>
    <row r="46" spans="1:15" x14ac:dyDescent="0.3">
      <c r="H46" s="1"/>
    </row>
    <row r="47" spans="1:15" x14ac:dyDescent="0.3">
      <c r="H47" s="1"/>
    </row>
    <row r="48" spans="1:15" x14ac:dyDescent="0.3">
      <c r="A48" t="s">
        <v>0</v>
      </c>
      <c r="B48" t="s">
        <v>1</v>
      </c>
      <c r="C48" t="s">
        <v>2</v>
      </c>
      <c r="D48" t="s">
        <v>11</v>
      </c>
      <c r="E48" t="s">
        <v>12</v>
      </c>
      <c r="F48" t="s">
        <v>13</v>
      </c>
      <c r="G48" t="s">
        <v>14</v>
      </c>
      <c r="H48" t="s">
        <v>15</v>
      </c>
      <c r="J48">
        <v>14</v>
      </c>
      <c r="K48" t="s">
        <v>7</v>
      </c>
      <c r="M48">
        <v>1000</v>
      </c>
      <c r="N48">
        <v>2100</v>
      </c>
      <c r="O48">
        <v>2.1</v>
      </c>
    </row>
    <row r="49" spans="1:15" x14ac:dyDescent="0.3">
      <c r="A49">
        <v>14</v>
      </c>
      <c r="B49" t="s">
        <v>7</v>
      </c>
      <c r="C49" t="s">
        <v>9</v>
      </c>
      <c r="D49">
        <v>1000</v>
      </c>
      <c r="E49" s="3">
        <v>2100</v>
      </c>
      <c r="F49">
        <f t="shared" ref="F49:F50" si="8">D49+20</f>
        <v>1020</v>
      </c>
      <c r="G49">
        <f t="shared" ref="G49:G50" si="9">E49</f>
        <v>2100</v>
      </c>
      <c r="H49" s="1">
        <f t="shared" si="7"/>
        <v>2.1419999999999999</v>
      </c>
      <c r="J49">
        <v>23</v>
      </c>
      <c r="K49" t="s">
        <v>7</v>
      </c>
      <c r="L49" t="s">
        <v>9</v>
      </c>
      <c r="M49">
        <v>890</v>
      </c>
      <c r="N49">
        <v>2100</v>
      </c>
      <c r="O49">
        <v>1.869</v>
      </c>
    </row>
    <row r="50" spans="1:15" x14ac:dyDescent="0.3">
      <c r="A50">
        <v>23</v>
      </c>
      <c r="B50" t="s">
        <v>7</v>
      </c>
      <c r="C50" t="s">
        <v>9</v>
      </c>
      <c r="D50" s="3">
        <v>890</v>
      </c>
      <c r="E50">
        <v>2100</v>
      </c>
      <c r="F50">
        <f t="shared" si="8"/>
        <v>910</v>
      </c>
      <c r="G50">
        <f t="shared" si="9"/>
        <v>2100</v>
      </c>
      <c r="H50" s="1">
        <f t="shared" si="7"/>
        <v>1.911</v>
      </c>
    </row>
    <row r="51" spans="1:15" x14ac:dyDescent="0.3">
      <c r="A51" t="s">
        <v>16</v>
      </c>
      <c r="C51">
        <f>SUBTOTAL(103,Таблица3[Описание])</f>
        <v>2</v>
      </c>
      <c r="H51" s="1">
        <f>SUBTOTAL(109,Таблица3[ПИ])</f>
        <v>4.0529999999999999</v>
      </c>
    </row>
    <row r="52" spans="1:15" x14ac:dyDescent="0.3">
      <c r="H52" s="1"/>
    </row>
    <row r="53" spans="1:15" x14ac:dyDescent="0.3">
      <c r="H53" s="1"/>
    </row>
    <row r="54" spans="1:15" x14ac:dyDescent="0.3">
      <c r="H54" s="1"/>
    </row>
    <row r="55" spans="1:15" x14ac:dyDescent="0.3">
      <c r="A55" t="s">
        <v>0</v>
      </c>
      <c r="B55" t="s">
        <v>1</v>
      </c>
      <c r="C55" t="s">
        <v>2</v>
      </c>
      <c r="D55" t="s">
        <v>11</v>
      </c>
      <c r="E55" t="s">
        <v>12</v>
      </c>
      <c r="F55" t="s">
        <v>13</v>
      </c>
      <c r="G55" t="s">
        <v>14</v>
      </c>
      <c r="H55" t="s">
        <v>15</v>
      </c>
      <c r="J55">
        <v>29</v>
      </c>
      <c r="K55" t="s">
        <v>8</v>
      </c>
      <c r="M55">
        <v>800</v>
      </c>
      <c r="N55">
        <v>2100</v>
      </c>
      <c r="O55">
        <v>1.68</v>
      </c>
    </row>
    <row r="56" spans="1:15" x14ac:dyDescent="0.3">
      <c r="A56">
        <v>29</v>
      </c>
      <c r="B56" t="s">
        <v>8</v>
      </c>
      <c r="C56" t="s">
        <v>10</v>
      </c>
      <c r="D56">
        <v>800</v>
      </c>
      <c r="E56">
        <v>2100</v>
      </c>
      <c r="F56">
        <f t="shared" ref="F56:G63" si="10">D56</f>
        <v>800</v>
      </c>
      <c r="G56">
        <f t="shared" si="10"/>
        <v>2100</v>
      </c>
      <c r="H56" s="1">
        <f t="shared" si="7"/>
        <v>1.68</v>
      </c>
      <c r="J56">
        <v>30</v>
      </c>
      <c r="K56" t="s">
        <v>8</v>
      </c>
      <c r="M56">
        <v>800</v>
      </c>
      <c r="N56">
        <v>2100</v>
      </c>
      <c r="O56">
        <v>1.68</v>
      </c>
    </row>
    <row r="57" spans="1:15" x14ac:dyDescent="0.3">
      <c r="A57">
        <v>30</v>
      </c>
      <c r="B57" t="s">
        <v>8</v>
      </c>
      <c r="C57" t="s">
        <v>10</v>
      </c>
      <c r="D57">
        <v>800</v>
      </c>
      <c r="E57">
        <v>2100</v>
      </c>
      <c r="F57">
        <f t="shared" si="10"/>
        <v>800</v>
      </c>
      <c r="G57">
        <f t="shared" si="10"/>
        <v>2100</v>
      </c>
      <c r="H57" s="1">
        <f t="shared" si="7"/>
        <v>1.68</v>
      </c>
      <c r="J57">
        <v>31</v>
      </c>
      <c r="K57" t="s">
        <v>8</v>
      </c>
      <c r="M57">
        <v>800</v>
      </c>
      <c r="N57">
        <v>2100</v>
      </c>
      <c r="O57">
        <v>1.68</v>
      </c>
    </row>
    <row r="58" spans="1:15" x14ac:dyDescent="0.3">
      <c r="A58">
        <v>31</v>
      </c>
      <c r="B58" t="s">
        <v>8</v>
      </c>
      <c r="C58" t="s">
        <v>10</v>
      </c>
      <c r="D58">
        <v>800</v>
      </c>
      <c r="E58">
        <v>2100</v>
      </c>
      <c r="F58">
        <f t="shared" si="10"/>
        <v>800</v>
      </c>
      <c r="G58">
        <f t="shared" si="10"/>
        <v>2100</v>
      </c>
      <c r="H58" s="1">
        <f t="shared" si="7"/>
        <v>1.68</v>
      </c>
      <c r="J58">
        <v>32</v>
      </c>
      <c r="K58" t="s">
        <v>8</v>
      </c>
      <c r="M58">
        <v>800</v>
      </c>
      <c r="N58">
        <v>2100</v>
      </c>
      <c r="O58">
        <v>1.68</v>
      </c>
    </row>
    <row r="59" spans="1:15" x14ac:dyDescent="0.3">
      <c r="A59">
        <v>32</v>
      </c>
      <c r="B59" t="s">
        <v>8</v>
      </c>
      <c r="C59" t="s">
        <v>10</v>
      </c>
      <c r="D59">
        <v>800</v>
      </c>
      <c r="E59">
        <v>2100</v>
      </c>
      <c r="F59">
        <f t="shared" si="10"/>
        <v>800</v>
      </c>
      <c r="G59">
        <f t="shared" si="10"/>
        <v>2100</v>
      </c>
      <c r="H59" s="1">
        <f t="shared" si="7"/>
        <v>1.68</v>
      </c>
      <c r="J59">
        <v>42</v>
      </c>
      <c r="K59" t="s">
        <v>8</v>
      </c>
      <c r="M59">
        <v>900</v>
      </c>
      <c r="N59">
        <v>2100</v>
      </c>
      <c r="O59">
        <v>1.89</v>
      </c>
    </row>
    <row r="60" spans="1:15" x14ac:dyDescent="0.3">
      <c r="A60">
        <v>42</v>
      </c>
      <c r="B60" t="s">
        <v>8</v>
      </c>
      <c r="C60" t="s">
        <v>10</v>
      </c>
      <c r="D60">
        <v>900</v>
      </c>
      <c r="E60">
        <v>2100</v>
      </c>
      <c r="F60">
        <f t="shared" si="10"/>
        <v>900</v>
      </c>
      <c r="G60">
        <f t="shared" si="10"/>
        <v>2100</v>
      </c>
      <c r="H60" s="1">
        <f t="shared" si="7"/>
        <v>1.89</v>
      </c>
      <c r="J60">
        <v>43</v>
      </c>
      <c r="K60" t="s">
        <v>8</v>
      </c>
      <c r="M60">
        <v>800</v>
      </c>
      <c r="N60">
        <v>2100</v>
      </c>
      <c r="O60">
        <v>1.68</v>
      </c>
    </row>
    <row r="61" spans="1:15" x14ac:dyDescent="0.3">
      <c r="A61">
        <v>43</v>
      </c>
      <c r="B61" t="s">
        <v>8</v>
      </c>
      <c r="C61" t="s">
        <v>10</v>
      </c>
      <c r="D61">
        <v>800</v>
      </c>
      <c r="E61">
        <v>2100</v>
      </c>
      <c r="F61">
        <f t="shared" si="10"/>
        <v>800</v>
      </c>
      <c r="G61">
        <f t="shared" si="10"/>
        <v>2100</v>
      </c>
      <c r="H61" s="1">
        <f t="shared" si="7"/>
        <v>1.68</v>
      </c>
      <c r="J61">
        <v>44</v>
      </c>
      <c r="K61" t="s">
        <v>8</v>
      </c>
      <c r="M61">
        <v>900</v>
      </c>
      <c r="N61">
        <v>2100</v>
      </c>
      <c r="O61">
        <v>1.89</v>
      </c>
    </row>
    <row r="62" spans="1:15" x14ac:dyDescent="0.3">
      <c r="A62">
        <v>44</v>
      </c>
      <c r="B62" t="s">
        <v>8</v>
      </c>
      <c r="C62" t="s">
        <v>10</v>
      </c>
      <c r="D62">
        <v>900</v>
      </c>
      <c r="E62">
        <v>2100</v>
      </c>
      <c r="F62">
        <f t="shared" si="10"/>
        <v>900</v>
      </c>
      <c r="G62">
        <f t="shared" si="10"/>
        <v>2100</v>
      </c>
      <c r="H62" s="1">
        <f t="shared" si="7"/>
        <v>1.89</v>
      </c>
      <c r="J62">
        <v>53</v>
      </c>
      <c r="K62" t="s">
        <v>8</v>
      </c>
      <c r="M62">
        <v>900</v>
      </c>
      <c r="N62">
        <v>2100</v>
      </c>
      <c r="O62">
        <v>1.89</v>
      </c>
    </row>
    <row r="63" spans="1:15" x14ac:dyDescent="0.3">
      <c r="A63">
        <v>53</v>
      </c>
      <c r="B63" t="s">
        <v>8</v>
      </c>
      <c r="C63" t="s">
        <v>10</v>
      </c>
      <c r="D63">
        <v>900</v>
      </c>
      <c r="E63">
        <v>2100</v>
      </c>
      <c r="F63">
        <f t="shared" si="10"/>
        <v>900</v>
      </c>
      <c r="G63">
        <f t="shared" si="10"/>
        <v>2100</v>
      </c>
      <c r="H63" s="1">
        <f t="shared" si="7"/>
        <v>1.89</v>
      </c>
    </row>
    <row r="64" spans="1:15" x14ac:dyDescent="0.3">
      <c r="A64" t="s">
        <v>16</v>
      </c>
      <c r="C64">
        <f>SUBTOTAL(103,Таблица4[Описание])</f>
        <v>8</v>
      </c>
      <c r="H64" s="1">
        <f>SUBTOTAL(109,Таблица4[ПИ])</f>
        <v>14.07</v>
      </c>
    </row>
    <row r="65" spans="1:15" x14ac:dyDescent="0.3">
      <c r="H65" s="1"/>
    </row>
    <row r="66" spans="1:15" x14ac:dyDescent="0.3">
      <c r="H66" s="1"/>
    </row>
    <row r="67" spans="1:15" x14ac:dyDescent="0.3">
      <c r="H67" s="1"/>
    </row>
    <row r="68" spans="1:15" x14ac:dyDescent="0.3">
      <c r="A68" t="s">
        <v>0</v>
      </c>
      <c r="B68" t="s">
        <v>1</v>
      </c>
      <c r="C68" t="s">
        <v>2</v>
      </c>
      <c r="D68" t="s">
        <v>11</v>
      </c>
      <c r="E68" t="s">
        <v>12</v>
      </c>
      <c r="F68" t="s">
        <v>13</v>
      </c>
      <c r="G68" t="s">
        <v>14</v>
      </c>
      <c r="H68" t="s">
        <v>15</v>
      </c>
      <c r="J68">
        <v>10</v>
      </c>
      <c r="K68" t="s">
        <v>5</v>
      </c>
      <c r="L68" t="s">
        <v>6</v>
      </c>
      <c r="M68">
        <v>890</v>
      </c>
      <c r="N68">
        <v>1070</v>
      </c>
      <c r="O68">
        <v>0.95199999999999996</v>
      </c>
    </row>
    <row r="69" spans="1:15" x14ac:dyDescent="0.3">
      <c r="A69">
        <v>10</v>
      </c>
      <c r="B69" t="s">
        <v>5</v>
      </c>
      <c r="C69" t="s">
        <v>6</v>
      </c>
      <c r="D69" s="3">
        <v>890</v>
      </c>
      <c r="E69">
        <v>1070</v>
      </c>
      <c r="F69">
        <f t="shared" ref="F69:G79" si="11">D69+20</f>
        <v>910</v>
      </c>
      <c r="G69">
        <f t="shared" si="11"/>
        <v>1090</v>
      </c>
      <c r="H69" s="1">
        <f t="shared" si="7"/>
        <v>0.9919</v>
      </c>
      <c r="J69">
        <v>11</v>
      </c>
      <c r="K69" t="s">
        <v>5</v>
      </c>
      <c r="L69" t="s">
        <v>6</v>
      </c>
      <c r="M69">
        <v>890</v>
      </c>
      <c r="N69">
        <v>1070</v>
      </c>
      <c r="O69">
        <v>0.95199999999999996</v>
      </c>
    </row>
    <row r="70" spans="1:15" x14ac:dyDescent="0.3">
      <c r="A70">
        <v>11</v>
      </c>
      <c r="B70" t="s">
        <v>5</v>
      </c>
      <c r="C70" t="s">
        <v>6</v>
      </c>
      <c r="D70" s="3">
        <v>890</v>
      </c>
      <c r="E70">
        <v>1070</v>
      </c>
      <c r="F70">
        <f t="shared" si="11"/>
        <v>910</v>
      </c>
      <c r="G70">
        <f t="shared" si="11"/>
        <v>1090</v>
      </c>
      <c r="H70" s="1">
        <f t="shared" si="7"/>
        <v>0.9919</v>
      </c>
    </row>
    <row r="71" spans="1:15" x14ac:dyDescent="0.3">
      <c r="F71">
        <f>D71+20</f>
        <v>20</v>
      </c>
      <c r="G71">
        <f>E71+20</f>
        <v>20</v>
      </c>
      <c r="H71" s="1">
        <f>F71*G71/1000000</f>
        <v>4.0000000000000002E-4</v>
      </c>
      <c r="J71">
        <v>13</v>
      </c>
      <c r="K71" t="s">
        <v>5</v>
      </c>
      <c r="L71" t="s">
        <v>6</v>
      </c>
      <c r="M71">
        <v>1440</v>
      </c>
      <c r="N71">
        <v>570</v>
      </c>
      <c r="O71">
        <v>0.82099999999999995</v>
      </c>
    </row>
    <row r="72" spans="1:15" x14ac:dyDescent="0.3">
      <c r="A72">
        <v>13</v>
      </c>
      <c r="B72" t="s">
        <v>5</v>
      </c>
      <c r="C72" t="s">
        <v>6</v>
      </c>
      <c r="D72">
        <v>1440</v>
      </c>
      <c r="E72">
        <v>570</v>
      </c>
      <c r="F72">
        <f t="shared" si="11"/>
        <v>1460</v>
      </c>
      <c r="G72">
        <f t="shared" si="11"/>
        <v>590</v>
      </c>
      <c r="H72" s="1">
        <f t="shared" si="7"/>
        <v>0.86140000000000005</v>
      </c>
    </row>
    <row r="73" spans="1:15" x14ac:dyDescent="0.3">
      <c r="F73">
        <f>D73+20</f>
        <v>20</v>
      </c>
      <c r="G73">
        <f>E73+20</f>
        <v>20</v>
      </c>
      <c r="H73" s="1">
        <f>F73*G73/1000000</f>
        <v>4.0000000000000002E-4</v>
      </c>
      <c r="J73">
        <v>15</v>
      </c>
      <c r="K73" t="s">
        <v>5</v>
      </c>
      <c r="L73" t="s">
        <v>6</v>
      </c>
      <c r="M73">
        <v>890</v>
      </c>
      <c r="N73">
        <v>570</v>
      </c>
      <c r="O73">
        <v>0.50700000000000001</v>
      </c>
    </row>
    <row r="74" spans="1:15" x14ac:dyDescent="0.3">
      <c r="A74">
        <v>15</v>
      </c>
      <c r="B74" t="s">
        <v>5</v>
      </c>
      <c r="C74" t="s">
        <v>6</v>
      </c>
      <c r="D74" s="3">
        <v>890</v>
      </c>
      <c r="E74">
        <v>570</v>
      </c>
      <c r="F74">
        <f t="shared" si="11"/>
        <v>910</v>
      </c>
      <c r="G74">
        <f t="shared" si="11"/>
        <v>590</v>
      </c>
      <c r="H74" s="1">
        <f t="shared" si="7"/>
        <v>0.53690000000000004</v>
      </c>
      <c r="J74">
        <v>16</v>
      </c>
      <c r="K74" t="s">
        <v>5</v>
      </c>
      <c r="L74" t="s">
        <v>6</v>
      </c>
      <c r="M74">
        <v>890</v>
      </c>
      <c r="N74">
        <v>570</v>
      </c>
      <c r="O74">
        <v>0.50700000000000001</v>
      </c>
    </row>
    <row r="75" spans="1:15" x14ac:dyDescent="0.3">
      <c r="A75">
        <v>16</v>
      </c>
      <c r="B75" t="s">
        <v>5</v>
      </c>
      <c r="C75" t="s">
        <v>6</v>
      </c>
      <c r="D75" s="3">
        <v>890</v>
      </c>
      <c r="E75">
        <v>570</v>
      </c>
      <c r="F75">
        <f t="shared" si="11"/>
        <v>910</v>
      </c>
      <c r="G75">
        <f t="shared" si="11"/>
        <v>590</v>
      </c>
      <c r="H75" s="1">
        <f t="shared" si="7"/>
        <v>0.53690000000000004</v>
      </c>
    </row>
    <row r="76" spans="1:15" x14ac:dyDescent="0.3">
      <c r="A76" s="5"/>
      <c r="B76" s="5"/>
      <c r="C76" s="5"/>
      <c r="D76" s="5"/>
      <c r="E76" s="5"/>
      <c r="F76" s="5">
        <f>D76+20</f>
        <v>20</v>
      </c>
      <c r="G76" s="5">
        <f>E76+20</f>
        <v>20</v>
      </c>
      <c r="H76" s="7">
        <f>F76*G76/1000000</f>
        <v>4.0000000000000002E-4</v>
      </c>
    </row>
    <row r="77" spans="1:15" x14ac:dyDescent="0.3">
      <c r="F77">
        <f>D77+20</f>
        <v>20</v>
      </c>
      <c r="G77">
        <f>E77+20</f>
        <v>20</v>
      </c>
      <c r="H77" s="1">
        <f>F77*G77/1000000</f>
        <v>4.0000000000000002E-4</v>
      </c>
      <c r="J77">
        <v>45</v>
      </c>
      <c r="K77" t="s">
        <v>5</v>
      </c>
      <c r="L77" t="s">
        <v>6</v>
      </c>
      <c r="M77">
        <v>1520</v>
      </c>
      <c r="N77">
        <v>1600</v>
      </c>
      <c r="O77">
        <v>2.4319999999999999</v>
      </c>
    </row>
    <row r="78" spans="1:15" x14ac:dyDescent="0.3">
      <c r="A78">
        <v>45</v>
      </c>
      <c r="B78" t="s">
        <v>5</v>
      </c>
      <c r="C78" t="s">
        <v>6</v>
      </c>
      <c r="D78">
        <v>1520</v>
      </c>
      <c r="E78" s="3">
        <v>1600</v>
      </c>
      <c r="F78">
        <f t="shared" si="11"/>
        <v>1540</v>
      </c>
      <c r="G78">
        <f t="shared" si="11"/>
        <v>1620</v>
      </c>
      <c r="H78" s="1">
        <f t="shared" si="7"/>
        <v>2.4948000000000001</v>
      </c>
      <c r="J78">
        <v>46</v>
      </c>
      <c r="K78" t="s">
        <v>5</v>
      </c>
      <c r="L78" t="s">
        <v>6</v>
      </c>
      <c r="M78">
        <v>1520</v>
      </c>
      <c r="N78">
        <v>1600</v>
      </c>
      <c r="O78">
        <v>2.4319999999999999</v>
      </c>
    </row>
    <row r="79" spans="1:15" x14ac:dyDescent="0.3">
      <c r="A79">
        <v>46</v>
      </c>
      <c r="B79" t="s">
        <v>5</v>
      </c>
      <c r="C79" t="s">
        <v>6</v>
      </c>
      <c r="D79" s="3">
        <v>1520</v>
      </c>
      <c r="E79" s="3">
        <v>1600</v>
      </c>
      <c r="F79">
        <f t="shared" si="11"/>
        <v>1540</v>
      </c>
      <c r="G79">
        <f t="shared" si="11"/>
        <v>1620</v>
      </c>
      <c r="H79" s="1">
        <f t="shared" si="7"/>
        <v>2.4948000000000001</v>
      </c>
    </row>
    <row r="80" spans="1:15" x14ac:dyDescent="0.3">
      <c r="A80" t="s">
        <v>16</v>
      </c>
      <c r="C80">
        <f>SUBTOTAL(103,Таблица5[Описание])</f>
        <v>7</v>
      </c>
      <c r="H80" s="1">
        <f>SUBTOTAL(109,Таблица5[ПИ])</f>
        <v>8.9101999999999997</v>
      </c>
    </row>
  </sheetData>
  <sortState xmlns:xlrd2="http://schemas.microsoft.com/office/spreadsheetml/2017/richdata2" ref="J2:O15">
    <sortCondition ref="N2"/>
  </sortState>
  <pageMargins left="0.7" right="0.7" top="0.75" bottom="0.75" header="0.3" footer="0.3"/>
  <pageSetup paperSize="8" orientation="landscape" r:id="rId1"/>
  <legacyDrawing r:id="rId2"/>
  <tableParts count="6">
    <tablePart r:id="rId3"/>
    <tablePart r:id="rId4"/>
    <tablePart r:id="rId5"/>
    <tablePart r:id="rId6"/>
    <tablePart r:id="rId7"/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Meister mAAAd</dc:creator>
  <cp:lastModifiedBy>Meister mAAAd</cp:lastModifiedBy>
  <dcterms:created xsi:type="dcterms:W3CDTF">2021-04-16T03:07:38Z</dcterms:created>
  <dcterms:modified xsi:type="dcterms:W3CDTF">2021-07-09T12:32:33Z</dcterms:modified>
</cp:coreProperties>
</file>