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ИП Фиохин\Мария\_ЗАКАЗЧИКИ 2019\Обухов Берген\Проект2\Остекление\"/>
    </mc:Choice>
  </mc:AlternateContent>
  <bookViews>
    <workbookView xWindow="0" yWindow="0" windowWidth="23040" windowHeight="8808"/>
  </bookViews>
  <sheets>
    <sheet name="Лист1" sheetId="1" r:id="rId1"/>
  </sheets>
  <definedNames>
    <definedName name="_xlnm._FilterDatabase" localSheetId="0" hidden="1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G2" i="1" l="1"/>
  <c r="H2" i="1" s="1"/>
  <c r="G3" i="1"/>
  <c r="H3" i="1" s="1"/>
  <c r="G4" i="1"/>
  <c r="G5" i="1"/>
  <c r="G6" i="1"/>
  <c r="G7" i="1"/>
  <c r="H7" i="1" s="1"/>
  <c r="G8" i="1"/>
  <c r="G9" i="1"/>
  <c r="H9" i="1" s="1"/>
  <c r="G10" i="1"/>
  <c r="G12" i="1"/>
  <c r="G15" i="1"/>
  <c r="G16" i="1"/>
  <c r="G17" i="1"/>
  <c r="G18" i="1"/>
  <c r="H18" i="1" s="1"/>
  <c r="G19" i="1"/>
  <c r="G20" i="1"/>
  <c r="G21" i="1"/>
  <c r="H21" i="1" s="1"/>
  <c r="F2" i="1"/>
  <c r="F3" i="1"/>
  <c r="F5" i="1"/>
  <c r="F6" i="1"/>
  <c r="H6" i="1" s="1"/>
  <c r="F8" i="1"/>
  <c r="H8" i="1" s="1"/>
  <c r="F9" i="1"/>
  <c r="F10" i="1"/>
  <c r="H10" i="1" s="1"/>
  <c r="F11" i="1"/>
  <c r="F12" i="1"/>
  <c r="F13" i="1"/>
  <c r="F14" i="1"/>
  <c r="H14" i="1" s="1"/>
  <c r="F15" i="1"/>
  <c r="F16" i="1"/>
  <c r="H16" i="1" s="1"/>
  <c r="F17" i="1"/>
  <c r="F18" i="1"/>
  <c r="F19" i="1"/>
  <c r="F20" i="1"/>
  <c r="H20" i="1" s="1"/>
  <c r="F21" i="1"/>
  <c r="H15" i="1"/>
  <c r="H12" i="1"/>
  <c r="H4" i="1"/>
  <c r="H57" i="1"/>
  <c r="H47" i="1"/>
  <c r="C36" i="1"/>
  <c r="C22" i="1"/>
  <c r="H11" i="1"/>
  <c r="H19" i="1"/>
  <c r="H32" i="1"/>
  <c r="H33" i="1"/>
  <c r="H27" i="1"/>
  <c r="H28" i="1"/>
  <c r="H29" i="1"/>
  <c r="H30" i="1"/>
  <c r="H34" i="1"/>
  <c r="H35" i="1"/>
  <c r="H5" i="1" l="1"/>
  <c r="H13" i="1"/>
  <c r="H17" i="1"/>
  <c r="H22" i="1"/>
  <c r="H36" i="1"/>
</calcChain>
</file>

<file path=xl/sharedStrings.xml><?xml version="1.0" encoding="utf-8"?>
<sst xmlns="http://schemas.openxmlformats.org/spreadsheetml/2006/main" count="102" uniqueCount="20">
  <si>
    <t>Пор. №</t>
  </si>
  <si>
    <t>Наименование</t>
  </si>
  <si>
    <t>Описание</t>
  </si>
  <si>
    <t>Рамное остекление</t>
  </si>
  <si>
    <t>Форточка</t>
  </si>
  <si>
    <t>Входная дверь</t>
  </si>
  <si>
    <t>Безрамное остекление</t>
  </si>
  <si>
    <t>Глухой стеклопакет</t>
  </si>
  <si>
    <t>Комнатная дверь</t>
  </si>
  <si>
    <t>Дверь</t>
  </si>
  <si>
    <t>ШП</t>
  </si>
  <si>
    <t>ВП</t>
  </si>
  <si>
    <t>ПИ</t>
  </si>
  <si>
    <t>ШИ</t>
  </si>
  <si>
    <t>ВИ</t>
  </si>
  <si>
    <t>Итог</t>
  </si>
  <si>
    <t>Правое остекление со скошенным углом</t>
  </si>
  <si>
    <t>Левое остекление со скошенным углом</t>
  </si>
  <si>
    <t>Левое остекление треугольное</t>
  </si>
  <si>
    <t>Правое остекление треугольное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</si>
</sst>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22" totalsRowCount="1">
  <autoFilter ref="A1:H21"/>
  <tableColumns count="8">
    <tableColumn id="1" name="Пор. №" totalsRowLabel="Итог"/>
    <tableColumn id="2" name="Наименование"/>
    <tableColumn id="3" name="Описание" totalsRowFunction="count"/>
    <tableColumn id="4" name="ШП"/>
    <tableColumn id="5" name="ВП"/>
    <tableColumn id="6" name="ШИ" dataDxfId="9">
      <calculatedColumnFormula>Таблица1[[#This Row],[ШП]]+25</calculatedColumnFormula>
    </tableColumn>
    <tableColumn id="7" name="ВИ" dataDxfId="8">
      <calculatedColumnFormula>Таблица1[[#This Row],[ВП]]+30</calculatedColumnFormula>
    </tableColumn>
    <tableColumn id="8" name="ПИ" totalsRowFunction="sum" dataDxfId="7" totalsRowDxfId="1">
      <calculatedColumnFormula>F2*G2/1000000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26:H36" totalsRowCount="1">
  <autoFilter ref="A26:H35"/>
  <sortState ref="A21:H28">
    <sortCondition ref="A20:A28"/>
  </sortState>
  <tableColumns count="8">
    <tableColumn id="1" name="Пор. №" totalsRowLabel="Итог"/>
    <tableColumn id="2" name="Наименование"/>
    <tableColumn id="3" name="Описание" totalsRowFunction="count"/>
    <tableColumn id="4" name="ШП"/>
    <tableColumn id="5" name="ВП"/>
    <tableColumn id="6" name="ШИ"/>
    <tableColumn id="7" name="ВИ"/>
    <tableColumn id="8" name="ПИ" totalsRowFunction="sum" dataDxfId="6" totalsRowDxfId="0">
      <calculatedColumnFormula>F27*G27/1000000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40:H47" totalsRowCount="1">
  <autoFilter ref="A40:H46"/>
  <tableColumns count="8">
    <tableColumn id="1" name="Пор. №" totalsRowLabel="Итог"/>
    <tableColumn id="2" name="Наименование"/>
    <tableColumn id="3" name="Описание"/>
    <tableColumn id="4" name="ШП"/>
    <tableColumn id="5" name="ВП"/>
    <tableColumn id="6" name="ШИ"/>
    <tableColumn id="7" name="ВИ"/>
    <tableColumn id="8" name="ПИ" totalsRowFunction="sum" dataDxfId="5" totalsRowDxfId="4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51:H57" totalsRowCount="1">
  <autoFilter ref="A51:H56"/>
  <tableColumns count="8">
    <tableColumn id="1" name="Пор. №" totalsRowLabel="Итог"/>
    <tableColumn id="2" name="Наименование"/>
    <tableColumn id="3" name="Описание"/>
    <tableColumn id="4" name="ШП"/>
    <tableColumn id="5" name="ВП"/>
    <tableColumn id="6" name="ШИ"/>
    <tableColumn id="7" name="ВИ"/>
    <tableColumn id="8" name="ПИ" totalsRowFunction="sum" dataDxfId="3" totalsRow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6" workbookViewId="0">
      <selection activeCell="B32" sqref="B32:B33"/>
    </sheetView>
  </sheetViews>
  <sheetFormatPr defaultRowHeight="14.4" x14ac:dyDescent="0.3"/>
  <cols>
    <col min="1" max="1" width="9.21875" customWidth="1"/>
    <col min="2" max="2" width="27" customWidth="1"/>
    <col min="3" max="3" width="17.88671875" bestFit="1" customWidth="1"/>
    <col min="8" max="8" width="8.88671875" style="1"/>
  </cols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13</v>
      </c>
      <c r="G1" t="s">
        <v>14</v>
      </c>
      <c r="H1" s="1" t="s">
        <v>12</v>
      </c>
    </row>
    <row r="2" spans="1:8" x14ac:dyDescent="0.3">
      <c r="A2">
        <v>1</v>
      </c>
      <c r="B2" s="2" t="s">
        <v>6</v>
      </c>
      <c r="C2" t="s">
        <v>7</v>
      </c>
      <c r="D2">
        <v>1890</v>
      </c>
      <c r="E2">
        <v>2140</v>
      </c>
      <c r="F2">
        <f>Таблица1[[#This Row],[ШП]]+25</f>
        <v>1915</v>
      </c>
      <c r="G2">
        <f>Таблица1[[#This Row],[ВП]]+30</f>
        <v>2170</v>
      </c>
      <c r="H2" s="1">
        <f t="shared" ref="H2:H21" si="0">F2*G2/1000000</f>
        <v>4.1555499999999999</v>
      </c>
    </row>
    <row r="3" spans="1:8" x14ac:dyDescent="0.3">
      <c r="A3">
        <v>2</v>
      </c>
      <c r="B3" s="2" t="s">
        <v>6</v>
      </c>
      <c r="C3" t="s">
        <v>7</v>
      </c>
      <c r="D3">
        <v>1890</v>
      </c>
      <c r="E3">
        <v>2140</v>
      </c>
      <c r="F3">
        <f>Таблица1[[#This Row],[ШП]]+25</f>
        <v>1915</v>
      </c>
      <c r="G3">
        <f>Таблица1[[#This Row],[ВП]]+30</f>
        <v>2170</v>
      </c>
      <c r="H3" s="1">
        <f t="shared" si="0"/>
        <v>4.1555499999999999</v>
      </c>
    </row>
    <row r="4" spans="1:8" x14ac:dyDescent="0.3">
      <c r="G4">
        <f>Таблица1[[#This Row],[ВП]]+30</f>
        <v>30</v>
      </c>
      <c r="H4" s="1">
        <f>F4*G4/1000000</f>
        <v>0</v>
      </c>
    </row>
    <row r="5" spans="1:8" x14ac:dyDescent="0.3">
      <c r="A5">
        <v>3</v>
      </c>
      <c r="B5" s="2" t="s">
        <v>6</v>
      </c>
      <c r="C5" t="s">
        <v>7</v>
      </c>
      <c r="D5">
        <v>1870</v>
      </c>
      <c r="E5">
        <v>2140</v>
      </c>
      <c r="F5">
        <f>Таблица1[[#This Row],[ШП]]+25</f>
        <v>1895</v>
      </c>
      <c r="G5">
        <f>Таблица1[[#This Row],[ВП]]+30</f>
        <v>2170</v>
      </c>
      <c r="H5" s="1">
        <f t="shared" si="0"/>
        <v>4.1121499999999997</v>
      </c>
    </row>
    <row r="6" spans="1:8" x14ac:dyDescent="0.3">
      <c r="A6">
        <v>4</v>
      </c>
      <c r="B6" s="2" t="s">
        <v>6</v>
      </c>
      <c r="C6" t="s">
        <v>7</v>
      </c>
      <c r="D6">
        <v>1870</v>
      </c>
      <c r="E6">
        <v>2140</v>
      </c>
      <c r="F6">
        <f>Таблица1[[#This Row],[ШП]]+25</f>
        <v>1895</v>
      </c>
      <c r="G6">
        <f>Таблица1[[#This Row],[ВП]]+30</f>
        <v>2170</v>
      </c>
      <c r="H6" s="1">
        <f t="shared" si="0"/>
        <v>4.1121499999999997</v>
      </c>
    </row>
    <row r="7" spans="1:8" x14ac:dyDescent="0.3">
      <c r="G7">
        <f>Таблица1[[#This Row],[ВП]]+30</f>
        <v>30</v>
      </c>
      <c r="H7" s="1">
        <f>F7*G7/1000000</f>
        <v>0</v>
      </c>
    </row>
    <row r="8" spans="1:8" x14ac:dyDescent="0.3">
      <c r="A8">
        <v>5</v>
      </c>
      <c r="B8" s="2" t="s">
        <v>6</v>
      </c>
      <c r="C8" t="s">
        <v>7</v>
      </c>
      <c r="D8">
        <v>1160</v>
      </c>
      <c r="E8">
        <v>2140</v>
      </c>
      <c r="F8">
        <f>Таблица1[[#This Row],[ШП]]+25</f>
        <v>1185</v>
      </c>
      <c r="G8">
        <f>Таблица1[[#This Row],[ВП]]+30</f>
        <v>2170</v>
      </c>
      <c r="H8" s="1">
        <f t="shared" si="0"/>
        <v>2.57145</v>
      </c>
    </row>
    <row r="9" spans="1:8" x14ac:dyDescent="0.3">
      <c r="A9">
        <v>6</v>
      </c>
      <c r="B9" s="2" t="s">
        <v>6</v>
      </c>
      <c r="C9" t="s">
        <v>7</v>
      </c>
      <c r="D9">
        <v>1160</v>
      </c>
      <c r="E9">
        <v>2140</v>
      </c>
      <c r="F9">
        <f>Таблица1[[#This Row],[ШП]]+25</f>
        <v>1185</v>
      </c>
      <c r="G9">
        <f>Таблица1[[#This Row],[ВП]]+30</f>
        <v>2170</v>
      </c>
      <c r="H9" s="1">
        <f t="shared" si="0"/>
        <v>2.57145</v>
      </c>
    </row>
    <row r="10" spans="1:8" x14ac:dyDescent="0.3">
      <c r="F10">
        <f>Таблица1[[#This Row],[ШП]]+25</f>
        <v>25</v>
      </c>
      <c r="G10">
        <f>Таблица1[[#This Row],[ВП]]+30</f>
        <v>30</v>
      </c>
      <c r="H10" s="1">
        <f>F10*G10/1000000</f>
        <v>7.5000000000000002E-4</v>
      </c>
    </row>
    <row r="11" spans="1:8" x14ac:dyDescent="0.3">
      <c r="A11">
        <v>10</v>
      </c>
      <c r="B11" s="2" t="s">
        <v>6</v>
      </c>
      <c r="C11" t="s">
        <v>7</v>
      </c>
      <c r="D11">
        <v>1010</v>
      </c>
      <c r="E11">
        <v>2050</v>
      </c>
      <c r="F11">
        <f>Таблица1[[#This Row],[ШП]]+25</f>
        <v>1035</v>
      </c>
      <c r="G11">
        <v>2075</v>
      </c>
      <c r="H11" s="1">
        <f t="shared" si="0"/>
        <v>2.1476250000000001</v>
      </c>
    </row>
    <row r="12" spans="1:8" x14ac:dyDescent="0.3">
      <c r="F12">
        <f>Таблица1[[#This Row],[ШП]]+25</f>
        <v>25</v>
      </c>
      <c r="G12">
        <f>Таблица1[[#This Row],[ВП]]+30</f>
        <v>30</v>
      </c>
      <c r="H12" s="1">
        <f>F12*G12/1000000</f>
        <v>7.5000000000000002E-4</v>
      </c>
    </row>
    <row r="13" spans="1:8" x14ac:dyDescent="0.3">
      <c r="A13">
        <v>16</v>
      </c>
      <c r="B13" s="2" t="s">
        <v>6</v>
      </c>
      <c r="C13" t="s">
        <v>7</v>
      </c>
      <c r="D13">
        <v>3960</v>
      </c>
      <c r="E13">
        <v>500</v>
      </c>
      <c r="F13">
        <f>Таблица1[[#This Row],[ШП]]+25</f>
        <v>3985</v>
      </c>
      <c r="G13">
        <v>535</v>
      </c>
      <c r="H13" s="1">
        <f t="shared" si="0"/>
        <v>2.1319750000000002</v>
      </c>
    </row>
    <row r="14" spans="1:8" x14ac:dyDescent="0.3">
      <c r="A14">
        <v>17</v>
      </c>
      <c r="B14" s="2" t="s">
        <v>6</v>
      </c>
      <c r="C14" t="s">
        <v>7</v>
      </c>
      <c r="D14">
        <v>3960</v>
      </c>
      <c r="E14">
        <v>500</v>
      </c>
      <c r="F14">
        <f>Таблица1[[#This Row],[ШП]]+25</f>
        <v>3985</v>
      </c>
      <c r="G14">
        <v>535</v>
      </c>
      <c r="H14" s="1">
        <f t="shared" si="0"/>
        <v>2.1319750000000002</v>
      </c>
    </row>
    <row r="15" spans="1:8" x14ac:dyDescent="0.3">
      <c r="F15">
        <f>Таблица1[[#This Row],[ШП]]+25</f>
        <v>25</v>
      </c>
      <c r="G15">
        <f>Таблица1[[#This Row],[ВП]]+30</f>
        <v>30</v>
      </c>
      <c r="H15" s="1">
        <f>F15*G15/1000000</f>
        <v>7.5000000000000002E-4</v>
      </c>
    </row>
    <row r="16" spans="1:8" x14ac:dyDescent="0.3">
      <c r="A16">
        <v>23</v>
      </c>
      <c r="B16" s="2" t="s">
        <v>6</v>
      </c>
      <c r="C16" t="s">
        <v>7</v>
      </c>
      <c r="D16">
        <v>1760</v>
      </c>
      <c r="E16">
        <v>1180</v>
      </c>
      <c r="F16">
        <f>Таблица1[[#This Row],[ШП]]+25</f>
        <v>1785</v>
      </c>
      <c r="G16">
        <f>Таблица1[[#This Row],[ВП]]+30</f>
        <v>1210</v>
      </c>
      <c r="H16" s="1">
        <f t="shared" si="0"/>
        <v>2.15985</v>
      </c>
    </row>
    <row r="17" spans="1:8" x14ac:dyDescent="0.3">
      <c r="A17">
        <v>24</v>
      </c>
      <c r="B17" s="2" t="s">
        <v>6</v>
      </c>
      <c r="C17" t="s">
        <v>7</v>
      </c>
      <c r="D17">
        <v>1760</v>
      </c>
      <c r="E17">
        <v>1180</v>
      </c>
      <c r="F17">
        <f>Таблица1[[#This Row],[ШП]]+25</f>
        <v>1785</v>
      </c>
      <c r="G17">
        <f>Таблица1[[#This Row],[ВП]]+30</f>
        <v>1210</v>
      </c>
      <c r="H17" s="1">
        <f t="shared" si="0"/>
        <v>2.15985</v>
      </c>
    </row>
    <row r="18" spans="1:8" x14ac:dyDescent="0.3">
      <c r="A18">
        <v>29</v>
      </c>
      <c r="B18" s="2" t="s">
        <v>6</v>
      </c>
      <c r="C18" t="s">
        <v>7</v>
      </c>
      <c r="D18">
        <v>1760</v>
      </c>
      <c r="E18">
        <v>1180</v>
      </c>
      <c r="F18">
        <f>Таблица1[[#This Row],[ШП]]+25</f>
        <v>1785</v>
      </c>
      <c r="G18">
        <f>Таблица1[[#This Row],[ВП]]+30</f>
        <v>1210</v>
      </c>
      <c r="H18" s="1">
        <f t="shared" si="0"/>
        <v>2.15985</v>
      </c>
    </row>
    <row r="19" spans="1:8" x14ac:dyDescent="0.3">
      <c r="A19">
        <v>30</v>
      </c>
      <c r="B19" s="2" t="s">
        <v>6</v>
      </c>
      <c r="C19" t="s">
        <v>7</v>
      </c>
      <c r="D19">
        <v>1760</v>
      </c>
      <c r="E19">
        <v>1180</v>
      </c>
      <c r="F19">
        <f>Таблица1[[#This Row],[ШП]]+25</f>
        <v>1785</v>
      </c>
      <c r="G19">
        <f>Таблица1[[#This Row],[ВП]]+30</f>
        <v>1210</v>
      </c>
      <c r="H19" s="1">
        <f t="shared" si="0"/>
        <v>2.15985</v>
      </c>
    </row>
    <row r="20" spans="1:8" x14ac:dyDescent="0.3">
      <c r="F20">
        <f>Таблица1[[#This Row],[ШП]]+25</f>
        <v>25</v>
      </c>
      <c r="G20">
        <f>Таблица1[[#This Row],[ВП]]+30</f>
        <v>30</v>
      </c>
      <c r="H20" s="1">
        <f>F20*G20/1000000</f>
        <v>7.5000000000000002E-4</v>
      </c>
    </row>
    <row r="21" spans="1:8" x14ac:dyDescent="0.3">
      <c r="A21">
        <v>33</v>
      </c>
      <c r="B21" s="2" t="s">
        <v>6</v>
      </c>
      <c r="C21" t="s">
        <v>7</v>
      </c>
      <c r="D21">
        <v>1020</v>
      </c>
      <c r="E21">
        <v>2140</v>
      </c>
      <c r="F21">
        <f>Таблица1[[#This Row],[ШП]]+25</f>
        <v>1045</v>
      </c>
      <c r="G21">
        <f>Таблица1[[#This Row],[ВП]]+30</f>
        <v>2170</v>
      </c>
      <c r="H21" s="1">
        <f t="shared" si="0"/>
        <v>2.2676500000000002</v>
      </c>
    </row>
    <row r="22" spans="1:8" x14ac:dyDescent="0.3">
      <c r="A22" t="s">
        <v>15</v>
      </c>
      <c r="C22">
        <f>SUBTOTAL(103,Таблица1[Описание])</f>
        <v>14</v>
      </c>
      <c r="H22" s="1">
        <f>SUBTOTAL(109,Таблица1[ПИ])</f>
        <v>38.999924999999998</v>
      </c>
    </row>
    <row r="26" spans="1:8" x14ac:dyDescent="0.3">
      <c r="A26" t="s">
        <v>0</v>
      </c>
      <c r="B26" t="s">
        <v>1</v>
      </c>
      <c r="C26" t="s">
        <v>2</v>
      </c>
      <c r="D26" t="s">
        <v>10</v>
      </c>
      <c r="E26" t="s">
        <v>11</v>
      </c>
      <c r="F26" t="s">
        <v>13</v>
      </c>
      <c r="G26" t="s">
        <v>14</v>
      </c>
      <c r="H26" s="1" t="s">
        <v>12</v>
      </c>
    </row>
    <row r="27" spans="1:8" x14ac:dyDescent="0.3">
      <c r="A27">
        <v>18</v>
      </c>
      <c r="B27" s="2" t="s">
        <v>16</v>
      </c>
      <c r="C27" t="s">
        <v>7</v>
      </c>
      <c r="D27">
        <v>1870</v>
      </c>
      <c r="E27">
        <v>2848</v>
      </c>
      <c r="F27">
        <v>1895</v>
      </c>
      <c r="G27" s="3">
        <v>2875</v>
      </c>
      <c r="H27" s="1">
        <f t="shared" ref="H27:H35" si="1">F27*G27/1000000</f>
        <v>5.4481250000000001</v>
      </c>
    </row>
    <row r="28" spans="1:8" x14ac:dyDescent="0.3">
      <c r="A28">
        <v>19</v>
      </c>
      <c r="B28" s="2" t="s">
        <v>17</v>
      </c>
      <c r="C28" t="s">
        <v>7</v>
      </c>
      <c r="D28">
        <v>1870</v>
      </c>
      <c r="E28">
        <v>2848</v>
      </c>
      <c r="F28">
        <v>1895</v>
      </c>
      <c r="G28" s="3">
        <v>2875</v>
      </c>
      <c r="H28" s="1">
        <f t="shared" si="1"/>
        <v>5.4481250000000001</v>
      </c>
    </row>
    <row r="29" spans="1:8" x14ac:dyDescent="0.3">
      <c r="A29">
        <v>20</v>
      </c>
      <c r="B29" s="2" t="s">
        <v>17</v>
      </c>
      <c r="C29" t="s">
        <v>7</v>
      </c>
      <c r="D29">
        <v>1880</v>
      </c>
      <c r="E29">
        <v>1395.76908</v>
      </c>
      <c r="F29" s="3">
        <v>1920</v>
      </c>
      <c r="G29" s="3">
        <v>1385</v>
      </c>
      <c r="H29" s="1">
        <f t="shared" si="1"/>
        <v>2.6591999999999998</v>
      </c>
    </row>
    <row r="30" spans="1:8" x14ac:dyDescent="0.3">
      <c r="A30">
        <v>21</v>
      </c>
      <c r="B30" s="2" t="s">
        <v>16</v>
      </c>
      <c r="C30" t="s">
        <v>7</v>
      </c>
      <c r="D30">
        <v>1880</v>
      </c>
      <c r="E30">
        <v>1395.76908</v>
      </c>
      <c r="F30" s="3">
        <v>1920</v>
      </c>
      <c r="G30" s="3">
        <v>1385</v>
      </c>
      <c r="H30" s="1">
        <f t="shared" si="1"/>
        <v>2.6591999999999998</v>
      </c>
    </row>
    <row r="31" spans="1:8" x14ac:dyDescent="0.3">
      <c r="H31" s="1">
        <f>F31*G31/1000000</f>
        <v>0</v>
      </c>
    </row>
    <row r="32" spans="1:8" x14ac:dyDescent="0.3">
      <c r="A32">
        <v>31</v>
      </c>
      <c r="B32" s="2" t="s">
        <v>17</v>
      </c>
      <c r="C32" t="s">
        <v>7</v>
      </c>
      <c r="D32">
        <v>1890</v>
      </c>
      <c r="E32">
        <v>2010</v>
      </c>
      <c r="F32" s="3">
        <v>1935</v>
      </c>
      <c r="G32" s="3">
        <v>2060</v>
      </c>
      <c r="H32" s="1">
        <f t="shared" si="1"/>
        <v>3.9861</v>
      </c>
    </row>
    <row r="33" spans="1:8" x14ac:dyDescent="0.3">
      <c r="A33">
        <v>32</v>
      </c>
      <c r="B33" s="2" t="s">
        <v>16</v>
      </c>
      <c r="C33" t="s">
        <v>7</v>
      </c>
      <c r="D33">
        <v>1890</v>
      </c>
      <c r="E33">
        <v>2010</v>
      </c>
      <c r="F33" s="3">
        <v>1935</v>
      </c>
      <c r="G33" s="3">
        <v>2060</v>
      </c>
      <c r="H33" s="1">
        <f t="shared" si="1"/>
        <v>3.9861</v>
      </c>
    </row>
    <row r="34" spans="1:8" x14ac:dyDescent="0.3">
      <c r="A34">
        <v>34</v>
      </c>
      <c r="B34" s="2" t="s">
        <v>18</v>
      </c>
      <c r="C34" t="s">
        <v>7</v>
      </c>
      <c r="D34">
        <v>1449.2003</v>
      </c>
      <c r="E34">
        <v>1085.0962500000001</v>
      </c>
      <c r="F34" s="3">
        <v>1500</v>
      </c>
      <c r="G34" s="3">
        <v>1095</v>
      </c>
      <c r="H34" s="1">
        <f t="shared" si="1"/>
        <v>1.6425000000000001</v>
      </c>
    </row>
    <row r="35" spans="1:8" x14ac:dyDescent="0.3">
      <c r="A35">
        <v>35</v>
      </c>
      <c r="B35" s="2" t="s">
        <v>19</v>
      </c>
      <c r="C35" t="s">
        <v>7</v>
      </c>
      <c r="D35">
        <v>1449.2003</v>
      </c>
      <c r="E35">
        <v>1085.0962500000001</v>
      </c>
      <c r="F35" s="3">
        <v>1500</v>
      </c>
      <c r="G35" s="3">
        <v>1095</v>
      </c>
      <c r="H35" s="1">
        <f t="shared" si="1"/>
        <v>1.6425000000000001</v>
      </c>
    </row>
    <row r="36" spans="1:8" x14ac:dyDescent="0.3">
      <c r="A36" t="s">
        <v>15</v>
      </c>
      <c r="C36">
        <f>SUBTOTAL(103,Таблица2[Описание])</f>
        <v>8</v>
      </c>
      <c r="H36" s="1">
        <f>SUBTOTAL(109,Таблица2[ПИ])</f>
        <v>27.471849999999996</v>
      </c>
    </row>
    <row r="40" spans="1:8" x14ac:dyDescent="0.3">
      <c r="A40" t="s">
        <v>0</v>
      </c>
      <c r="B40" t="s">
        <v>1</v>
      </c>
      <c r="C40" t="s">
        <v>2</v>
      </c>
      <c r="D40" t="s">
        <v>10</v>
      </c>
      <c r="E40" t="s">
        <v>11</v>
      </c>
      <c r="F40" t="s">
        <v>13</v>
      </c>
      <c r="G40" t="s">
        <v>14</v>
      </c>
      <c r="H40" s="1" t="s">
        <v>12</v>
      </c>
    </row>
    <row r="41" spans="1:8" x14ac:dyDescent="0.3">
      <c r="A41">
        <v>7</v>
      </c>
      <c r="B41" t="s">
        <v>5</v>
      </c>
      <c r="C41" t="s">
        <v>9</v>
      </c>
      <c r="D41">
        <v>1000</v>
      </c>
      <c r="E41">
        <v>2140</v>
      </c>
      <c r="H41" s="1">
        <v>2.14</v>
      </c>
    </row>
    <row r="42" spans="1:8" x14ac:dyDescent="0.3">
      <c r="A42">
        <v>11</v>
      </c>
      <c r="B42" t="s">
        <v>8</v>
      </c>
      <c r="C42" t="s">
        <v>9</v>
      </c>
      <c r="D42">
        <v>800</v>
      </c>
      <c r="E42">
        <v>2100</v>
      </c>
      <c r="H42" s="1">
        <v>1.68</v>
      </c>
    </row>
    <row r="43" spans="1:8" x14ac:dyDescent="0.3">
      <c r="A43">
        <v>12</v>
      </c>
      <c r="B43" t="s">
        <v>8</v>
      </c>
      <c r="C43" t="s">
        <v>9</v>
      </c>
      <c r="D43">
        <v>800</v>
      </c>
      <c r="E43">
        <v>2100</v>
      </c>
      <c r="H43" s="1">
        <v>1.68</v>
      </c>
    </row>
    <row r="44" spans="1:8" x14ac:dyDescent="0.3">
      <c r="A44">
        <v>13</v>
      </c>
      <c r="B44" t="s">
        <v>8</v>
      </c>
      <c r="C44" t="s">
        <v>9</v>
      </c>
      <c r="D44">
        <v>800</v>
      </c>
      <c r="E44">
        <v>2100</v>
      </c>
      <c r="H44" s="1">
        <v>1.68</v>
      </c>
    </row>
    <row r="45" spans="1:8" x14ac:dyDescent="0.3">
      <c r="A45">
        <v>22</v>
      </c>
      <c r="B45" t="s">
        <v>8</v>
      </c>
      <c r="C45" t="s">
        <v>9</v>
      </c>
      <c r="D45">
        <v>800</v>
      </c>
      <c r="E45">
        <v>2100</v>
      </c>
      <c r="H45" s="1">
        <v>1.68</v>
      </c>
    </row>
    <row r="46" spans="1:8" x14ac:dyDescent="0.3">
      <c r="A46">
        <v>26</v>
      </c>
      <c r="B46" t="s">
        <v>8</v>
      </c>
      <c r="C46" t="s">
        <v>9</v>
      </c>
      <c r="D46">
        <v>800</v>
      </c>
      <c r="E46">
        <v>2100</v>
      </c>
      <c r="H46" s="1">
        <v>1.68</v>
      </c>
    </row>
    <row r="47" spans="1:8" x14ac:dyDescent="0.3">
      <c r="A47" t="s">
        <v>15</v>
      </c>
      <c r="H47" s="1">
        <f>SUBTOTAL(109,Таблица3[ПИ])</f>
        <v>10.54</v>
      </c>
    </row>
    <row r="51" spans="1:8" x14ac:dyDescent="0.3">
      <c r="A51" t="s">
        <v>0</v>
      </c>
      <c r="B51" t="s">
        <v>1</v>
      </c>
      <c r="C51" t="s">
        <v>2</v>
      </c>
      <c r="D51" t="s">
        <v>10</v>
      </c>
      <c r="E51" t="s">
        <v>11</v>
      </c>
      <c r="F51" t="s">
        <v>13</v>
      </c>
      <c r="G51" t="s">
        <v>14</v>
      </c>
      <c r="H51" s="1" t="s">
        <v>12</v>
      </c>
    </row>
    <row r="52" spans="1:8" x14ac:dyDescent="0.3">
      <c r="A52">
        <v>8</v>
      </c>
      <c r="B52" t="s">
        <v>3</v>
      </c>
      <c r="C52" t="s">
        <v>4</v>
      </c>
      <c r="D52">
        <v>900</v>
      </c>
      <c r="E52">
        <v>550</v>
      </c>
      <c r="H52" s="1">
        <v>0.495</v>
      </c>
    </row>
    <row r="53" spans="1:8" x14ac:dyDescent="0.3">
      <c r="A53">
        <v>9</v>
      </c>
      <c r="B53" t="s">
        <v>3</v>
      </c>
      <c r="C53" t="s">
        <v>4</v>
      </c>
      <c r="D53">
        <v>1890</v>
      </c>
      <c r="E53">
        <v>550</v>
      </c>
      <c r="H53" s="1">
        <v>1.04</v>
      </c>
    </row>
    <row r="54" spans="1:8" x14ac:dyDescent="0.3">
      <c r="A54">
        <v>25</v>
      </c>
      <c r="B54" t="s">
        <v>3</v>
      </c>
      <c r="C54" t="s">
        <v>4</v>
      </c>
      <c r="D54">
        <v>1870</v>
      </c>
      <c r="E54">
        <v>550</v>
      </c>
      <c r="H54" s="1">
        <v>1.0289999999999999</v>
      </c>
    </row>
    <row r="55" spans="1:8" x14ac:dyDescent="0.3">
      <c r="A55">
        <v>27</v>
      </c>
      <c r="B55" t="s">
        <v>3</v>
      </c>
      <c r="C55" t="s">
        <v>4</v>
      </c>
      <c r="D55">
        <v>900</v>
      </c>
      <c r="E55">
        <v>550</v>
      </c>
      <c r="H55" s="1">
        <v>0.495</v>
      </c>
    </row>
    <row r="56" spans="1:8" x14ac:dyDescent="0.3">
      <c r="A56">
        <v>28</v>
      </c>
      <c r="B56" t="s">
        <v>3</v>
      </c>
      <c r="C56" t="s">
        <v>4</v>
      </c>
      <c r="D56">
        <v>900</v>
      </c>
      <c r="E56">
        <v>550</v>
      </c>
      <c r="H56" s="1">
        <v>0.495</v>
      </c>
    </row>
    <row r="57" spans="1:8" x14ac:dyDescent="0.3">
      <c r="A57" t="s">
        <v>15</v>
      </c>
      <c r="H57" s="1">
        <f>SUBTOTAL(109,Таблица4[ПИ])</f>
        <v>3.5540000000000003</v>
      </c>
    </row>
  </sheetData>
  <sortState ref="A2:F34">
    <sortCondition ref="B1"/>
  </sortState>
  <pageMargins left="0.7" right="0.7" top="0.75" bottom="0.75" header="0.3" footer="0.3"/>
  <pageSetup paperSize="8" orientation="landscape" copies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Meister mAAAd</dc:creator>
  <cp:lastModifiedBy>Meister mAAAd</cp:lastModifiedBy>
  <dcterms:created xsi:type="dcterms:W3CDTF">2019-07-04T20:01:10Z</dcterms:created>
  <dcterms:modified xsi:type="dcterms:W3CDTF">2019-09-18T18:53:10Z</dcterms:modified>
</cp:coreProperties>
</file>