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ИП Фиохин\МедиаГолод\МедиаГолод Народный-2\Проект\Остекление\"/>
    </mc:Choice>
  </mc:AlternateContent>
  <xr:revisionPtr revIDLastSave="0" documentId="13_ncr:1_{46CD4D87-91D0-454A-A3AF-52EAB86AB905}" xr6:coauthVersionLast="45" xr6:coauthVersionMax="45" xr10:uidLastSave="{00000000-0000-0000-0000-000000000000}"/>
  <bookViews>
    <workbookView xWindow="-108" yWindow="-108" windowWidth="23256" windowHeight="12600" xr2:uid="{6A63C5CD-C6AB-4042-BDE9-EB472F70BE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5" i="1" l="1"/>
  <c r="F63" i="1" l="1"/>
  <c r="H63" i="1" s="1"/>
  <c r="F53" i="1"/>
  <c r="H53" i="1" s="1"/>
  <c r="F48" i="1"/>
  <c r="H48" i="1" s="1"/>
  <c r="F43" i="1"/>
  <c r="H43" i="1" s="1"/>
  <c r="F40" i="1"/>
  <c r="H40" i="1" s="1"/>
  <c r="F38" i="1"/>
  <c r="H38" i="1" s="1"/>
  <c r="F21" i="1"/>
  <c r="G21" i="1"/>
  <c r="F11" i="1"/>
  <c r="G11" i="1"/>
  <c r="F8" i="1"/>
  <c r="G8" i="1"/>
  <c r="F6" i="1"/>
  <c r="G6" i="1"/>
  <c r="F4" i="1"/>
  <c r="G4" i="1"/>
  <c r="C24" i="1"/>
  <c r="C82" i="1"/>
  <c r="C57" i="1"/>
  <c r="C32" i="1"/>
  <c r="C14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H81" i="1" s="1"/>
  <c r="G30" i="1"/>
  <c r="G31" i="1"/>
  <c r="F30" i="1"/>
  <c r="F31" i="1"/>
  <c r="F5" i="1"/>
  <c r="G5" i="1"/>
  <c r="F7" i="1"/>
  <c r="G7" i="1"/>
  <c r="F9" i="1"/>
  <c r="G9" i="1"/>
  <c r="F10" i="1"/>
  <c r="G10" i="1"/>
  <c r="F12" i="1"/>
  <c r="G12" i="1"/>
  <c r="F13" i="1"/>
  <c r="G13" i="1"/>
  <c r="F2" i="1"/>
  <c r="G2" i="1"/>
  <c r="F3" i="1"/>
  <c r="G3" i="1"/>
  <c r="F19" i="1"/>
  <c r="F20" i="1"/>
  <c r="F22" i="1"/>
  <c r="F23" i="1"/>
  <c r="F62" i="1"/>
  <c r="H62" i="1" s="1"/>
  <c r="H65" i="1" s="1"/>
  <c r="F64" i="1"/>
  <c r="H64" i="1" s="1"/>
  <c r="F41" i="1"/>
  <c r="G41" i="1"/>
  <c r="F42" i="1"/>
  <c r="G42" i="1"/>
  <c r="F39" i="1"/>
  <c r="G39" i="1"/>
  <c r="F37" i="1"/>
  <c r="G37" i="1"/>
  <c r="F44" i="1"/>
  <c r="G44" i="1"/>
  <c r="F45" i="1"/>
  <c r="G45" i="1"/>
  <c r="F49" i="1"/>
  <c r="G49" i="1"/>
  <c r="F46" i="1"/>
  <c r="G46" i="1"/>
  <c r="F47" i="1"/>
  <c r="G47" i="1"/>
  <c r="F50" i="1"/>
  <c r="G50" i="1"/>
  <c r="F51" i="1"/>
  <c r="G51" i="1"/>
  <c r="F52" i="1"/>
  <c r="G52" i="1"/>
  <c r="H4" i="1" l="1"/>
  <c r="H8" i="1"/>
  <c r="H71" i="1"/>
  <c r="H11" i="1"/>
  <c r="H77" i="1"/>
  <c r="H21" i="1"/>
  <c r="H6" i="1"/>
  <c r="H5" i="1"/>
  <c r="H76" i="1"/>
  <c r="H37" i="1"/>
  <c r="H23" i="1"/>
  <c r="H44" i="1"/>
  <c r="H13" i="1"/>
  <c r="H3" i="1"/>
  <c r="H7" i="1"/>
  <c r="H52" i="1"/>
  <c r="H46" i="1"/>
  <c r="H42" i="1"/>
  <c r="H22" i="1"/>
  <c r="H19" i="1"/>
  <c r="H2" i="1"/>
  <c r="H12" i="1"/>
  <c r="H9" i="1"/>
  <c r="H80" i="1"/>
  <c r="H78" i="1"/>
  <c r="H74" i="1"/>
  <c r="H72" i="1"/>
  <c r="H45" i="1"/>
  <c r="H50" i="1"/>
  <c r="H51" i="1"/>
  <c r="H47" i="1"/>
  <c r="H49" i="1"/>
  <c r="H39" i="1"/>
  <c r="H41" i="1"/>
  <c r="H20" i="1"/>
  <c r="H10" i="1"/>
  <c r="H79" i="1"/>
  <c r="H75" i="1"/>
  <c r="H73" i="1"/>
  <c r="H31" i="1"/>
  <c r="H30" i="1"/>
  <c r="H32" i="1" l="1"/>
  <c r="H24" i="1"/>
  <c r="H14" i="1"/>
  <c r="H82" i="1"/>
  <c r="H57" i="1"/>
</calcChain>
</file>

<file path=xl/sharedStrings.xml><?xml version="1.0" encoding="utf-8"?>
<sst xmlns="http://schemas.openxmlformats.org/spreadsheetml/2006/main" count="132" uniqueCount="20">
  <si>
    <t>Пор. №</t>
  </si>
  <si>
    <t>Наименование</t>
  </si>
  <si>
    <t>Описание</t>
  </si>
  <si>
    <t>Безрамное остекление</t>
  </si>
  <si>
    <t>Глухой стеклопакет</t>
  </si>
  <si>
    <t>Входная дверь</t>
  </si>
  <si>
    <t>Рамное остекление</t>
  </si>
  <si>
    <t>Форточка</t>
  </si>
  <si>
    <t>Комнатная дверь</t>
  </si>
  <si>
    <t>Остекляемая</t>
  </si>
  <si>
    <t>Дверь</t>
  </si>
  <si>
    <t>Фрамуга</t>
  </si>
  <si>
    <t>ШП</t>
  </si>
  <si>
    <t>ВП</t>
  </si>
  <si>
    <t>ШИ</t>
  </si>
  <si>
    <t>ВИ</t>
  </si>
  <si>
    <t>ПИ</t>
  </si>
  <si>
    <t>Итог</t>
  </si>
  <si>
    <t>Безрамное ЛЕВОЕ скошенное</t>
  </si>
  <si>
    <t>Безрамное ПРАВОЕ скошенное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</si>
</sst>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2" fillId="2" borderId="0" xfId="0" applyFont="1" applyFill="1"/>
    <xf numFmtId="0" fontId="2" fillId="0" borderId="0" xfId="0" applyFont="1"/>
    <xf numFmtId="2" fontId="2" fillId="2" borderId="0" xfId="0" applyNumberFormat="1" applyFont="1" applyFill="1"/>
    <xf numFmtId="2" fontId="2" fillId="0" borderId="0" xfId="0" applyNumberFormat="1" applyFont="1"/>
    <xf numFmtId="0" fontId="1" fillId="0" borderId="1" xfId="0" applyFont="1" applyBorder="1"/>
    <xf numFmtId="0" fontId="3" fillId="0" borderId="2" xfId="0" applyFont="1" applyBorder="1"/>
  </cellXfs>
  <cellStyles count="1">
    <cellStyle name="Обычный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charset val="204"/>
        <scheme val="minor"/>
      </font>
    </dxf>
    <dxf>
      <numFmt numFmtId="2" formatCode="0.00"/>
    </dxf>
    <dxf>
      <border outline="0">
        <bottom style="thin">
          <color theme="5"/>
        </bottom>
      </border>
    </dxf>
    <dxf>
      <border outline="0">
        <top style="thin">
          <color theme="5"/>
        </top>
      </border>
    </dxf>
    <dxf>
      <numFmt numFmtId="2" formatCode="0.00"/>
    </dxf>
    <dxf>
      <numFmt numFmtId="2" formatCode="0.00"/>
    </dxf>
    <dxf>
      <border outline="0">
        <top style="thin">
          <color theme="4"/>
        </top>
      </border>
    </dxf>
    <dxf>
      <border outline="0"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charset val="204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3A416-3D6F-4079-880D-02B3815ABEEA}" name="Таблица1" displayName="Таблица1" ref="A1:H14" totalsRowCount="1">
  <autoFilter ref="A1:H13" xr:uid="{4C382116-65B7-43E9-B0D1-328F6074D2E9}"/>
  <sortState xmlns:xlrd2="http://schemas.microsoft.com/office/spreadsheetml/2017/richdata2" ref="A2:H13">
    <sortCondition ref="E1:E13"/>
  </sortState>
  <tableColumns count="8">
    <tableColumn id="1" xr3:uid="{20AD8D74-2BDE-4344-83A4-CE28244F37DE}" name="Пор. №" totalsRowLabel="Итог"/>
    <tableColumn id="2" xr3:uid="{EB1E3AAF-9EC2-46D7-9C8B-DD3CA1F0DC9E}" name="Наименование"/>
    <tableColumn id="3" xr3:uid="{B6D71E7B-3A48-4DDD-A82B-BC71FB955AE0}" name="Описание" totalsRowFunction="count"/>
    <tableColumn id="4" xr3:uid="{CDEDE913-95AF-46F0-882C-2446122DAA5C}" name="ШП"/>
    <tableColumn id="5" xr3:uid="{A42C4829-78BE-48A6-B32A-C0B2D55ADDC0}" name="ВП"/>
    <tableColumn id="6" xr3:uid="{E59ACE41-C189-4136-98C9-5759A2F96619}" name="ШИ">
      <calculatedColumnFormula>D2+30</calculatedColumnFormula>
    </tableColumn>
    <tableColumn id="7" xr3:uid="{99C6CB6B-20EA-4169-9F44-1FD9A85E88A6}" name="ВИ">
      <calculatedColumnFormula>E2+30</calculatedColumnFormula>
    </tableColumn>
    <tableColumn id="8" xr3:uid="{A3AA5CC8-82CB-46EE-BCBB-7141939ACFC0}" name="ПИ" totalsRowFunction="sum" dataDxfId="13" totalsRowDxfId="12">
      <calculatedColumnFormula>F2*G2/1000000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A8605-5F8D-4F48-822F-C750F92B2D49}" name="Таблица2" displayName="Таблица2" ref="A29:H32" totalsRowCount="1">
  <autoFilter ref="A29:H31" xr:uid="{60661FDD-E745-4FD3-A1EA-7C4FE5B4C259}"/>
  <tableColumns count="8">
    <tableColumn id="1" xr3:uid="{8454D66A-B743-4F02-9078-73D0DA497095}" name="Пор. №" totalsRowLabel="Итог"/>
    <tableColumn id="2" xr3:uid="{51CFD5FA-119A-48E6-9B1F-76E5C8225720}" name="Наименование"/>
    <tableColumn id="3" xr3:uid="{0568A5BC-C6F4-485C-8C95-F694712D1BF7}" name="Описание" totalsRowFunction="count"/>
    <tableColumn id="4" xr3:uid="{7DB81677-16BA-49FD-9405-3678588D0895}" name="ШП"/>
    <tableColumn id="5" xr3:uid="{8E2138A6-A18A-429C-AC58-C2FF71D2160B}" name="ВП"/>
    <tableColumn id="6" xr3:uid="{9A1FA136-7036-4680-A124-0D29222CCF7B}" name="ШИ">
      <calculatedColumnFormula>D30-30</calculatedColumnFormula>
    </tableColumn>
    <tableColumn id="7" xr3:uid="{82BD6F13-FBF0-4170-812A-B8DA0CF5F2E6}" name="ВИ">
      <calculatedColumnFormula>E30-30</calculatedColumnFormula>
    </tableColumn>
    <tableColumn id="8" xr3:uid="{B6A525C6-497D-4CAA-858A-1EF8CEF321D8}" name="ПИ" totalsRowFunction="sum" dataDxfId="11">
      <calculatedColumnFormula>F30*G30/1000000</calculatedColumnFormula>
    </tableColumn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01A5DB-BC77-49C0-9024-E2318F991E8A}" name="Таблица3" displayName="Таблица3" ref="A36:H57" totalsRowCount="1">
  <autoFilter ref="A36:H56" xr:uid="{2206B607-F24E-490F-881E-C44F6E10417D}"/>
  <sortState xmlns:xlrd2="http://schemas.microsoft.com/office/spreadsheetml/2017/richdata2" ref="A37:H56">
    <sortCondition ref="E36:E56"/>
  </sortState>
  <tableColumns count="8">
    <tableColumn id="1" xr3:uid="{705D8A73-2FC8-45C5-9F13-9FA0B2163BE9}" name="Пор. №" totalsRowLabel="Итог"/>
    <tableColumn id="2" xr3:uid="{520C0D14-A5CF-400B-B71E-2948B30B4683}" name="Наименование"/>
    <tableColumn id="3" xr3:uid="{A9A13D21-C0CF-490B-B7E4-E410F90BA4D4}" name="Описание" totalsRowFunction="count"/>
    <tableColumn id="4" xr3:uid="{E1227756-DC44-4DDE-B447-EAC1074B3D32}" name="ШП"/>
    <tableColumn id="5" xr3:uid="{829D0B97-A69B-4DD1-9CDC-AEB48D204D05}" name="ВП"/>
    <tableColumn id="6" xr3:uid="{2DF20EAE-98E8-4035-95A5-33016A8C5DC2}" name="ШИ">
      <calculatedColumnFormula>D37-30</calculatedColumnFormula>
    </tableColumn>
    <tableColumn id="7" xr3:uid="{1489AB38-605E-48C0-8A0C-F8002A35FC5F}" name="ВИ"/>
    <tableColumn id="8" xr3:uid="{196B5FA1-BFE9-4911-8A40-6B160ACC5599}" name="ПИ" totalsRowFunction="sum" dataDxfId="10" totalsRowDxfId="4">
      <calculatedColumnFormula>F37*G37/1000000</calculatedColumnFormula>
    </tableColumn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14B6D0-7D1E-4F5C-8BC3-DBCFB915B01D}" name="Таблица4" displayName="Таблица4" ref="A70:H82" totalsRowCount="1">
  <autoFilter ref="A70:H81" xr:uid="{75F7292E-A82A-44C0-9DA7-5CE82D3D5B15}"/>
  <tableColumns count="8">
    <tableColumn id="1" xr3:uid="{23F247A9-9A58-48F1-89E8-6C6B35BAC5EA}" name="Пор. №" totalsRowLabel="Итог"/>
    <tableColumn id="2" xr3:uid="{0177DE76-BEE9-4186-ACD7-5D15818B8625}" name="Наименование"/>
    <tableColumn id="3" xr3:uid="{82F29AB6-C997-48DA-83E6-F45D6EBB6557}" name="Описание" totalsRowFunction="count"/>
    <tableColumn id="4" xr3:uid="{258DD892-5E54-4F9C-A054-7493BD7E408E}" name="ШП"/>
    <tableColumn id="5" xr3:uid="{77D40592-E5CB-40FE-8949-1EDBFBAA8210}" name="ВП"/>
    <tableColumn id="6" xr3:uid="{D7A52490-504B-42F9-9F9B-AEF96BA04F30}" name="ШИ">
      <calculatedColumnFormula>D71</calculatedColumnFormula>
    </tableColumn>
    <tableColumn id="7" xr3:uid="{B4D2EDC4-4C0A-48E6-A6BC-13FC2188B426}" name="ВИ">
      <calculatedColumnFormula>E71</calculatedColumnFormula>
    </tableColumn>
    <tableColumn id="8" xr3:uid="{7D71A13C-F196-465E-838B-57DE51152BEE}" name="ПИ" totalsRowFunction="sum" dataDxfId="9">
      <calculatedColumnFormula>F71*G71/1000000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063D98-CA30-4564-AE42-1BAFC8BA76DE}" name="Таблица5" displayName="Таблица5" ref="A18:H24" totalsRowCount="1" headerRowDxfId="8" headerRowBorderDxfId="7" tableBorderDxfId="6">
  <autoFilter ref="A18:H23" xr:uid="{A8F582DD-F26E-49ED-8541-F56096E4F9EB}"/>
  <tableColumns count="8">
    <tableColumn id="1" xr3:uid="{D4E5EBC3-71EF-44A4-8295-F6D4A8517103}" name="Пор. №" totalsRowLabel="Итог"/>
    <tableColumn id="2" xr3:uid="{A12E6CFE-D5F1-4AD0-B7A4-19392AB7C0AA}" name="Наименование"/>
    <tableColumn id="3" xr3:uid="{950BBB97-4EDF-41E2-9FC1-C07450A65FFF}" name="Описание" totalsRowFunction="count"/>
    <tableColumn id="4" xr3:uid="{DBCC7035-F9E0-4F1C-A39F-91384FF9CDDB}" name="ШП"/>
    <tableColumn id="5" xr3:uid="{E3B7F8AE-96B3-461F-992C-75E3CFF3DF18}" name="ВП"/>
    <tableColumn id="6" xr3:uid="{5DDEAEC0-0AD3-4CE4-B460-AA58964D1AAB}" name="ШИ">
      <calculatedColumnFormula>D19+30</calculatedColumnFormula>
    </tableColumn>
    <tableColumn id="7" xr3:uid="{36C2311B-DE4F-41C7-8F3A-3104764931E2}" name="ВИ">
      <calculatedColumnFormula>E19+30</calculatedColumnFormula>
    </tableColumn>
    <tableColumn id="8" xr3:uid="{886B0C5A-1A18-4E29-88AB-1ED9A74E4832}" name="ПИ" totalsRowFunction="sum" totalsRowDxfId="5">
      <calculatedColumnFormula>F19*G19/1000000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B0938B-5C79-4AC8-BE38-84DE56193200}" name="Таблица6" displayName="Таблица6" ref="A61:H65" totalsRowCount="1" headerRowDxfId="0" headerRowBorderDxfId="2" tableBorderDxfId="3">
  <autoFilter ref="A61:H64" xr:uid="{1EC54363-997F-437A-A210-A82B09C8570F}"/>
  <tableColumns count="8">
    <tableColumn id="1" xr3:uid="{83F1A52C-DA7A-48D0-84F7-562349D564B1}" name="Пор. №" totalsRowLabel="Итог"/>
    <tableColumn id="2" xr3:uid="{5428FC8A-47C7-4B21-B6D5-94AC5D3BB162}" name="Наименование"/>
    <tableColumn id="3" xr3:uid="{01ECFD5A-4CC5-47D5-8803-1BB1885A50DF}" name="Описание" totalsRowFunction="count"/>
    <tableColumn id="4" xr3:uid="{AB358FC4-2E83-4109-9E52-03220D80EE65}" name="ШП"/>
    <tableColumn id="5" xr3:uid="{710E11C3-C051-4886-8043-F169CF3D3172}" name="ВП"/>
    <tableColumn id="6" xr3:uid="{70D31E78-CEA5-4CDB-838F-84A1B7B82066}" name="ШИ">
      <calculatedColumnFormula>D62-30</calculatedColumnFormula>
    </tableColumn>
    <tableColumn id="7" xr3:uid="{7967B127-C114-4A1C-A97B-88A551079425}" name="ВИ"/>
    <tableColumn id="8" xr3:uid="{D6F79174-27D2-4EEF-954E-CA4A8BAB8C6D}" name="ПИ" totalsRowFunction="sum" dataDxfId="1">
      <calculatedColumnFormula>F62*G62/1000000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AC32-67BD-478E-9081-0A9ED66AB99E}">
  <dimension ref="A1:H82"/>
  <sheetViews>
    <sheetView tabSelected="1" topLeftCell="A43" workbookViewId="0">
      <selection activeCell="F67" sqref="F67"/>
    </sheetView>
  </sheetViews>
  <sheetFormatPr defaultRowHeight="14.4" x14ac:dyDescent="0.3"/>
  <cols>
    <col min="1" max="1" width="9.44140625" customWidth="1"/>
    <col min="2" max="2" width="21.109375" customWidth="1"/>
    <col min="3" max="3" width="1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14</v>
      </c>
      <c r="B2" t="s">
        <v>3</v>
      </c>
      <c r="C2" t="s">
        <v>4</v>
      </c>
      <c r="D2">
        <v>4900</v>
      </c>
      <c r="E2">
        <v>280</v>
      </c>
      <c r="F2">
        <f t="shared" ref="F2:F13" si="0">D2+30</f>
        <v>4930</v>
      </c>
      <c r="G2">
        <f t="shared" ref="G2:G13" si="1">E2+30</f>
        <v>310</v>
      </c>
      <c r="H2" s="1">
        <f t="shared" ref="H2:H13" si="2">F2*G2/1000000</f>
        <v>1.5283</v>
      </c>
    </row>
    <row r="3" spans="1:8" x14ac:dyDescent="0.3">
      <c r="A3">
        <v>15</v>
      </c>
      <c r="B3" t="s">
        <v>3</v>
      </c>
      <c r="C3" t="s">
        <v>4</v>
      </c>
      <c r="D3">
        <v>4900</v>
      </c>
      <c r="E3">
        <v>280</v>
      </c>
      <c r="F3">
        <f t="shared" si="0"/>
        <v>4930</v>
      </c>
      <c r="G3">
        <f t="shared" si="1"/>
        <v>310</v>
      </c>
      <c r="H3" s="1">
        <f t="shared" si="2"/>
        <v>1.5283</v>
      </c>
    </row>
    <row r="4" spans="1:8" x14ac:dyDescent="0.3">
      <c r="F4">
        <f t="shared" si="0"/>
        <v>30</v>
      </c>
      <c r="G4">
        <f t="shared" si="1"/>
        <v>30</v>
      </c>
      <c r="H4" s="1">
        <f t="shared" si="2"/>
        <v>8.9999999999999998E-4</v>
      </c>
    </row>
    <row r="5" spans="1:8" x14ac:dyDescent="0.3">
      <c r="A5">
        <v>3</v>
      </c>
      <c r="B5" t="s">
        <v>3</v>
      </c>
      <c r="C5" t="s">
        <v>4</v>
      </c>
      <c r="D5">
        <v>980</v>
      </c>
      <c r="E5">
        <v>2400</v>
      </c>
      <c r="F5">
        <f t="shared" si="0"/>
        <v>1010</v>
      </c>
      <c r="G5">
        <f t="shared" si="1"/>
        <v>2430</v>
      </c>
      <c r="H5" s="1">
        <f t="shared" si="2"/>
        <v>2.4542999999999999</v>
      </c>
    </row>
    <row r="6" spans="1:8" x14ac:dyDescent="0.3">
      <c r="F6">
        <f t="shared" si="0"/>
        <v>30</v>
      </c>
      <c r="G6">
        <f t="shared" si="1"/>
        <v>30</v>
      </c>
      <c r="H6" s="1">
        <f t="shared" si="2"/>
        <v>8.9999999999999998E-4</v>
      </c>
    </row>
    <row r="7" spans="1:8" x14ac:dyDescent="0.3">
      <c r="A7">
        <v>4</v>
      </c>
      <c r="B7" t="s">
        <v>3</v>
      </c>
      <c r="C7" t="s">
        <v>4</v>
      </c>
      <c r="D7">
        <v>1880</v>
      </c>
      <c r="E7">
        <v>2400</v>
      </c>
      <c r="F7">
        <f t="shared" si="0"/>
        <v>1910</v>
      </c>
      <c r="G7">
        <f t="shared" si="1"/>
        <v>2430</v>
      </c>
      <c r="H7" s="1">
        <f t="shared" si="2"/>
        <v>4.6413000000000002</v>
      </c>
    </row>
    <row r="8" spans="1:8" x14ac:dyDescent="0.3">
      <c r="F8">
        <f t="shared" si="0"/>
        <v>30</v>
      </c>
      <c r="G8">
        <f t="shared" si="1"/>
        <v>30</v>
      </c>
      <c r="H8" s="1">
        <f t="shared" si="2"/>
        <v>8.9999999999999998E-4</v>
      </c>
    </row>
    <row r="9" spans="1:8" x14ac:dyDescent="0.3">
      <c r="A9">
        <v>10</v>
      </c>
      <c r="B9" t="s">
        <v>3</v>
      </c>
      <c r="C9" t="s">
        <v>4</v>
      </c>
      <c r="D9">
        <v>2380</v>
      </c>
      <c r="E9">
        <v>2400</v>
      </c>
      <c r="F9">
        <f t="shared" si="0"/>
        <v>2410</v>
      </c>
      <c r="G9">
        <f t="shared" si="1"/>
        <v>2430</v>
      </c>
      <c r="H9" s="1">
        <f t="shared" si="2"/>
        <v>5.8563000000000001</v>
      </c>
    </row>
    <row r="10" spans="1:8" x14ac:dyDescent="0.3">
      <c r="A10">
        <v>11</v>
      </c>
      <c r="B10" t="s">
        <v>3</v>
      </c>
      <c r="C10" t="s">
        <v>4</v>
      </c>
      <c r="D10">
        <v>2380</v>
      </c>
      <c r="E10">
        <v>2400</v>
      </c>
      <c r="F10">
        <f t="shared" si="0"/>
        <v>2410</v>
      </c>
      <c r="G10">
        <f t="shared" si="1"/>
        <v>2430</v>
      </c>
      <c r="H10" s="1">
        <f t="shared" si="2"/>
        <v>5.8563000000000001</v>
      </c>
    </row>
    <row r="11" spans="1:8" x14ac:dyDescent="0.3">
      <c r="F11">
        <f t="shared" si="0"/>
        <v>30</v>
      </c>
      <c r="G11">
        <f t="shared" si="1"/>
        <v>30</v>
      </c>
      <c r="H11" s="1">
        <f t="shared" si="2"/>
        <v>8.9999999999999998E-4</v>
      </c>
    </row>
    <row r="12" spans="1:8" x14ac:dyDescent="0.3">
      <c r="A12">
        <v>12</v>
      </c>
      <c r="B12" t="s">
        <v>3</v>
      </c>
      <c r="C12" t="s">
        <v>4</v>
      </c>
      <c r="D12">
        <v>2400</v>
      </c>
      <c r="E12">
        <v>2400</v>
      </c>
      <c r="F12">
        <f t="shared" si="0"/>
        <v>2430</v>
      </c>
      <c r="G12">
        <f t="shared" si="1"/>
        <v>2430</v>
      </c>
      <c r="H12" s="1">
        <f t="shared" si="2"/>
        <v>5.9048999999999996</v>
      </c>
    </row>
    <row r="13" spans="1:8" x14ac:dyDescent="0.3">
      <c r="A13">
        <v>13</v>
      </c>
      <c r="B13" t="s">
        <v>3</v>
      </c>
      <c r="C13" t="s">
        <v>4</v>
      </c>
      <c r="D13">
        <v>2400</v>
      </c>
      <c r="E13">
        <v>2400</v>
      </c>
      <c r="F13">
        <f t="shared" si="0"/>
        <v>2430</v>
      </c>
      <c r="G13">
        <f t="shared" si="1"/>
        <v>2430</v>
      </c>
      <c r="H13" s="1">
        <f t="shared" si="2"/>
        <v>5.9048999999999996</v>
      </c>
    </row>
    <row r="14" spans="1:8" x14ac:dyDescent="0.3">
      <c r="A14" t="s">
        <v>17</v>
      </c>
      <c r="C14">
        <f>SUBTOTAL(103,Таблица1[Описание])</f>
        <v>8</v>
      </c>
      <c r="H14" s="1">
        <f>SUBTOTAL(109,Таблица1[ПИ])</f>
        <v>33.678199999999997</v>
      </c>
    </row>
    <row r="15" spans="1:8" x14ac:dyDescent="0.3">
      <c r="H15" s="1"/>
    </row>
    <row r="16" spans="1:8" x14ac:dyDescent="0.3">
      <c r="H16" s="1"/>
    </row>
    <row r="17" spans="1:8" x14ac:dyDescent="0.3">
      <c r="H17" s="1"/>
    </row>
    <row r="18" spans="1:8" x14ac:dyDescent="0.3">
      <c r="A18" s="6" t="s">
        <v>0</v>
      </c>
      <c r="B18" s="6" t="s">
        <v>1</v>
      </c>
      <c r="C18" s="6" t="s">
        <v>2</v>
      </c>
      <c r="D18" s="6" t="s">
        <v>12</v>
      </c>
      <c r="E18" s="6" t="s">
        <v>13</v>
      </c>
      <c r="F18" s="6" t="s">
        <v>14</v>
      </c>
      <c r="G18" s="6" t="s">
        <v>15</v>
      </c>
      <c r="H18" s="6" t="s">
        <v>16</v>
      </c>
    </row>
    <row r="19" spans="1:8" x14ac:dyDescent="0.3">
      <c r="A19" s="2">
        <v>18</v>
      </c>
      <c r="B19" s="2" t="s">
        <v>19</v>
      </c>
      <c r="C19" s="2" t="s">
        <v>4</v>
      </c>
      <c r="D19" s="2">
        <v>2380</v>
      </c>
      <c r="E19" s="2">
        <v>1874</v>
      </c>
      <c r="F19" s="2">
        <f>D19+30</f>
        <v>2410</v>
      </c>
      <c r="G19" s="2">
        <v>1919</v>
      </c>
      <c r="H19" s="4">
        <f>F19*G19/1000000</f>
        <v>4.62479</v>
      </c>
    </row>
    <row r="20" spans="1:8" x14ac:dyDescent="0.3">
      <c r="A20" s="3">
        <v>19</v>
      </c>
      <c r="B20" s="3" t="s">
        <v>18</v>
      </c>
      <c r="C20" s="3" t="s">
        <v>4</v>
      </c>
      <c r="D20" s="3">
        <v>2380</v>
      </c>
      <c r="E20" s="3">
        <v>1874</v>
      </c>
      <c r="F20" s="3">
        <f>D20+30</f>
        <v>2410</v>
      </c>
      <c r="G20" s="3">
        <v>1919</v>
      </c>
      <c r="H20" s="5">
        <f>F20*G20/1000000</f>
        <v>4.62479</v>
      </c>
    </row>
    <row r="21" spans="1:8" x14ac:dyDescent="0.3">
      <c r="A21" s="3"/>
      <c r="B21" s="3"/>
      <c r="C21" s="3"/>
      <c r="D21" s="3"/>
      <c r="E21" s="3"/>
      <c r="F21" s="3">
        <f>D21+30</f>
        <v>30</v>
      </c>
      <c r="G21" s="3">
        <f>E21+30</f>
        <v>30</v>
      </c>
      <c r="H21" s="5">
        <f>F21*G21/1000000</f>
        <v>8.9999999999999998E-4</v>
      </c>
    </row>
    <row r="22" spans="1:8" x14ac:dyDescent="0.3">
      <c r="A22" s="2">
        <v>20</v>
      </c>
      <c r="B22" s="2" t="s">
        <v>18</v>
      </c>
      <c r="C22" s="2" t="s">
        <v>4</v>
      </c>
      <c r="D22" s="2">
        <v>2400</v>
      </c>
      <c r="E22" s="2">
        <v>3805</v>
      </c>
      <c r="F22" s="2">
        <f>D22+30</f>
        <v>2430</v>
      </c>
      <c r="G22" s="2">
        <v>3850</v>
      </c>
      <c r="H22" s="4">
        <f>F22*G22/1000000</f>
        <v>9.3554999999999993</v>
      </c>
    </row>
    <row r="23" spans="1:8" x14ac:dyDescent="0.3">
      <c r="A23" s="3">
        <v>21</v>
      </c>
      <c r="B23" s="3" t="s">
        <v>19</v>
      </c>
      <c r="C23" s="3" t="s">
        <v>4</v>
      </c>
      <c r="D23" s="3">
        <v>2400</v>
      </c>
      <c r="E23" s="3">
        <v>3805</v>
      </c>
      <c r="F23" s="3">
        <f>D23+30</f>
        <v>2430</v>
      </c>
      <c r="G23" s="3">
        <v>3850</v>
      </c>
      <c r="H23" s="5">
        <f>F23*G23/1000000</f>
        <v>9.3554999999999993</v>
      </c>
    </row>
    <row r="24" spans="1:8" x14ac:dyDescent="0.3">
      <c r="A24" t="s">
        <v>17</v>
      </c>
      <c r="C24">
        <f>SUBTOTAL(103,Таблица5[Описание])</f>
        <v>4</v>
      </c>
      <c r="H24" s="1">
        <f>SUBTOTAL(109,Таблица5[ПИ])</f>
        <v>27.961479999999998</v>
      </c>
    </row>
    <row r="25" spans="1:8" x14ac:dyDescent="0.3">
      <c r="H25" s="1"/>
    </row>
    <row r="26" spans="1:8" x14ac:dyDescent="0.3">
      <c r="H26" s="1"/>
    </row>
    <row r="27" spans="1:8" x14ac:dyDescent="0.3">
      <c r="H27" s="1"/>
    </row>
    <row r="28" spans="1:8" x14ac:dyDescent="0.3">
      <c r="H28" s="1"/>
    </row>
    <row r="29" spans="1:8" x14ac:dyDescent="0.3">
      <c r="A29" t="s">
        <v>0</v>
      </c>
      <c r="B29" t="s">
        <v>1</v>
      </c>
      <c r="C29" t="s">
        <v>2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</row>
    <row r="30" spans="1:8" x14ac:dyDescent="0.3">
      <c r="A30">
        <v>9</v>
      </c>
      <c r="B30" t="s">
        <v>5</v>
      </c>
      <c r="C30" t="s">
        <v>9</v>
      </c>
      <c r="D30">
        <v>980</v>
      </c>
      <c r="E30">
        <v>2400</v>
      </c>
      <c r="F30">
        <f t="shared" ref="F30:F31" si="3">D30-30</f>
        <v>950</v>
      </c>
      <c r="G30">
        <f t="shared" ref="G30:G31" si="4">E30-30</f>
        <v>2370</v>
      </c>
      <c r="H30" s="1">
        <f t="shared" ref="H30:H31" si="5">F30*G30/1000000</f>
        <v>2.2515000000000001</v>
      </c>
    </row>
    <row r="31" spans="1:8" x14ac:dyDescent="0.3">
      <c r="A31">
        <v>30</v>
      </c>
      <c r="B31" t="s">
        <v>5</v>
      </c>
      <c r="C31" t="s">
        <v>9</v>
      </c>
      <c r="D31">
        <v>980</v>
      </c>
      <c r="E31">
        <v>2400</v>
      </c>
      <c r="F31">
        <f t="shared" si="3"/>
        <v>950</v>
      </c>
      <c r="G31">
        <f t="shared" si="4"/>
        <v>2370</v>
      </c>
      <c r="H31" s="1">
        <f t="shared" si="5"/>
        <v>2.2515000000000001</v>
      </c>
    </row>
    <row r="32" spans="1:8" x14ac:dyDescent="0.3">
      <c r="A32" t="s">
        <v>17</v>
      </c>
      <c r="C32">
        <f>SUBTOTAL(103,Таблица2[Описание])</f>
        <v>2</v>
      </c>
      <c r="H32" s="1">
        <f>SUBTOTAL(109,Таблица2[ПИ])</f>
        <v>4.5030000000000001</v>
      </c>
    </row>
    <row r="33" spans="1:8" x14ac:dyDescent="0.3">
      <c r="H33" s="1"/>
    </row>
    <row r="34" spans="1:8" x14ac:dyDescent="0.3">
      <c r="H34" s="1"/>
    </row>
    <row r="35" spans="1:8" x14ac:dyDescent="0.3">
      <c r="H35" s="1"/>
    </row>
    <row r="36" spans="1:8" x14ac:dyDescent="0.3">
      <c r="A36" t="s">
        <v>0</v>
      </c>
      <c r="B36" t="s">
        <v>1</v>
      </c>
      <c r="C36" t="s">
        <v>2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</row>
    <row r="37" spans="1:8" x14ac:dyDescent="0.3">
      <c r="A37">
        <v>8</v>
      </c>
      <c r="B37" t="s">
        <v>6</v>
      </c>
      <c r="C37" t="s">
        <v>7</v>
      </c>
      <c r="D37">
        <v>1880</v>
      </c>
      <c r="E37">
        <v>600</v>
      </c>
      <c r="F37">
        <f>D37-30</f>
        <v>1850</v>
      </c>
      <c r="G37">
        <f>E37-30</f>
        <v>570</v>
      </c>
      <c r="H37" s="1">
        <f t="shared" ref="H37:H53" si="6">F37*G37/1000000</f>
        <v>1.0545</v>
      </c>
    </row>
    <row r="38" spans="1:8" x14ac:dyDescent="0.3">
      <c r="F38">
        <f t="shared" ref="F38:F53" si="7">D38-30</f>
        <v>-30</v>
      </c>
      <c r="H38" s="1">
        <f t="shared" si="6"/>
        <v>0</v>
      </c>
    </row>
    <row r="39" spans="1:8" x14ac:dyDescent="0.3">
      <c r="A39">
        <v>7</v>
      </c>
      <c r="B39" t="s">
        <v>6</v>
      </c>
      <c r="C39" t="s">
        <v>7</v>
      </c>
      <c r="D39">
        <v>1900</v>
      </c>
      <c r="E39">
        <v>600</v>
      </c>
      <c r="F39">
        <f t="shared" si="7"/>
        <v>1870</v>
      </c>
      <c r="G39">
        <f>E39-30</f>
        <v>570</v>
      </c>
      <c r="H39" s="1">
        <f t="shared" si="6"/>
        <v>1.0659000000000001</v>
      </c>
    </row>
    <row r="40" spans="1:8" x14ac:dyDescent="0.3">
      <c r="F40">
        <f t="shared" si="7"/>
        <v>-30</v>
      </c>
      <c r="H40" s="1">
        <f t="shared" si="6"/>
        <v>0</v>
      </c>
    </row>
    <row r="41" spans="1:8" x14ac:dyDescent="0.3">
      <c r="A41">
        <v>5</v>
      </c>
      <c r="B41" t="s">
        <v>6</v>
      </c>
      <c r="C41" t="s">
        <v>7</v>
      </c>
      <c r="D41">
        <v>2400</v>
      </c>
      <c r="E41">
        <v>600</v>
      </c>
      <c r="F41">
        <f t="shared" si="7"/>
        <v>2370</v>
      </c>
      <c r="G41">
        <f>E41-30</f>
        <v>570</v>
      </c>
      <c r="H41" s="1">
        <f t="shared" si="6"/>
        <v>1.3509</v>
      </c>
    </row>
    <row r="42" spans="1:8" x14ac:dyDescent="0.3">
      <c r="A42">
        <v>6</v>
      </c>
      <c r="B42" t="s">
        <v>6</v>
      </c>
      <c r="C42" t="s">
        <v>7</v>
      </c>
      <c r="D42">
        <v>2400</v>
      </c>
      <c r="E42">
        <v>600</v>
      </c>
      <c r="F42">
        <f t="shared" si="7"/>
        <v>2370</v>
      </c>
      <c r="G42">
        <f>E42-30</f>
        <v>570</v>
      </c>
      <c r="H42" s="1">
        <f t="shared" si="6"/>
        <v>1.3509</v>
      </c>
    </row>
    <row r="43" spans="1:8" x14ac:dyDescent="0.3">
      <c r="F43">
        <f t="shared" si="7"/>
        <v>-30</v>
      </c>
      <c r="H43" s="1">
        <f t="shared" si="6"/>
        <v>0</v>
      </c>
    </row>
    <row r="44" spans="1:8" x14ac:dyDescent="0.3">
      <c r="A44">
        <v>22</v>
      </c>
      <c r="B44" t="s">
        <v>6</v>
      </c>
      <c r="C44" t="s">
        <v>11</v>
      </c>
      <c r="D44">
        <v>1880</v>
      </c>
      <c r="E44">
        <v>1030</v>
      </c>
      <c r="F44">
        <f t="shared" si="7"/>
        <v>1850</v>
      </c>
      <c r="G44">
        <f>E44-30</f>
        <v>1000</v>
      </c>
      <c r="H44" s="1">
        <f t="shared" si="6"/>
        <v>1.85</v>
      </c>
    </row>
    <row r="45" spans="1:8" x14ac:dyDescent="0.3">
      <c r="A45">
        <v>23</v>
      </c>
      <c r="B45" t="s">
        <v>6</v>
      </c>
      <c r="C45" t="s">
        <v>11</v>
      </c>
      <c r="D45">
        <v>1880</v>
      </c>
      <c r="E45">
        <v>1030</v>
      </c>
      <c r="F45">
        <f t="shared" si="7"/>
        <v>1850</v>
      </c>
      <c r="G45">
        <f>E45-30</f>
        <v>1000</v>
      </c>
      <c r="H45" s="1">
        <f t="shared" si="6"/>
        <v>1.85</v>
      </c>
    </row>
    <row r="46" spans="1:8" x14ac:dyDescent="0.3">
      <c r="A46">
        <v>25</v>
      </c>
      <c r="B46" t="s">
        <v>6</v>
      </c>
      <c r="C46" t="s">
        <v>11</v>
      </c>
      <c r="D46">
        <v>1880</v>
      </c>
      <c r="E46">
        <v>1030</v>
      </c>
      <c r="F46">
        <f t="shared" si="7"/>
        <v>1850</v>
      </c>
      <c r="G46">
        <f>E46-30</f>
        <v>1000</v>
      </c>
      <c r="H46" s="1">
        <f t="shared" si="6"/>
        <v>1.85</v>
      </c>
    </row>
    <row r="47" spans="1:8" x14ac:dyDescent="0.3">
      <c r="A47">
        <v>26</v>
      </c>
      <c r="B47" t="s">
        <v>6</v>
      </c>
      <c r="C47" t="s">
        <v>11</v>
      </c>
      <c r="D47">
        <v>1880</v>
      </c>
      <c r="E47">
        <v>1030</v>
      </c>
      <c r="F47">
        <f t="shared" si="7"/>
        <v>1850</v>
      </c>
      <c r="G47">
        <f>E47-30</f>
        <v>1000</v>
      </c>
      <c r="H47" s="1">
        <f t="shared" si="6"/>
        <v>1.85</v>
      </c>
    </row>
    <row r="48" spans="1:8" x14ac:dyDescent="0.3">
      <c r="F48">
        <f t="shared" si="7"/>
        <v>-30</v>
      </c>
      <c r="H48" s="1">
        <f t="shared" si="6"/>
        <v>0</v>
      </c>
    </row>
    <row r="49" spans="1:8" x14ac:dyDescent="0.3">
      <c r="A49">
        <v>24</v>
      </c>
      <c r="B49" t="s">
        <v>6</v>
      </c>
      <c r="C49" t="s">
        <v>11</v>
      </c>
      <c r="D49">
        <v>1900</v>
      </c>
      <c r="E49">
        <v>1030</v>
      </c>
      <c r="F49">
        <f t="shared" si="7"/>
        <v>1870</v>
      </c>
      <c r="G49">
        <f>E49-30</f>
        <v>1000</v>
      </c>
      <c r="H49" s="1">
        <f t="shared" si="6"/>
        <v>1.87</v>
      </c>
    </row>
    <row r="50" spans="1:8" x14ac:dyDescent="0.3">
      <c r="A50">
        <v>27</v>
      </c>
      <c r="B50" t="s">
        <v>6</v>
      </c>
      <c r="C50" t="s">
        <v>11</v>
      </c>
      <c r="D50">
        <v>1900</v>
      </c>
      <c r="E50">
        <v>1030</v>
      </c>
      <c r="F50">
        <f t="shared" si="7"/>
        <v>1870</v>
      </c>
      <c r="G50">
        <f>E50-30</f>
        <v>1000</v>
      </c>
      <c r="H50" s="1">
        <f t="shared" si="6"/>
        <v>1.87</v>
      </c>
    </row>
    <row r="51" spans="1:8" x14ac:dyDescent="0.3">
      <c r="A51">
        <v>28</v>
      </c>
      <c r="B51" t="s">
        <v>6</v>
      </c>
      <c r="C51" t="s">
        <v>11</v>
      </c>
      <c r="D51">
        <v>1900</v>
      </c>
      <c r="E51">
        <v>1030</v>
      </c>
      <c r="F51">
        <f t="shared" si="7"/>
        <v>1870</v>
      </c>
      <c r="G51">
        <f>E51-30</f>
        <v>1000</v>
      </c>
      <c r="H51" s="1">
        <f t="shared" si="6"/>
        <v>1.87</v>
      </c>
    </row>
    <row r="52" spans="1:8" x14ac:dyDescent="0.3">
      <c r="A52">
        <v>29</v>
      </c>
      <c r="B52" t="s">
        <v>6</v>
      </c>
      <c r="C52" t="s">
        <v>11</v>
      </c>
      <c r="D52">
        <v>1900</v>
      </c>
      <c r="E52">
        <v>1030</v>
      </c>
      <c r="F52">
        <f t="shared" si="7"/>
        <v>1870</v>
      </c>
      <c r="G52">
        <f>E52-30</f>
        <v>1000</v>
      </c>
      <c r="H52" s="1">
        <f t="shared" si="6"/>
        <v>1.87</v>
      </c>
    </row>
    <row r="53" spans="1:8" x14ac:dyDescent="0.3">
      <c r="F53">
        <f t="shared" si="7"/>
        <v>-30</v>
      </c>
      <c r="H53" s="1">
        <f t="shared" si="6"/>
        <v>0</v>
      </c>
    </row>
    <row r="57" spans="1:8" x14ac:dyDescent="0.3">
      <c r="A57" t="s">
        <v>17</v>
      </c>
      <c r="C57">
        <f>SUBTOTAL(103,Таблица3[Описание])</f>
        <v>12</v>
      </c>
      <c r="H57" s="1">
        <f>SUBTOTAL(109,Таблица3[ПИ])</f>
        <v>19.702200000000001</v>
      </c>
    </row>
    <row r="61" spans="1:8" x14ac:dyDescent="0.3">
      <c r="A61" s="7" t="s">
        <v>0</v>
      </c>
      <c r="B61" s="7" t="s">
        <v>1</v>
      </c>
      <c r="C61" s="7" t="s">
        <v>2</v>
      </c>
      <c r="D61" s="7" t="s">
        <v>12</v>
      </c>
      <c r="E61" s="7" t="s">
        <v>13</v>
      </c>
      <c r="F61" s="7" t="s">
        <v>14</v>
      </c>
      <c r="G61" s="7" t="s">
        <v>15</v>
      </c>
      <c r="H61" s="7" t="s">
        <v>16</v>
      </c>
    </row>
    <row r="62" spans="1:8" x14ac:dyDescent="0.3">
      <c r="A62">
        <v>45</v>
      </c>
      <c r="B62" t="s">
        <v>6</v>
      </c>
      <c r="C62" t="s">
        <v>4</v>
      </c>
      <c r="D62">
        <v>2400</v>
      </c>
      <c r="E62">
        <v>3885</v>
      </c>
      <c r="F62">
        <f>D62-30</f>
        <v>2370</v>
      </c>
      <c r="G62">
        <v>3840</v>
      </c>
      <c r="H62" s="1">
        <f>F62*G62/1000000</f>
        <v>9.1007999999999996</v>
      </c>
    </row>
    <row r="63" spans="1:8" x14ac:dyDescent="0.3">
      <c r="F63">
        <f>D63-30</f>
        <v>-30</v>
      </c>
      <c r="H63" s="1">
        <f>F63*G63/1000000</f>
        <v>0</v>
      </c>
    </row>
    <row r="64" spans="1:8" x14ac:dyDescent="0.3">
      <c r="A64">
        <v>46</v>
      </c>
      <c r="B64" t="s">
        <v>6</v>
      </c>
      <c r="C64" t="s">
        <v>4</v>
      </c>
      <c r="D64">
        <v>2400</v>
      </c>
      <c r="E64">
        <v>3885</v>
      </c>
      <c r="F64">
        <f>D64-30</f>
        <v>2370</v>
      </c>
      <c r="G64">
        <v>3840</v>
      </c>
      <c r="H64" s="1">
        <f>F64*G64/1000000</f>
        <v>9.1007999999999996</v>
      </c>
    </row>
    <row r="65" spans="1:8" x14ac:dyDescent="0.3">
      <c r="A65" t="s">
        <v>17</v>
      </c>
      <c r="C65">
        <f>SUBTOTAL(103,Таблица6[Описание])</f>
        <v>2</v>
      </c>
      <c r="H65" s="1">
        <f>SUBTOTAL(109,Таблица6[ПИ])</f>
        <v>18.201599999999999</v>
      </c>
    </row>
    <row r="70" spans="1:8" x14ac:dyDescent="0.3">
      <c r="A70" t="s">
        <v>0</v>
      </c>
      <c r="B70" t="s">
        <v>1</v>
      </c>
      <c r="C70" t="s">
        <v>2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</row>
    <row r="71" spans="1:8" x14ac:dyDescent="0.3">
      <c r="A71">
        <v>1</v>
      </c>
      <c r="B71" t="s">
        <v>8</v>
      </c>
      <c r="C71" t="s">
        <v>10</v>
      </c>
      <c r="D71">
        <v>900</v>
      </c>
      <c r="E71">
        <v>2100</v>
      </c>
      <c r="F71">
        <f t="shared" ref="F71:F81" si="8">D71</f>
        <v>900</v>
      </c>
      <c r="G71">
        <f t="shared" ref="G71:G81" si="9">E71</f>
        <v>2100</v>
      </c>
      <c r="H71" s="1">
        <f t="shared" ref="H71:H81" si="10">F71*G71/1000000</f>
        <v>1.89</v>
      </c>
    </row>
    <row r="72" spans="1:8" x14ac:dyDescent="0.3">
      <c r="A72">
        <v>31</v>
      </c>
      <c r="B72" t="s">
        <v>8</v>
      </c>
      <c r="C72" t="s">
        <v>10</v>
      </c>
      <c r="D72">
        <v>900</v>
      </c>
      <c r="E72">
        <v>2100</v>
      </c>
      <c r="F72">
        <f t="shared" si="8"/>
        <v>900</v>
      </c>
      <c r="G72">
        <f t="shared" si="9"/>
        <v>2100</v>
      </c>
      <c r="H72" s="1">
        <f t="shared" si="10"/>
        <v>1.89</v>
      </c>
    </row>
    <row r="73" spans="1:8" x14ac:dyDescent="0.3">
      <c r="A73">
        <v>32</v>
      </c>
      <c r="B73" t="s">
        <v>8</v>
      </c>
      <c r="C73" t="s">
        <v>10</v>
      </c>
      <c r="D73">
        <v>800</v>
      </c>
      <c r="E73">
        <v>2100</v>
      </c>
      <c r="F73">
        <f t="shared" si="8"/>
        <v>800</v>
      </c>
      <c r="G73">
        <f t="shared" si="9"/>
        <v>2100</v>
      </c>
      <c r="H73" s="1">
        <f t="shared" si="10"/>
        <v>1.68</v>
      </c>
    </row>
    <row r="74" spans="1:8" x14ac:dyDescent="0.3">
      <c r="A74">
        <v>33</v>
      </c>
      <c r="B74" t="s">
        <v>8</v>
      </c>
      <c r="C74" t="s">
        <v>10</v>
      </c>
      <c r="D74">
        <v>800</v>
      </c>
      <c r="E74">
        <v>2100</v>
      </c>
      <c r="F74">
        <f t="shared" si="8"/>
        <v>800</v>
      </c>
      <c r="G74">
        <f t="shared" si="9"/>
        <v>2100</v>
      </c>
      <c r="H74" s="1">
        <f t="shared" si="10"/>
        <v>1.68</v>
      </c>
    </row>
    <row r="75" spans="1:8" x14ac:dyDescent="0.3">
      <c r="A75">
        <v>34</v>
      </c>
      <c r="B75" t="s">
        <v>8</v>
      </c>
      <c r="C75" t="s">
        <v>10</v>
      </c>
      <c r="D75">
        <v>800</v>
      </c>
      <c r="E75">
        <v>2100</v>
      </c>
      <c r="F75">
        <f t="shared" si="8"/>
        <v>800</v>
      </c>
      <c r="G75">
        <f t="shared" si="9"/>
        <v>2100</v>
      </c>
      <c r="H75" s="1">
        <f t="shared" si="10"/>
        <v>1.68</v>
      </c>
    </row>
    <row r="76" spans="1:8" x14ac:dyDescent="0.3">
      <c r="A76">
        <v>35</v>
      </c>
      <c r="B76" t="s">
        <v>8</v>
      </c>
      <c r="C76" t="s">
        <v>10</v>
      </c>
      <c r="D76">
        <v>800</v>
      </c>
      <c r="E76">
        <v>2100</v>
      </c>
      <c r="F76">
        <f t="shared" si="8"/>
        <v>800</v>
      </c>
      <c r="G76">
        <f t="shared" si="9"/>
        <v>2100</v>
      </c>
      <c r="H76" s="1">
        <f t="shared" si="10"/>
        <v>1.68</v>
      </c>
    </row>
    <row r="77" spans="1:8" x14ac:dyDescent="0.3">
      <c r="A77">
        <v>36</v>
      </c>
      <c r="B77" t="s">
        <v>8</v>
      </c>
      <c r="C77" t="s">
        <v>10</v>
      </c>
      <c r="D77">
        <v>800</v>
      </c>
      <c r="E77">
        <v>2100</v>
      </c>
      <c r="F77">
        <f t="shared" si="8"/>
        <v>800</v>
      </c>
      <c r="G77">
        <f t="shared" si="9"/>
        <v>2100</v>
      </c>
      <c r="H77" s="1">
        <f t="shared" si="10"/>
        <v>1.68</v>
      </c>
    </row>
    <row r="78" spans="1:8" x14ac:dyDescent="0.3">
      <c r="A78">
        <v>37</v>
      </c>
      <c r="B78" t="s">
        <v>8</v>
      </c>
      <c r="C78" t="s">
        <v>10</v>
      </c>
      <c r="D78">
        <v>800</v>
      </c>
      <c r="E78">
        <v>2100</v>
      </c>
      <c r="F78">
        <f t="shared" si="8"/>
        <v>800</v>
      </c>
      <c r="G78">
        <f t="shared" si="9"/>
        <v>2100</v>
      </c>
      <c r="H78" s="1">
        <f t="shared" si="10"/>
        <v>1.68</v>
      </c>
    </row>
    <row r="79" spans="1:8" x14ac:dyDescent="0.3">
      <c r="A79">
        <v>38</v>
      </c>
      <c r="B79" t="s">
        <v>8</v>
      </c>
      <c r="C79" t="s">
        <v>10</v>
      </c>
      <c r="D79">
        <v>800</v>
      </c>
      <c r="E79">
        <v>2100</v>
      </c>
      <c r="F79">
        <f t="shared" si="8"/>
        <v>800</v>
      </c>
      <c r="G79">
        <f t="shared" si="9"/>
        <v>2100</v>
      </c>
      <c r="H79" s="1">
        <f t="shared" si="10"/>
        <v>1.68</v>
      </c>
    </row>
    <row r="80" spans="1:8" x14ac:dyDescent="0.3">
      <c r="A80">
        <v>39</v>
      </c>
      <c r="B80" t="s">
        <v>8</v>
      </c>
      <c r="C80" t="s">
        <v>10</v>
      </c>
      <c r="D80">
        <v>800</v>
      </c>
      <c r="E80">
        <v>2100</v>
      </c>
      <c r="F80">
        <f t="shared" si="8"/>
        <v>800</v>
      </c>
      <c r="G80">
        <f t="shared" si="9"/>
        <v>2100</v>
      </c>
      <c r="H80" s="1">
        <f t="shared" si="10"/>
        <v>1.68</v>
      </c>
    </row>
    <row r="81" spans="1:8" x14ac:dyDescent="0.3">
      <c r="A81">
        <v>44</v>
      </c>
      <c r="B81" t="s">
        <v>8</v>
      </c>
      <c r="C81" t="s">
        <v>10</v>
      </c>
      <c r="D81">
        <v>800</v>
      </c>
      <c r="E81">
        <v>2300</v>
      </c>
      <c r="F81">
        <f t="shared" si="8"/>
        <v>800</v>
      </c>
      <c r="G81">
        <f t="shared" si="9"/>
        <v>2300</v>
      </c>
      <c r="H81" s="1">
        <f t="shared" si="10"/>
        <v>1.84</v>
      </c>
    </row>
    <row r="82" spans="1:8" x14ac:dyDescent="0.3">
      <c r="A82" t="s">
        <v>17</v>
      </c>
      <c r="C82">
        <f>SUBTOTAL(103,Таблица4[Описание])</f>
        <v>11</v>
      </c>
      <c r="H82" s="1">
        <f>SUBTOTAL(109,Таблица4[ПИ])</f>
        <v>19.059999999999999</v>
      </c>
    </row>
  </sheetData>
  <sortState xmlns:xlrd2="http://schemas.microsoft.com/office/spreadsheetml/2017/richdata2" ref="A2:H56">
    <sortCondition ref="B1"/>
  </sortState>
  <pageMargins left="0.7" right="0.7" top="0.75" bottom="0.75" header="0.3" footer="0.3"/>
  <pageSetup paperSize="8" orientation="landscape" copies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Meister mAAAd</dc:creator>
  <cp:lastModifiedBy>Meister mAAAd</cp:lastModifiedBy>
  <dcterms:created xsi:type="dcterms:W3CDTF">2021-06-05T05:20:48Z</dcterms:created>
  <dcterms:modified xsi:type="dcterms:W3CDTF">2021-06-05T07:37:04Z</dcterms:modified>
</cp:coreProperties>
</file>