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tongliu/Desktop/"/>
    </mc:Choice>
  </mc:AlternateContent>
  <xr:revisionPtr revIDLastSave="0" documentId="13_ncr:1_{007534B1-86E5-1342-AA38-FFA0103E12EC}" xr6:coauthVersionLast="40" xr6:coauthVersionMax="40" xr10:uidLastSave="{00000000-0000-0000-0000-000000000000}"/>
  <bookViews>
    <workbookView xWindow="0" yWindow="0" windowWidth="28800" windowHeight="18000" xr2:uid="{47B53ACD-9F2A-FB4E-AFCF-F25CF6B77338}"/>
  </bookViews>
  <sheets>
    <sheet name="Aggregate" sheetId="11" r:id="rId1"/>
    <sheet name="Data without formula" sheetId="14" r:id="rId2"/>
    <sheet name="Population" sheetId="3" r:id="rId3"/>
    <sheet name="Income" sheetId="4" r:id="rId4"/>
    <sheet name="Employment" sheetId="7" r:id="rId5"/>
    <sheet name="Air_Quality_Index" sheetId="8" r:id="rId6"/>
    <sheet name="Traffic_Accident" sheetId="12" r:id="rId7"/>
  </sheets>
  <definedNames>
    <definedName name="_xlnm._FilterDatabase" localSheetId="0" hidden="1">Aggregate!$S$3:$V$19</definedName>
    <definedName name="_xlnm._FilterDatabase" localSheetId="4" hidden="1">Employment!$A$2:$C$45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1" l="1"/>
  <c r="S3" i="11"/>
  <c r="V3" i="11" s="1"/>
  <c r="U3" i="11"/>
  <c r="U5" i="11"/>
  <c r="U6" i="11"/>
  <c r="U7" i="11"/>
  <c r="U8" i="11"/>
  <c r="U9" i="11"/>
  <c r="U10" i="11"/>
  <c r="U11" i="11"/>
  <c r="U12" i="11"/>
  <c r="U14" i="11"/>
  <c r="U15" i="11"/>
  <c r="U16" i="11"/>
  <c r="U17" i="11"/>
  <c r="U18" i="11"/>
  <c r="T5" i="11"/>
  <c r="T6" i="11"/>
  <c r="T7" i="11"/>
  <c r="T8" i="11"/>
  <c r="T9" i="11"/>
  <c r="T10" i="11"/>
  <c r="T11" i="11"/>
  <c r="T12" i="11"/>
  <c r="T14" i="11"/>
  <c r="T15" i="11"/>
  <c r="T16" i="11"/>
  <c r="T17" i="11"/>
  <c r="T18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U19" i="11" s="1"/>
  <c r="L3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3" i="11"/>
  <c r="I3" i="1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2" i="7"/>
  <c r="D29" i="4"/>
  <c r="G7" i="11"/>
  <c r="P4" i="11"/>
  <c r="U4" i="11" s="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3" i="11"/>
  <c r="O4" i="11"/>
  <c r="O5" i="11"/>
  <c r="O6" i="11"/>
  <c r="O7" i="11"/>
  <c r="O8" i="11"/>
  <c r="O9" i="11"/>
  <c r="O10" i="11"/>
  <c r="O11" i="11"/>
  <c r="O12" i="11"/>
  <c r="O13" i="11"/>
  <c r="U13" i="11" s="1"/>
  <c r="O14" i="11"/>
  <c r="O15" i="11"/>
  <c r="O16" i="11"/>
  <c r="O17" i="11"/>
  <c r="O18" i="11"/>
  <c r="O19" i="11"/>
  <c r="O3" i="1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2" i="12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P2" i="12"/>
  <c r="O2" i="12"/>
  <c r="D16" i="12"/>
  <c r="C16" i="12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3" i="11"/>
  <c r="H4" i="11"/>
  <c r="T4" i="11" s="1"/>
  <c r="H5" i="11"/>
  <c r="H8" i="11"/>
  <c r="H12" i="11"/>
  <c r="H13" i="11"/>
  <c r="T13" i="11" s="1"/>
  <c r="H17" i="11"/>
  <c r="H18" i="11"/>
  <c r="H19" i="11"/>
  <c r="T19" i="11" s="1"/>
  <c r="H3" i="11"/>
  <c r="G3" i="11"/>
  <c r="D30" i="4"/>
  <c r="D3" i="4"/>
  <c r="D4" i="4"/>
  <c r="H16" i="11" s="1"/>
  <c r="D5" i="4"/>
  <c r="H9" i="11" s="1"/>
  <c r="D6" i="4"/>
  <c r="H11" i="11" s="1"/>
  <c r="D7" i="4"/>
  <c r="D8" i="4"/>
  <c r="D9" i="4"/>
  <c r="D10" i="4"/>
  <c r="D11" i="4"/>
  <c r="D12" i="4"/>
  <c r="H14" i="11" s="1"/>
  <c r="D13" i="4"/>
  <c r="D14" i="4"/>
  <c r="D15" i="4"/>
  <c r="D16" i="4"/>
  <c r="H10" i="11" s="1"/>
  <c r="D17" i="4"/>
  <c r="H7" i="11" s="1"/>
  <c r="D18" i="4"/>
  <c r="D19" i="4"/>
  <c r="D20" i="4"/>
  <c r="D21" i="4"/>
  <c r="H15" i="11" s="1"/>
  <c r="D22" i="4"/>
  <c r="D23" i="4"/>
  <c r="D24" i="4"/>
  <c r="D25" i="4"/>
  <c r="D26" i="4"/>
  <c r="H6" i="11" s="1"/>
  <c r="D27" i="4"/>
  <c r="D28" i="4"/>
  <c r="D2" i="4"/>
  <c r="F4" i="11"/>
  <c r="F5" i="11"/>
  <c r="F6" i="11"/>
  <c r="F7" i="11"/>
  <c r="F8" i="11"/>
  <c r="F9" i="11"/>
  <c r="F10" i="11"/>
  <c r="F11" i="11"/>
  <c r="F12" i="11"/>
  <c r="F13" i="11"/>
  <c r="F14" i="11"/>
  <c r="F15" i="11"/>
  <c r="S15" i="11" s="1"/>
  <c r="F16" i="11"/>
  <c r="F17" i="11"/>
  <c r="F18" i="11"/>
  <c r="F19" i="11"/>
  <c r="F3" i="11"/>
  <c r="E4" i="11"/>
  <c r="S4" i="11" s="1"/>
  <c r="V4" i="11" s="1"/>
  <c r="E5" i="11"/>
  <c r="S5" i="11" s="1"/>
  <c r="E6" i="11"/>
  <c r="E7" i="11"/>
  <c r="E8" i="11"/>
  <c r="S8" i="11" s="1"/>
  <c r="E9" i="11"/>
  <c r="S9" i="11" s="1"/>
  <c r="E10" i="11"/>
  <c r="E11" i="11"/>
  <c r="E12" i="11"/>
  <c r="S12" i="11" s="1"/>
  <c r="E13" i="11"/>
  <c r="S13" i="11" s="1"/>
  <c r="V13" i="11" s="1"/>
  <c r="E14" i="11"/>
  <c r="E15" i="11"/>
  <c r="E16" i="11"/>
  <c r="S16" i="11" s="1"/>
  <c r="E17" i="11"/>
  <c r="E18" i="11"/>
  <c r="E19" i="11"/>
  <c r="E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3" i="11"/>
  <c r="C4" i="11"/>
  <c r="G4" i="11"/>
  <c r="G5" i="11"/>
  <c r="G6" i="11"/>
  <c r="G9" i="11"/>
  <c r="G10" i="11"/>
  <c r="G11" i="11"/>
  <c r="G12" i="11"/>
  <c r="G13" i="11"/>
  <c r="G14" i="11"/>
  <c r="G15" i="11"/>
  <c r="G16" i="11"/>
  <c r="G17" i="11"/>
  <c r="G18" i="11"/>
  <c r="G19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D3" i="11"/>
  <c r="C3" i="11"/>
  <c r="S19" i="11" l="1"/>
  <c r="V19" i="11" s="1"/>
  <c r="S17" i="11"/>
  <c r="V17" i="11" s="1"/>
  <c r="V16" i="11"/>
  <c r="V12" i="11"/>
  <c r="V8" i="11"/>
  <c r="S18" i="11"/>
  <c r="V18" i="11" s="1"/>
  <c r="S14" i="11"/>
  <c r="S10" i="11"/>
  <c r="V10" i="11" s="1"/>
  <c r="S6" i="11"/>
  <c r="S11" i="11"/>
  <c r="V11" i="11" s="1"/>
  <c r="S7" i="11"/>
  <c r="V7" i="11" s="1"/>
  <c r="V9" i="11"/>
  <c r="V5" i="11"/>
  <c r="V6" i="11"/>
  <c r="V15" i="11"/>
  <c r="I4" i="11"/>
  <c r="I19" i="11"/>
  <c r="I15" i="11"/>
  <c r="I11" i="11"/>
  <c r="I7" i="11"/>
  <c r="I18" i="11"/>
  <c r="I14" i="11"/>
  <c r="I10" i="11"/>
  <c r="I6" i="11"/>
  <c r="I17" i="11"/>
  <c r="I13" i="11"/>
  <c r="I9" i="11"/>
  <c r="I5" i="11"/>
  <c r="I16" i="11"/>
  <c r="I12" i="11"/>
  <c r="I8" i="11"/>
  <c r="V14" i="11" l="1"/>
</calcChain>
</file>

<file path=xl/sharedStrings.xml><?xml version="1.0" encoding="utf-8"?>
<sst xmlns="http://schemas.openxmlformats.org/spreadsheetml/2006/main" count="535" uniqueCount="205">
  <si>
    <t>St. John's</t>
  </si>
  <si>
    <t>Halifax</t>
  </si>
  <si>
    <t>Moncton</t>
  </si>
  <si>
    <t>Saint John</t>
  </si>
  <si>
    <t>Saguenay</t>
  </si>
  <si>
    <t>Québec</t>
  </si>
  <si>
    <t>Sherbrooke</t>
  </si>
  <si>
    <t>Trois-Rivières</t>
  </si>
  <si>
    <t>Montréal</t>
  </si>
  <si>
    <t>Kingston</t>
  </si>
  <si>
    <t>Peterborough</t>
  </si>
  <si>
    <t>Oshawa</t>
  </si>
  <si>
    <t>Toronto</t>
  </si>
  <si>
    <t>Hamilton</t>
  </si>
  <si>
    <t>Brantford</t>
  </si>
  <si>
    <t>Guelph</t>
  </si>
  <si>
    <t>London</t>
  </si>
  <si>
    <t>Windsor</t>
  </si>
  <si>
    <t>Barrie</t>
  </si>
  <si>
    <t>Greater Sudbury</t>
  </si>
  <si>
    <t>Thunder Bay</t>
  </si>
  <si>
    <t>Winnipeg</t>
  </si>
  <si>
    <t>Regina</t>
  </si>
  <si>
    <t>Saskatoon</t>
  </si>
  <si>
    <t>Calgary</t>
  </si>
  <si>
    <t>Edmonton</t>
  </si>
  <si>
    <t>Kelowna</t>
  </si>
  <si>
    <t>Vancouver</t>
  </si>
  <si>
    <t>Victoria</t>
  </si>
  <si>
    <t>City</t>
  </si>
  <si>
    <t>Aurora</t>
  </si>
  <si>
    <t>Ontario</t>
  </si>
  <si>
    <t>Cambridge</t>
  </si>
  <si>
    <t>Richmond</t>
  </si>
  <si>
    <t>Montreal</t>
  </si>
  <si>
    <t>Quebec</t>
  </si>
  <si>
    <t>Alberta</t>
  </si>
  <si>
    <t>Ottawa</t>
  </si>
  <si>
    <t>Mississauga</t>
  </si>
  <si>
    <t>Manitoba</t>
  </si>
  <si>
    <t>British Columbia</t>
  </si>
  <si>
    <t>Brampton</t>
  </si>
  <si>
    <t>Quebec City</t>
  </si>
  <si>
    <t>Surrey</t>
  </si>
  <si>
    <t>Laval</t>
  </si>
  <si>
    <t>Nova Scotia</t>
  </si>
  <si>
    <t>Markham</t>
  </si>
  <si>
    <t>Vaughan</t>
  </si>
  <si>
    <t>Gatineau</t>
  </si>
  <si>
    <t>Saskatchewan</t>
  </si>
  <si>
    <t>Longueuil</t>
  </si>
  <si>
    <t>Kitchener</t>
  </si>
  <si>
    <t>Burnaby</t>
  </si>
  <si>
    <t>Richmond Hill</t>
  </si>
  <si>
    <t>Oakville</t>
  </si>
  <si>
    <t>Burlington</t>
  </si>
  <si>
    <t>Lévis</t>
  </si>
  <si>
    <t>Abbotsford</t>
  </si>
  <si>
    <t>Coquitlam</t>
  </si>
  <si>
    <t>St. Catharines</t>
  </si>
  <si>
    <t>Population</t>
  </si>
  <si>
    <t>Whitby</t>
  </si>
  <si>
    <t>Ajax</t>
  </si>
  <si>
    <t>Langley</t>
  </si>
  <si>
    <t>Saanich</t>
  </si>
  <si>
    <t>Terrebonne</t>
  </si>
  <si>
    <t>Milton</t>
  </si>
  <si>
    <t>Newfoundland and Labrador</t>
  </si>
  <si>
    <t>Waterloo</t>
  </si>
  <si>
    <t>Delta</t>
  </si>
  <si>
    <t>Chatham-Kent</t>
  </si>
  <si>
    <t>Red Deer</t>
  </si>
  <si>
    <t>Strathcona County</t>
  </si>
  <si>
    <t>Saint-Jean-sur-Richelieu</t>
  </si>
  <si>
    <t>Cape Breton</t>
  </si>
  <si>
    <t>Lethbridge</t>
  </si>
  <si>
    <t>Clarington</t>
  </si>
  <si>
    <t>Pickering</t>
  </si>
  <si>
    <t>Nanaimo</t>
  </si>
  <si>
    <t>Kamloops</t>
  </si>
  <si>
    <t>Niagara Falls</t>
  </si>
  <si>
    <t>North Vancouver</t>
  </si>
  <si>
    <t>Brossard</t>
  </si>
  <si>
    <t>Repentigny</t>
  </si>
  <si>
    <t>Newmarket</t>
  </si>
  <si>
    <t>Chilliwack</t>
  </si>
  <si>
    <t>Maple Ridge</t>
  </si>
  <si>
    <t>Kawartha Lakes</t>
  </si>
  <si>
    <t>Drummondville</t>
  </si>
  <si>
    <t>Saint-Jérôme</t>
  </si>
  <si>
    <t>Prince George</t>
  </si>
  <si>
    <t>Sault Ste. Marie</t>
  </si>
  <si>
    <t>New Brunswick</t>
  </si>
  <si>
    <t>Sarnia</t>
  </si>
  <si>
    <t>Wood Buffalo</t>
  </si>
  <si>
    <t>New Westminster</t>
  </si>
  <si>
    <t>Caledon</t>
  </si>
  <si>
    <t>Granby</t>
  </si>
  <si>
    <t>St. Albert</t>
  </si>
  <si>
    <t>Norfolk County</t>
  </si>
  <si>
    <t>Medicine Hat</t>
  </si>
  <si>
    <t>Grande Prairie</t>
  </si>
  <si>
    <t>Airdrie</t>
  </si>
  <si>
    <t>Halton Hills</t>
  </si>
  <si>
    <t>Port Coquitlam</t>
  </si>
  <si>
    <t>Fredericton</t>
  </si>
  <si>
    <t>Blainville</t>
  </si>
  <si>
    <t>Saint-Hyacinthe</t>
  </si>
  <si>
    <t>Welland</t>
  </si>
  <si>
    <t>North Bay</t>
  </si>
  <si>
    <t>Belleville</t>
  </si>
  <si>
    <t>Mirabel</t>
  </si>
  <si>
    <t>Country</t>
  </si>
  <si>
    <t>Canada</t>
  </si>
  <si>
    <t>https://en.wikipedia.org/wiki/List_of_Median_household_income_of_cities_in_Canada</t>
  </si>
  <si>
    <t>Median Family Income</t>
  </si>
  <si>
    <t>https://www.bls.gov/web/metro/laummtrk.htm</t>
  </si>
  <si>
    <t>https://www150.statcan.gc.ca/t1/tbl1/en/tv.action?pid=1410029401</t>
  </si>
  <si>
    <t>Density (/km^2)</t>
  </si>
  <si>
    <t>Fort Smith</t>
  </si>
  <si>
    <t>St. Catharines-Niagara</t>
  </si>
  <si>
    <t>Kitchener-Cambridge-Waterloo</t>
  </si>
  <si>
    <t>Abbotsford-Mission</t>
  </si>
  <si>
    <t>Saskatchewan </t>
  </si>
  <si>
    <t>Newfoundland and Labrador </t>
  </si>
  <si>
    <t>Prince Edward Island </t>
  </si>
  <si>
    <t>Nova Scotia </t>
  </si>
  <si>
    <t>New Brunswick </t>
  </si>
  <si>
    <t>Quebec </t>
  </si>
  <si>
    <t>Ontario </t>
  </si>
  <si>
    <t>Manitoba </t>
  </si>
  <si>
    <t>Alberta </t>
  </si>
  <si>
    <t>British Columbia </t>
  </si>
  <si>
    <t>St</t>
  </si>
  <si>
    <t>Greater</t>
  </si>
  <si>
    <t>Thunder</t>
  </si>
  <si>
    <t>Saint</t>
  </si>
  <si>
    <t>Trois-Rivières,</t>
  </si>
  <si>
    <t>Sherbrooke,</t>
  </si>
  <si>
    <t>Abbotsford-Mission,</t>
  </si>
  <si>
    <t>Prince Edward Island</t>
  </si>
  <si>
    <t>Charlottetown</t>
  </si>
  <si>
    <t>Northwest Territories</t>
  </si>
  <si>
    <t>Yellowknife</t>
  </si>
  <si>
    <t>Nunavut</t>
  </si>
  <si>
    <t>Iqaluit</t>
  </si>
  <si>
    <t>Yukon</t>
  </si>
  <si>
    <t>Whitehorse</t>
  </si>
  <si>
    <t>Calgery</t>
  </si>
  <si>
    <t>Provience</t>
  </si>
  <si>
    <t>NL</t>
  </si>
  <si>
    <t>PE</t>
  </si>
  <si>
    <t>NS</t>
  </si>
  <si>
    <t>NB</t>
  </si>
  <si>
    <t>QC</t>
  </si>
  <si>
    <t>ON</t>
  </si>
  <si>
    <t>MB</t>
  </si>
  <si>
    <t>SK</t>
  </si>
  <si>
    <t>AB</t>
  </si>
  <si>
    <t>BC</t>
  </si>
  <si>
    <t>YT</t>
  </si>
  <si>
    <t>NT</t>
  </si>
  <si>
    <t>NU</t>
  </si>
  <si>
    <t>Fatalities/100,000</t>
  </si>
  <si>
    <t>Injuries/100,000</t>
  </si>
  <si>
    <t>https://www.tc.gc.ca/eng/motorvehiclesafety/canadian-motor-vehicle-traffic-collision-statistics-2016.html</t>
  </si>
  <si>
    <t>https://en.wikipedia.org/wiki/Lists_of_the_100_largest_cities_in_Canada_by_population</t>
  </si>
  <si>
    <t>Population Ranking</t>
  </si>
  <si>
    <t>Density Ranking</t>
  </si>
  <si>
    <t>https://www.arcgis.com/home/item.html?id=6951da2ea34848758d21552792837a09</t>
  </si>
  <si>
    <t>Total</t>
  </si>
  <si>
    <t>Median Family Income Index</t>
  </si>
  <si>
    <t>Value</t>
  </si>
  <si>
    <t>4 - Moderate Risk</t>
  </si>
  <si>
    <t>2 - Low Risk</t>
  </si>
  <si>
    <t>3 - Low Risk</t>
  </si>
  <si>
    <t>Inuvik</t>
  </si>
  <si>
    <t>Labrador City</t>
  </si>
  <si>
    <t>Ottawa (Kanata - Orléans)</t>
  </si>
  <si>
    <t>https://weather.gc.ca/airquality/pages/index_e.html</t>
  </si>
  <si>
    <t>Employee Rate</t>
  </si>
  <si>
    <t>Employee Rate Index</t>
  </si>
  <si>
    <t>Fatalities/100,000 Index</t>
  </si>
  <si>
    <t>Injuries/100,000 Index</t>
  </si>
  <si>
    <t>Social</t>
  </si>
  <si>
    <t>Econ</t>
  </si>
  <si>
    <t>Environent&amp;Safety</t>
  </si>
  <si>
    <t>Notes:</t>
  </si>
  <si>
    <t>Air_Quality_Index</t>
  </si>
  <si>
    <t>Population_Ranking</t>
  </si>
  <si>
    <t>Density_Ranking</t>
  </si>
  <si>
    <t>Median_Family_Income _Index</t>
  </si>
  <si>
    <t>Employee _Index</t>
  </si>
  <si>
    <t>1 - Low Risk</t>
  </si>
  <si>
    <t>Index</t>
  </si>
  <si>
    <t>Air_Quality_Value</t>
  </si>
  <si>
    <t>Fatalities/100,000_Index</t>
  </si>
  <si>
    <t>Injuries/100,000_Index</t>
  </si>
  <si>
    <t>Ranking: 1-100</t>
  </si>
  <si>
    <t>Index: own/avg</t>
  </si>
  <si>
    <t xml:space="preserve">4 </t>
  </si>
  <si>
    <t xml:space="preserve">2 </t>
  </si>
  <si>
    <t xml:space="preserve">3 </t>
  </si>
  <si>
    <t xml:space="preserve">1 </t>
  </si>
  <si>
    <t xml:space="preserve">Air_Index: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</si>
</sst>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73" formatCode="#,##0.0000"/>
    <numFmt numFmtId="17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2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/>
    <xf numFmtId="1" fontId="0" fillId="0" borderId="0" xfId="0" applyNumberFormat="1" applyAlignment="1"/>
    <xf numFmtId="2" fontId="1" fillId="0" borderId="0" xfId="0" applyNumberFormat="1" applyFont="1" applyAlignment="1"/>
    <xf numFmtId="2" fontId="0" fillId="0" borderId="0" xfId="0" applyNumberFormat="1" applyAlignment="1"/>
    <xf numFmtId="0" fontId="3" fillId="0" borderId="0" xfId="0" applyFont="1"/>
    <xf numFmtId="4" fontId="3" fillId="0" borderId="0" xfId="0" applyNumberFormat="1" applyFont="1"/>
    <xf numFmtId="2" fontId="0" fillId="0" borderId="0" xfId="0" applyNumberFormat="1" applyFont="1" applyAlignment="1"/>
    <xf numFmtId="0" fontId="0" fillId="0" borderId="0" xfId="0" applyFont="1"/>
    <xf numFmtId="173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1" fillId="0" borderId="0" xfId="0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168" fontId="0" fillId="2" borderId="0" xfId="0" applyNumberFormat="1" applyFill="1"/>
    <xf numFmtId="168" fontId="0" fillId="3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2" fontId="1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175" fontId="1" fillId="0" borderId="0" xfId="0" applyNumberFormat="1" applyFont="1" applyAlignment="1">
      <alignment wrapText="1"/>
    </xf>
    <xf numFmtId="175" fontId="0" fillId="2" borderId="0" xfId="0" applyNumberFormat="1" applyFill="1"/>
    <xf numFmtId="175" fontId="0" fillId="3" borderId="0" xfId="0" applyNumberFormat="1" applyFill="1"/>
    <xf numFmtId="175" fontId="0" fillId="0" borderId="0" xfId="0" applyNumberFormat="1"/>
    <xf numFmtId="1" fontId="1" fillId="0" borderId="0" xfId="0" applyNumberFormat="1" applyFont="1" applyAlignment="1">
      <alignment wrapText="1"/>
    </xf>
    <xf numFmtId="1" fontId="0" fillId="4" borderId="0" xfId="0" applyNumberFormat="1" applyFill="1"/>
    <xf numFmtId="175" fontId="0" fillId="4" borderId="0" xfId="0" applyNumberFormat="1" applyFill="1"/>
    <xf numFmtId="2" fontId="0" fillId="4" borderId="0" xfId="0" applyNumberFormat="1" applyFill="1"/>
    <xf numFmtId="168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317500</xdr:colOff>
      <xdr:row>31</xdr:row>
      <xdr:rowOff>165100</xdr:rowOff>
    </xdr:to>
    <xdr:pic>
      <xdr:nvPicPr>
        <xdr:cNvPr id="2" name="Picture 1" descr="AQHIScale">
          <a:extLst>
            <a:ext uri="{FF2B5EF4-FFF2-40B4-BE49-F238E27FC236}">
              <a16:creationId xmlns:a16="http://schemas.microsoft.com/office/drawing/2014/main" id="{A69F3073-D6FE-634A-9F2D-A8CB70462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5511800"/>
          <a:ext cx="7759700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Median_household_income_of_cities_in_Canad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1410029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BF4E-6C89-474A-8A38-9DE35FCEA033}">
  <dimension ref="A1:V102"/>
  <sheetViews>
    <sheetView tabSelected="1" workbookViewId="0">
      <selection activeCell="T3" sqref="T3"/>
    </sheetView>
  </sheetViews>
  <sheetFormatPr baseColWidth="10" defaultRowHeight="16" x14ac:dyDescent="0.2"/>
  <cols>
    <col min="1" max="1" width="13.6640625" bestFit="1" customWidth="1"/>
    <col min="2" max="2" width="23.6640625" customWidth="1"/>
    <col min="3" max="3" width="10.83203125" style="7" customWidth="1"/>
    <col min="4" max="4" width="9.1640625" style="7" customWidth="1"/>
    <col min="5" max="5" width="10" style="7" customWidth="1"/>
    <col min="6" max="6" width="8.1640625" style="7" customWidth="1"/>
    <col min="7" max="7" width="9.5" style="7" customWidth="1"/>
    <col min="8" max="8" width="7.83203125" style="33" customWidth="1"/>
    <col min="9" max="9" width="9" style="33" customWidth="1"/>
    <col min="10" max="10" width="9.5" style="33" customWidth="1"/>
    <col min="11" max="11" width="11" customWidth="1"/>
    <col min="12" max="12" width="9.6640625" style="4" customWidth="1"/>
    <col min="13" max="13" width="9.1640625" style="5" customWidth="1"/>
    <col min="14" max="14" width="7.83203125" style="5" customWidth="1"/>
    <col min="15" max="15" width="9.1640625" style="33" customWidth="1"/>
    <col min="16" max="16" width="7.6640625" style="33" customWidth="1"/>
  </cols>
  <sheetData>
    <row r="1" spans="1:22" s="3" customFormat="1" x14ac:dyDescent="0.2">
      <c r="C1" s="19" t="s">
        <v>184</v>
      </c>
      <c r="D1" s="19"/>
      <c r="E1" s="19"/>
      <c r="F1" s="19"/>
      <c r="G1" s="19" t="s">
        <v>185</v>
      </c>
      <c r="H1" s="19"/>
      <c r="I1" s="19"/>
      <c r="J1" s="19"/>
      <c r="K1" s="19" t="s">
        <v>186</v>
      </c>
      <c r="L1" s="19"/>
      <c r="M1" s="19"/>
      <c r="N1" s="19"/>
      <c r="O1" s="19"/>
      <c r="P1" s="19"/>
    </row>
    <row r="2" spans="1:22" s="21" customFormat="1" ht="66" customHeight="1" x14ac:dyDescent="0.2">
      <c r="A2" s="21" t="s">
        <v>29</v>
      </c>
      <c r="B2" s="21" t="s">
        <v>149</v>
      </c>
      <c r="C2" s="34" t="s">
        <v>60</v>
      </c>
      <c r="D2" s="34" t="s">
        <v>118</v>
      </c>
      <c r="E2" s="34" t="s">
        <v>189</v>
      </c>
      <c r="F2" s="34" t="s">
        <v>190</v>
      </c>
      <c r="G2" s="34" t="s">
        <v>115</v>
      </c>
      <c r="H2" s="30" t="s">
        <v>191</v>
      </c>
      <c r="I2" s="30" t="s">
        <v>180</v>
      </c>
      <c r="J2" s="30" t="s">
        <v>192</v>
      </c>
      <c r="K2" s="21" t="s">
        <v>195</v>
      </c>
      <c r="L2" s="28" t="s">
        <v>188</v>
      </c>
      <c r="M2" s="29" t="s">
        <v>163</v>
      </c>
      <c r="N2" s="29" t="s">
        <v>164</v>
      </c>
      <c r="O2" s="30" t="s">
        <v>196</v>
      </c>
      <c r="P2" s="30" t="s">
        <v>197</v>
      </c>
    </row>
    <row r="3" spans="1:22" s="17" customFormat="1" x14ac:dyDescent="0.2">
      <c r="A3" s="17" t="s">
        <v>25</v>
      </c>
      <c r="B3" s="17" t="s">
        <v>36</v>
      </c>
      <c r="C3" s="26">
        <f>VLOOKUP(A3,Population!B:C,2,FALSE)</f>
        <v>932546</v>
      </c>
      <c r="D3" s="26">
        <f>VLOOKUP(A3,Population!B:D,3,FALSE)</f>
        <v>1362.5745178258328</v>
      </c>
      <c r="E3" s="26">
        <f>VLOOKUP(A3,Population!B:E,4,FALSE)</f>
        <v>5</v>
      </c>
      <c r="F3" s="26">
        <f>VLOOKUP(A3,Population!B:F,5,FALSE)</f>
        <v>30</v>
      </c>
      <c r="G3" s="26">
        <f>VLOOKUP(A3,Income!B:C, 2,FALSE)</f>
        <v>101870</v>
      </c>
      <c r="H3" s="31">
        <f>VLOOKUP(A3,Income!B:D, 3, FALSE)</f>
        <v>1.4345664756164538</v>
      </c>
      <c r="I3" s="31">
        <f>VLOOKUP(A3,Employment!A:B, 2,FALSE)</f>
        <v>67.8</v>
      </c>
      <c r="J3" s="31">
        <f>VLOOKUP(A3,Employment!A:C, 3, FALSE)</f>
        <v>1.0935483870967742</v>
      </c>
      <c r="K3" s="17" t="str">
        <f>VLOOKUP(A3,Air_Quality_Index!A:B, 2, FALSE)</f>
        <v>4 - Moderate Risk</v>
      </c>
      <c r="L3" s="22" t="str">
        <f>VLOOKUP(A3,Air_Quality_Index!A:C, 3, FALSE)</f>
        <v xml:space="preserve">4 </v>
      </c>
      <c r="M3" s="24">
        <f>VLOOKUP(B3,Traffic_Accident!A:C,3,FALSE)</f>
        <v>7.1</v>
      </c>
      <c r="N3" s="24">
        <f>VLOOKUP(B3,Traffic_Accident!A:D,4,FALSE)</f>
        <v>392.4</v>
      </c>
      <c r="O3" s="31">
        <f>VLOOKUP(B3,Traffic_Accident!A:E,5,FALSE)</f>
        <v>1.4534944670937682</v>
      </c>
      <c r="P3" s="31">
        <f>VLOOKUP(B3,Traffic_Accident!A:F,6,FALSE)</f>
        <v>1.1894908413536167</v>
      </c>
      <c r="S3" s="17" t="e">
        <f>'Data without formula'!e</f>
        <v>#NAME?</v>
      </c>
      <c r="T3" s="17">
        <f>H3^2*25+J3^2*25</f>
        <v>81.345726197114232</v>
      </c>
      <c r="U3" s="17">
        <f>(10-L3)*5+(50-(O3^2*6+P3^2*6))</f>
        <v>58.834792234782007</v>
      </c>
      <c r="V3" s="17" t="e">
        <f>AVERAGE(S3:U3)</f>
        <v>#NAME?</v>
      </c>
    </row>
    <row r="4" spans="1:22" s="18" customFormat="1" hidden="1" x14ac:dyDescent="0.2">
      <c r="A4" s="18" t="s">
        <v>148</v>
      </c>
      <c r="B4" s="18" t="s">
        <v>36</v>
      </c>
      <c r="C4" s="27" t="e">
        <f>VLOOKUP(A4,Population!B:C,2,FALSE)</f>
        <v>#N/A</v>
      </c>
      <c r="D4" s="27" t="e">
        <f>VLOOKUP(A4,Population!B:D,3,FALSE)</f>
        <v>#N/A</v>
      </c>
      <c r="E4" s="27" t="e">
        <f>VLOOKUP(A4,Population!B:E,4,FALSE)</f>
        <v>#N/A</v>
      </c>
      <c r="F4" s="27" t="e">
        <f>VLOOKUP(A4,Population!B:F,5,FALSE)</f>
        <v>#N/A</v>
      </c>
      <c r="G4" s="27" t="e">
        <f>VLOOKUP(A4,Income!B:C, 2,FALSE)</f>
        <v>#N/A</v>
      </c>
      <c r="H4" s="32" t="e">
        <f>VLOOKUP(A4,Income!B:D, 3, FALSE)</f>
        <v>#N/A</v>
      </c>
      <c r="I4" s="32" t="e">
        <f>VLOOKUP(A4,Employment!A:B, 2,FALSE)</f>
        <v>#N/A</v>
      </c>
      <c r="J4" s="32" t="e">
        <f>VLOOKUP(A4,Employment!A:C, 3, FALSE)</f>
        <v>#N/A</v>
      </c>
      <c r="K4" s="18" t="e">
        <f>VLOOKUP(A4,Air_Quality_Index!A:B, 2, FALSE)</f>
        <v>#N/A</v>
      </c>
      <c r="L4" s="23" t="e">
        <f>VLOOKUP(A4,Air_Quality_Index!A:C, 3, FALSE)</f>
        <v>#N/A</v>
      </c>
      <c r="M4" s="25">
        <f>VLOOKUP(B4,Traffic_Accident!A:C,3,FALSE)</f>
        <v>7.1</v>
      </c>
      <c r="N4" s="25">
        <f>VLOOKUP(B4,Traffic_Accident!A:D,4,FALSE)</f>
        <v>392.4</v>
      </c>
      <c r="O4" s="32">
        <f>VLOOKUP(B4,Traffic_Accident!A:E,5,FALSE)</f>
        <v>1.4534944670937682</v>
      </c>
      <c r="P4" s="32">
        <f>VLOOKUP(B4,Traffic_Accident!A:F,6,FALSE)</f>
        <v>1.1894908413536167</v>
      </c>
      <c r="S4" s="18" t="e">
        <f t="shared" ref="S4:S19" si="0">(100-E4)*0.5+(100-F4)*0.5</f>
        <v>#N/A</v>
      </c>
      <c r="T4" s="17" t="e">
        <f t="shared" ref="T4:T19" si="1">H4^2*25+J4^2*25</f>
        <v>#N/A</v>
      </c>
      <c r="U4" s="17" t="e">
        <f t="shared" ref="U4:U19" si="2">(10-L4)*5+(50-(O4^2*6+P4^2*6))</f>
        <v>#N/A</v>
      </c>
      <c r="V4" s="18" t="e">
        <f>AVERAGE(S4:U4)</f>
        <v>#N/A</v>
      </c>
    </row>
    <row r="5" spans="1:22" s="20" customFormat="1" x14ac:dyDescent="0.2">
      <c r="A5" s="20" t="s">
        <v>28</v>
      </c>
      <c r="B5" s="20" t="s">
        <v>40</v>
      </c>
      <c r="C5" s="35">
        <f>VLOOKUP(A5,Population!B:C,2,FALSE)</f>
        <v>85792</v>
      </c>
      <c r="D5" s="35">
        <f>VLOOKUP(A5,Population!B:D,3,FALSE)</f>
        <v>4399.5897435897432</v>
      </c>
      <c r="E5" s="35">
        <f>VLOOKUP(A5,Population!B:E,4,FALSE)</f>
        <v>66</v>
      </c>
      <c r="F5" s="35">
        <f>VLOOKUP(A5,Population!B:F,5,FALSE)</f>
        <v>5</v>
      </c>
      <c r="G5" s="35">
        <f>VLOOKUP(A5,Income!B:C, 2,FALSE)</f>
        <v>89640</v>
      </c>
      <c r="H5" s="36">
        <f>VLOOKUP(A5,Income!B:D, 3, FALSE)</f>
        <v>1.2623396375209475</v>
      </c>
      <c r="I5" s="36">
        <f>VLOOKUP(A5,Employment!A:B, 2,FALSE)</f>
        <v>59.9</v>
      </c>
      <c r="J5" s="36">
        <f>VLOOKUP(A5,Employment!A:C, 3, FALSE)</f>
        <v>0.96612903225806446</v>
      </c>
      <c r="K5" s="20" t="str">
        <f>VLOOKUP(A5,Air_Quality_Index!A:B, 2, FALSE)</f>
        <v>2 - Low Risk</v>
      </c>
      <c r="L5" s="37" t="str">
        <f>VLOOKUP(A5,Air_Quality_Index!A:C, 3, FALSE)</f>
        <v xml:space="preserve">2 </v>
      </c>
      <c r="M5" s="38">
        <f>VLOOKUP(B5,Traffic_Accident!A:C,3,FALSE)</f>
        <v>6.1</v>
      </c>
      <c r="N5" s="38">
        <f>VLOOKUP(B5,Traffic_Accident!A:D,4,FALSE)</f>
        <v>463</v>
      </c>
      <c r="O5" s="36">
        <f>VLOOKUP(B5,Traffic_Accident!A:E,5,FALSE)</f>
        <v>1.248776936517181</v>
      </c>
      <c r="P5" s="36">
        <f>VLOOKUP(B5,Traffic_Accident!A:F,6,FALSE)</f>
        <v>1.4035021904860463</v>
      </c>
      <c r="S5" s="20">
        <f t="shared" si="0"/>
        <v>64.5</v>
      </c>
      <c r="T5" s="17">
        <f t="shared" si="1"/>
        <v>63.172666685710531</v>
      </c>
      <c r="U5" s="17">
        <f t="shared" si="2"/>
        <v>68.824426584741815</v>
      </c>
      <c r="V5" s="20">
        <f t="shared" ref="V4:V19" si="3">AVERAGE(S5:U5)</f>
        <v>65.49903109015078</v>
      </c>
    </row>
    <row r="6" spans="1:22" s="17" customFormat="1" x14ac:dyDescent="0.2">
      <c r="A6" s="17" t="s">
        <v>27</v>
      </c>
      <c r="B6" s="17" t="s">
        <v>40</v>
      </c>
      <c r="C6" s="26">
        <f>VLOOKUP(A6,Population!B:C,2,FALSE)</f>
        <v>631486</v>
      </c>
      <c r="D6" s="26">
        <f>VLOOKUP(A6,Population!B:D,3,FALSE)</f>
        <v>5491.1826086956526</v>
      </c>
      <c r="E6" s="26">
        <f>VLOOKUP(A6,Population!B:E,4,FALSE)</f>
        <v>8</v>
      </c>
      <c r="F6" s="26">
        <f>VLOOKUP(A6,Population!B:F,5,FALSE)</f>
        <v>1</v>
      </c>
      <c r="G6" s="26">
        <f>VLOOKUP(A6,Income!B:C, 2,FALSE)</f>
        <v>72662</v>
      </c>
      <c r="H6" s="31">
        <f>VLOOKUP(A6,Income!B:D, 3, FALSE)</f>
        <v>1.0232499190266298</v>
      </c>
      <c r="I6" s="31">
        <f>VLOOKUP(A6,Employment!A:B, 2,FALSE)</f>
        <v>65.5</v>
      </c>
      <c r="J6" s="31">
        <f>VLOOKUP(A6,Employment!A:C, 3, FALSE)</f>
        <v>1.0564516129032258</v>
      </c>
      <c r="K6" s="17" t="str">
        <f>VLOOKUP(A6,Air_Quality_Index!A:B, 2, FALSE)</f>
        <v>3 - Low Risk</v>
      </c>
      <c r="L6" s="22" t="str">
        <f>VLOOKUP(A6,Air_Quality_Index!A:C, 3, FALSE)</f>
        <v xml:space="preserve">3 </v>
      </c>
      <c r="M6" s="24">
        <f>VLOOKUP(B6,Traffic_Accident!A:C,3,FALSE)</f>
        <v>6.1</v>
      </c>
      <c r="N6" s="24">
        <f>VLOOKUP(B6,Traffic_Accident!A:D,4,FALSE)</f>
        <v>463</v>
      </c>
      <c r="O6" s="31">
        <f>VLOOKUP(B6,Traffic_Accident!A:E,5,FALSE)</f>
        <v>1.248776936517181</v>
      </c>
      <c r="P6" s="31">
        <f>VLOOKUP(B6,Traffic_Accident!A:F,6,FALSE)</f>
        <v>1.4035021904860463</v>
      </c>
      <c r="S6" s="17">
        <f t="shared" si="0"/>
        <v>95.5</v>
      </c>
      <c r="T6" s="17">
        <f t="shared" si="1"/>
        <v>54.078260179845785</v>
      </c>
      <c r="U6" s="17">
        <f t="shared" si="2"/>
        <v>63.824426584741808</v>
      </c>
      <c r="V6" s="17">
        <f t="shared" si="3"/>
        <v>71.1342289215292</v>
      </c>
    </row>
    <row r="7" spans="1:22" s="20" customFormat="1" x14ac:dyDescent="0.2">
      <c r="A7" s="20" t="s">
        <v>21</v>
      </c>
      <c r="B7" s="20" t="s">
        <v>39</v>
      </c>
      <c r="C7" s="35">
        <f>VLOOKUP(A7,Population!B:C,2,FALSE)</f>
        <v>705224</v>
      </c>
      <c r="D7" s="35">
        <f>VLOOKUP(A7,Population!B:D,3,FALSE)</f>
        <v>1519.5518207282912</v>
      </c>
      <c r="E7" s="35">
        <f>VLOOKUP(A7,Population!B:E,4,FALSE)</f>
        <v>7</v>
      </c>
      <c r="F7" s="35">
        <f>VLOOKUP(A7,Population!B:F,5,FALSE)</f>
        <v>23</v>
      </c>
      <c r="G7" s="35">
        <f>VLOOKUP(A7,Income!B:C, 2,FALSE)</f>
        <v>81880</v>
      </c>
      <c r="H7" s="36">
        <f>VLOOKUP(A7,Income!B:D, 3, FALSE)</f>
        <v>1.153060793398206</v>
      </c>
      <c r="I7" s="36">
        <f>VLOOKUP(A7,Employment!A:B, 2,FALSE)</f>
        <v>64.2</v>
      </c>
      <c r="J7" s="36">
        <f>VLOOKUP(A7,Employment!A:C, 3, FALSE)</f>
        <v>1.0354838709677421</v>
      </c>
      <c r="K7" s="20" t="str">
        <f>VLOOKUP(A7,Air_Quality_Index!A:B, 2, FALSE)</f>
        <v>2 - Low Risk</v>
      </c>
      <c r="L7" s="37" t="str">
        <f>VLOOKUP(A7,Air_Quality_Index!A:C, 3, FALSE)</f>
        <v xml:space="preserve">2 </v>
      </c>
      <c r="M7" s="38">
        <f>VLOOKUP(B7,Traffic_Accident!A:C,3,FALSE)</f>
        <v>8.1</v>
      </c>
      <c r="N7" s="38">
        <f>VLOOKUP(B7,Traffic_Accident!A:D,4,FALSE)</f>
        <v>951.8</v>
      </c>
      <c r="O7" s="36">
        <f>VLOOKUP(B7,Traffic_Accident!A:E,5,FALSE)</f>
        <v>1.6582119976703553</v>
      </c>
      <c r="P7" s="36">
        <f>VLOOKUP(B7,Traffic_Accident!A:F,6,FALSE)</f>
        <v>2.8852124943944251</v>
      </c>
      <c r="S7" s="20">
        <f t="shared" si="0"/>
        <v>85</v>
      </c>
      <c r="T7" s="17">
        <f t="shared" si="1"/>
        <v>60.044401007660987</v>
      </c>
      <c r="U7" s="17">
        <f t="shared" si="2"/>
        <v>23.555290997834334</v>
      </c>
      <c r="V7" s="20">
        <f t="shared" si="3"/>
        <v>56.199897335165105</v>
      </c>
    </row>
    <row r="8" spans="1:22" s="20" customFormat="1" x14ac:dyDescent="0.2">
      <c r="A8" s="20" t="s">
        <v>2</v>
      </c>
      <c r="B8" s="20" t="s">
        <v>92</v>
      </c>
      <c r="C8" s="35">
        <f>VLOOKUP(A8,Population!B:C,2,FALSE)</f>
        <v>71889</v>
      </c>
      <c r="D8" s="35">
        <f>VLOOKUP(A8,Population!B:D,3,FALSE)</f>
        <v>509.12889518413601</v>
      </c>
      <c r="E8" s="35">
        <f>VLOOKUP(A8,Population!B:E,4,FALSE)</f>
        <v>78</v>
      </c>
      <c r="F8" s="35">
        <f>VLOOKUP(A8,Population!B:F,5,FALSE)</f>
        <v>60</v>
      </c>
      <c r="G8" s="35">
        <v>74240</v>
      </c>
      <c r="H8" s="36">
        <f>VLOOKUP(A8,Income!B:D, 3, FALSE)</f>
        <v>1.0454718283082902</v>
      </c>
      <c r="I8" s="36">
        <f>VLOOKUP(A8,Employment!A:B, 2,FALSE)</f>
        <v>62.6</v>
      </c>
      <c r="J8" s="36">
        <f>VLOOKUP(A8,Employment!A:C, 3, FALSE)</f>
        <v>1.0096774193548388</v>
      </c>
      <c r="K8" s="20" t="str">
        <f>VLOOKUP(A8,Air_Quality_Index!A:B, 2, FALSE)</f>
        <v>1 - Low Risk</v>
      </c>
      <c r="L8" s="37" t="str">
        <f>VLOOKUP(A8,Air_Quality_Index!A:C, 3, FALSE)</f>
        <v xml:space="preserve">1 </v>
      </c>
      <c r="M8" s="38">
        <f>VLOOKUP(B8,Traffic_Accident!A:C,3,FALSE)</f>
        <v>6.6</v>
      </c>
      <c r="N8" s="38">
        <f>VLOOKUP(B8,Traffic_Accident!A:D,4,FALSE)</f>
        <v>354.4</v>
      </c>
      <c r="O8" s="36">
        <f>VLOOKUP(B8,Traffic_Accident!A:E,5,FALSE)</f>
        <v>1.3511357018054746</v>
      </c>
      <c r="P8" s="36">
        <f>VLOOKUP(B8,Traffic_Accident!A:F,6,FALSE)</f>
        <v>1.0743005967780881</v>
      </c>
      <c r="S8" s="20">
        <f t="shared" si="0"/>
        <v>31</v>
      </c>
      <c r="T8" s="17">
        <f t="shared" si="1"/>
        <v>52.811495873533147</v>
      </c>
      <c r="U8" s="17">
        <f t="shared" si="2"/>
        <v>77.121863258413228</v>
      </c>
      <c r="V8" s="20">
        <f t="shared" si="3"/>
        <v>53.644453043982118</v>
      </c>
    </row>
    <row r="9" spans="1:22" s="20" customFormat="1" x14ac:dyDescent="0.2">
      <c r="A9" s="20" t="s">
        <v>0</v>
      </c>
      <c r="B9" s="20" t="s">
        <v>67</v>
      </c>
      <c r="C9" s="35">
        <f>VLOOKUP(A9,Population!B:C,2,FALSE)</f>
        <v>108860</v>
      </c>
      <c r="D9" s="35">
        <f>VLOOKUP(A9,Population!B:D,3,FALSE)</f>
        <v>244.08071748878925</v>
      </c>
      <c r="E9" s="35">
        <f>VLOOKUP(A9,Population!B:E,4,FALSE)</f>
        <v>49</v>
      </c>
      <c r="F9" s="35">
        <f>VLOOKUP(A9,Population!B:F,5,FALSE)</f>
        <v>83</v>
      </c>
      <c r="G9" s="35">
        <f>VLOOKUP(A9,Income!B:C, 2,FALSE)</f>
        <v>96320</v>
      </c>
      <c r="H9" s="36">
        <f>VLOOKUP(A9,Income!B:D, 3, FALSE)</f>
        <v>1.3564095703482559</v>
      </c>
      <c r="I9" s="36">
        <f>VLOOKUP(A9,Employment!A:B, 2,FALSE)</f>
        <v>62.6</v>
      </c>
      <c r="J9" s="36">
        <f>VLOOKUP(A9,Employment!A:C, 3, FALSE)</f>
        <v>1.0096774193548388</v>
      </c>
      <c r="K9" s="20" t="str">
        <f>VLOOKUP(A9,Air_Quality_Index!A:B, 2, FALSE)</f>
        <v>2 - Low Risk</v>
      </c>
      <c r="L9" s="37" t="str">
        <f>VLOOKUP(A9,Air_Quality_Index!A:C, 3, FALSE)</f>
        <v xml:space="preserve">2 </v>
      </c>
      <c r="M9" s="38">
        <f>VLOOKUP(B9,Traffic_Accident!A:C,3,FALSE)</f>
        <v>8.3000000000000007</v>
      </c>
      <c r="N9" s="38">
        <f>VLOOKUP(B9,Traffic_Accident!A:D,4,FALSE)</f>
        <v>565.9</v>
      </c>
      <c r="O9" s="36">
        <f>VLOOKUP(B9,Traffic_Accident!A:E,5,FALSE)</f>
        <v>1.6991555037856729</v>
      </c>
      <c r="P9" s="36">
        <f>VLOOKUP(B9,Traffic_Accident!A:F,6,FALSE)</f>
        <v>1.7154252475076752</v>
      </c>
      <c r="S9" s="20">
        <f t="shared" si="0"/>
        <v>34</v>
      </c>
      <c r="T9" s="17">
        <f t="shared" si="1"/>
        <v>71.482385342184671</v>
      </c>
      <c r="U9" s="17">
        <f t="shared" si="2"/>
        <v>55.021120765008526</v>
      </c>
      <c r="V9" s="20">
        <f t="shared" si="3"/>
        <v>53.501168702397734</v>
      </c>
    </row>
    <row r="10" spans="1:22" s="20" customFormat="1" x14ac:dyDescent="0.2">
      <c r="A10" s="20" t="s">
        <v>1</v>
      </c>
      <c r="B10" s="20" t="s">
        <v>45</v>
      </c>
      <c r="C10" s="35">
        <f>VLOOKUP(A10,Population!B:C,2,FALSE)</f>
        <v>403131</v>
      </c>
      <c r="D10" s="35">
        <f>VLOOKUP(A10,Population!B:D,3,FALSE)</f>
        <v>73.426042292770887</v>
      </c>
      <c r="E10" s="35">
        <f>VLOOKUP(A10,Population!B:E,4,FALSE)</f>
        <v>14</v>
      </c>
      <c r="F10" s="35">
        <f>VLOOKUP(A10,Population!B:F,5,FALSE)</f>
        <v>94</v>
      </c>
      <c r="G10" s="35">
        <f>VLOOKUP(A10,Income!B:C, 2,FALSE)</f>
        <v>85940</v>
      </c>
      <c r="H10" s="36">
        <f>VLOOKUP(A10,Income!B:D, 3, FALSE)</f>
        <v>1.2102350340088155</v>
      </c>
      <c r="I10" s="36">
        <f>VLOOKUP(A10,Employment!A:B, 2,FALSE)</f>
        <v>63.9</v>
      </c>
      <c r="J10" s="36">
        <f>VLOOKUP(A10,Employment!A:C, 3, FALSE)</f>
        <v>1.0306451612903225</v>
      </c>
      <c r="K10" s="20" t="str">
        <f>VLOOKUP(A10,Air_Quality_Index!A:B, 2, FALSE)</f>
        <v>2 - Low Risk</v>
      </c>
      <c r="L10" s="37" t="str">
        <f>VLOOKUP(A10,Air_Quality_Index!A:C, 3, FALSE)</f>
        <v xml:space="preserve">2 </v>
      </c>
      <c r="M10" s="38">
        <f>VLOOKUP(B10,Traffic_Accident!A:C,3,FALSE)</f>
        <v>5.0999999999999996</v>
      </c>
      <c r="N10" s="38">
        <f>VLOOKUP(B10,Traffic_Accident!A:D,4,FALSE)</f>
        <v>508.6</v>
      </c>
      <c r="O10" s="36">
        <f>VLOOKUP(B10,Traffic_Accident!A:E,5,FALSE)</f>
        <v>1.0440594059405941</v>
      </c>
      <c r="P10" s="36">
        <f>VLOOKUP(B10,Traffic_Accident!A:F,6,FALSE)</f>
        <v>1.5417304839766808</v>
      </c>
      <c r="S10" s="20">
        <f t="shared" si="0"/>
        <v>46</v>
      </c>
      <c r="T10" s="17">
        <f t="shared" si="1"/>
        <v>63.172457150836834</v>
      </c>
      <c r="U10" s="17">
        <f t="shared" si="2"/>
        <v>69.198042429864017</v>
      </c>
      <c r="V10" s="20">
        <f t="shared" si="3"/>
        <v>59.456833193566951</v>
      </c>
    </row>
    <row r="11" spans="1:22" s="17" customFormat="1" x14ac:dyDescent="0.2">
      <c r="A11" s="17" t="s">
        <v>37</v>
      </c>
      <c r="B11" s="17" t="s">
        <v>31</v>
      </c>
      <c r="C11" s="26">
        <f>VLOOKUP(A11,Population!B:C,2,FALSE)</f>
        <v>934243</v>
      </c>
      <c r="D11" s="26">
        <f>VLOOKUP(A11,Population!B:D,3,FALSE)</f>
        <v>334.83011970468101</v>
      </c>
      <c r="E11" s="26">
        <f>VLOOKUP(A11,Population!B:E,4,FALSE)</f>
        <v>4</v>
      </c>
      <c r="F11" s="26">
        <f>VLOOKUP(A11,Population!B:F,5,FALSE)</f>
        <v>72</v>
      </c>
      <c r="G11" s="26">
        <f>VLOOKUP(A11,Income!B:C, 2,FALSE)</f>
        <v>96135</v>
      </c>
      <c r="H11" s="31">
        <f>VLOOKUP(A11,Income!B:D, 3, FALSE)</f>
        <v>1.3538043401726494</v>
      </c>
      <c r="I11" s="31">
        <f>VLOOKUP(A11,Employment!A:B, 2,FALSE)</f>
        <v>64.400000000000006</v>
      </c>
      <c r="J11" s="31">
        <f>VLOOKUP(A11,Employment!A:C, 3, FALSE)</f>
        <v>1.0387096774193549</v>
      </c>
      <c r="K11" s="17" t="str">
        <f>VLOOKUP(A11,Air_Quality_Index!A:B, 2, FALSE)</f>
        <v>2 - Low Risk</v>
      </c>
      <c r="L11" s="22" t="str">
        <f>VLOOKUP(A11,Air_Quality_Index!A:C, 3, FALSE)</f>
        <v xml:space="preserve">2 </v>
      </c>
      <c r="M11" s="24">
        <f>VLOOKUP(B11,Traffic_Accident!A:C,3,FALSE)</f>
        <v>4</v>
      </c>
      <c r="N11" s="24">
        <f>VLOOKUP(B11,Traffic_Accident!A:D,4,FALSE)</f>
        <v>396.2</v>
      </c>
      <c r="O11" s="31">
        <f>VLOOKUP(B11,Traffic_Accident!A:E,5,FALSE)</f>
        <v>0.81887012230634837</v>
      </c>
      <c r="P11" s="31">
        <f>VLOOKUP(B11,Traffic_Accident!A:F,6,FALSE)</f>
        <v>1.2010098658111696</v>
      </c>
      <c r="S11" s="17">
        <f t="shared" si="0"/>
        <v>62</v>
      </c>
      <c r="T11" s="17">
        <f t="shared" si="1"/>
        <v>72.792599635873074</v>
      </c>
      <c r="U11" s="17">
        <f t="shared" si="2"/>
        <v>77.322162150109335</v>
      </c>
      <c r="V11" s="17">
        <f t="shared" si="3"/>
        <v>70.704920595327465</v>
      </c>
    </row>
    <row r="12" spans="1:22" s="17" customFormat="1" x14ac:dyDescent="0.2">
      <c r="A12" s="17" t="s">
        <v>12</v>
      </c>
      <c r="B12" s="17" t="s">
        <v>31</v>
      </c>
      <c r="C12" s="26">
        <f>VLOOKUP(A12,Population!B:C,2,FALSE)</f>
        <v>2731571</v>
      </c>
      <c r="D12" s="26">
        <f>VLOOKUP(A12,Population!B:D,3,FALSE)</f>
        <v>4334.4509679466801</v>
      </c>
      <c r="E12" s="26">
        <f>VLOOKUP(A12,Population!B:E,4,FALSE)</f>
        <v>1</v>
      </c>
      <c r="F12" s="26">
        <f>VLOOKUP(A12,Population!B:F,5,FALSE)</f>
        <v>6</v>
      </c>
      <c r="G12" s="26">
        <f>VLOOKUP(A12,Income!B:C, 2,FALSE)</f>
        <v>78373</v>
      </c>
      <c r="H12" s="31">
        <f>VLOOKUP(A12,Income!B:D, 3, FALSE)</f>
        <v>1.103674078663869</v>
      </c>
      <c r="I12" s="31">
        <f>VLOOKUP(A12,Employment!A:B, 2,FALSE)</f>
        <v>62.4</v>
      </c>
      <c r="J12" s="31">
        <f>VLOOKUP(A12,Employment!A:C, 3, FALSE)</f>
        <v>1.0064516129032257</v>
      </c>
      <c r="K12" s="17" t="str">
        <f>VLOOKUP(A12,Air_Quality_Index!A:B, 2, FALSE)</f>
        <v>2 - Low Risk</v>
      </c>
      <c r="L12" s="22" t="str">
        <f>VLOOKUP(A12,Air_Quality_Index!A:C, 3, FALSE)</f>
        <v xml:space="preserve">2 </v>
      </c>
      <c r="M12" s="24">
        <f>VLOOKUP(B12,Traffic_Accident!A:C,3,FALSE)</f>
        <v>4</v>
      </c>
      <c r="N12" s="24">
        <f>VLOOKUP(B12,Traffic_Accident!A:D,4,FALSE)</f>
        <v>396.2</v>
      </c>
      <c r="O12" s="31">
        <f>VLOOKUP(B12,Traffic_Accident!A:E,5,FALSE)</f>
        <v>0.81887012230634837</v>
      </c>
      <c r="P12" s="31">
        <f>VLOOKUP(B12,Traffic_Accident!A:F,6,FALSE)</f>
        <v>1.2010098658111696</v>
      </c>
      <c r="S12" s="17">
        <f t="shared" si="0"/>
        <v>96.5</v>
      </c>
      <c r="T12" s="17">
        <f t="shared" si="1"/>
        <v>55.776033025751119</v>
      </c>
      <c r="U12" s="17">
        <f t="shared" si="2"/>
        <v>77.322162150109335</v>
      </c>
      <c r="V12" s="17">
        <f t="shared" si="3"/>
        <v>76.532731725286823</v>
      </c>
    </row>
    <row r="13" spans="1:22" s="18" customFormat="1" hidden="1" x14ac:dyDescent="0.2">
      <c r="A13" s="18" t="s">
        <v>141</v>
      </c>
      <c r="B13" s="18" t="s">
        <v>140</v>
      </c>
      <c r="C13" s="27" t="e">
        <f>VLOOKUP(A13,Population!B:C,2,FALSE)</f>
        <v>#N/A</v>
      </c>
      <c r="D13" s="27" t="e">
        <f>VLOOKUP(A13,Population!B:D,3,FALSE)</f>
        <v>#N/A</v>
      </c>
      <c r="E13" s="27" t="e">
        <f>VLOOKUP(A13,Population!B:E,4,FALSE)</f>
        <v>#N/A</v>
      </c>
      <c r="F13" s="27" t="e">
        <f>VLOOKUP(A13,Population!B:F,5,FALSE)</f>
        <v>#N/A</v>
      </c>
      <c r="G13" s="27" t="e">
        <f>VLOOKUP(A13,Income!B:C, 2,FALSE)</f>
        <v>#N/A</v>
      </c>
      <c r="H13" s="32" t="e">
        <f>VLOOKUP(A13,Income!B:D, 3, FALSE)</f>
        <v>#N/A</v>
      </c>
      <c r="I13" s="32" t="e">
        <f>VLOOKUP(A13,Employment!A:B, 2,FALSE)</f>
        <v>#N/A</v>
      </c>
      <c r="J13" s="32" t="e">
        <f>VLOOKUP(A13,Employment!A:C, 3, FALSE)</f>
        <v>#N/A</v>
      </c>
      <c r="K13" s="18" t="str">
        <f>VLOOKUP(A13,Air_Quality_Index!A:B, 2, FALSE)</f>
        <v>2 - Low Risk</v>
      </c>
      <c r="L13" s="23" t="str">
        <f>VLOOKUP(A13,Air_Quality_Index!A:C, 3, FALSE)</f>
        <v xml:space="preserve">2 </v>
      </c>
      <c r="M13" s="25">
        <f>VLOOKUP(B13,Traffic_Accident!A:C,3,FALSE)</f>
        <v>7.4</v>
      </c>
      <c r="N13" s="25">
        <f>VLOOKUP(B13,Traffic_Accident!A:D,4,FALSE)</f>
        <v>390.7</v>
      </c>
      <c r="O13" s="32">
        <f>VLOOKUP(B13,Traffic_Accident!A:E,5,FALSE)</f>
        <v>1.5149097262667444</v>
      </c>
      <c r="P13" s="32">
        <f>VLOOKUP(B13,Traffic_Accident!A:F,6,FALSE)</f>
        <v>1.1843375935699747</v>
      </c>
      <c r="S13" s="18" t="e">
        <f t="shared" si="0"/>
        <v>#N/A</v>
      </c>
      <c r="T13" s="17" t="e">
        <f t="shared" si="1"/>
        <v>#N/A</v>
      </c>
      <c r="U13" s="17">
        <f t="shared" si="2"/>
        <v>67.814357914315792</v>
      </c>
      <c r="V13" s="18" t="e">
        <f t="shared" si="3"/>
        <v>#N/A</v>
      </c>
    </row>
    <row r="14" spans="1:22" s="17" customFormat="1" x14ac:dyDescent="0.2">
      <c r="A14" s="17" t="s">
        <v>42</v>
      </c>
      <c r="B14" s="17" t="s">
        <v>35</v>
      </c>
      <c r="C14" s="26">
        <f>VLOOKUP(A14,Population!B:C,2,FALSE)</f>
        <v>531902</v>
      </c>
      <c r="D14" s="26">
        <f>VLOOKUP(A14,Population!B:D,3,FALSE)</f>
        <v>1171.3323056595464</v>
      </c>
      <c r="E14" s="26">
        <f>VLOOKUP(A14,Population!B:E,4,FALSE)</f>
        <v>11</v>
      </c>
      <c r="F14" s="26">
        <f>VLOOKUP(A14,Population!B:F,5,FALSE)</f>
        <v>36</v>
      </c>
      <c r="G14" s="26">
        <f>VLOOKUP(A14,Income!B:C, 2,FALSE)</f>
        <v>87570</v>
      </c>
      <c r="H14" s="31">
        <f>VLOOKUP(A14,Income!B:D, 3, FALSE)</f>
        <v>1.2331892242047007</v>
      </c>
      <c r="I14" s="31">
        <f>VLOOKUP(A14,Employment!A:B, 2,FALSE)</f>
        <v>67.599999999999994</v>
      </c>
      <c r="J14" s="31">
        <f>VLOOKUP(A14,Employment!A:C, 3, FALSE)</f>
        <v>1.0903225806451613</v>
      </c>
      <c r="K14" s="17" t="str">
        <f>VLOOKUP(A14,Air_Quality_Index!A:B, 2, FALSE)</f>
        <v>2 - Low Risk</v>
      </c>
      <c r="L14" s="22" t="str">
        <f>VLOOKUP(A14,Air_Quality_Index!A:C, 3, FALSE)</f>
        <v xml:space="preserve">2 </v>
      </c>
      <c r="M14" s="24">
        <f>VLOOKUP(B14,Traffic_Accident!A:C,3,FALSE)</f>
        <v>4.2</v>
      </c>
      <c r="N14" s="24">
        <f>VLOOKUP(B14,Traffic_Accident!A:D,4,FALSE)</f>
        <v>448.2</v>
      </c>
      <c r="O14" s="31">
        <f>VLOOKUP(B14,Traffic_Accident!A:E,5,FALSE)</f>
        <v>0.85981362842166575</v>
      </c>
      <c r="P14" s="31">
        <f>VLOOKUP(B14,Traffic_Accident!A:F,6,FALSE)</f>
        <v>1.3586386215461035</v>
      </c>
      <c r="S14" s="17">
        <f t="shared" si="0"/>
        <v>76.5</v>
      </c>
      <c r="T14" s="17">
        <f t="shared" si="1"/>
        <v>67.738974813982892</v>
      </c>
      <c r="U14" s="17">
        <f t="shared" si="2"/>
        <v>74.488929722542039</v>
      </c>
      <c r="V14" s="17">
        <f t="shared" si="3"/>
        <v>72.909301512174977</v>
      </c>
    </row>
    <row r="15" spans="1:22" s="17" customFormat="1" x14ac:dyDescent="0.2">
      <c r="A15" s="17" t="s">
        <v>34</v>
      </c>
      <c r="B15" s="17" t="s">
        <v>35</v>
      </c>
      <c r="C15" s="26">
        <f>VLOOKUP(A15,Population!B:C,2,FALSE)</f>
        <v>1704694</v>
      </c>
      <c r="D15" s="26">
        <f>VLOOKUP(A15,Population!B:D,3,FALSE)</f>
        <v>4669.1153108737326</v>
      </c>
      <c r="E15" s="26">
        <f>VLOOKUP(A15,Population!B:E,4,FALSE)</f>
        <v>2</v>
      </c>
      <c r="F15" s="26">
        <f>VLOOKUP(A15,Population!B:F,5,FALSE)</f>
        <v>2</v>
      </c>
      <c r="G15" s="26">
        <f>VLOOKUP(A15,Income!B:C, 2,FALSE)</f>
        <v>76950</v>
      </c>
      <c r="H15" s="31">
        <f>VLOOKUP(A15,Income!B:D, 3, FALSE)</f>
        <v>1.0836349297996084</v>
      </c>
      <c r="I15" s="31">
        <f>VLOOKUP(A15,Employment!A:B, 2,FALSE)</f>
        <v>63.1</v>
      </c>
      <c r="J15" s="31">
        <f>VLOOKUP(A15,Employment!A:C, 3, FALSE)</f>
        <v>1.017741935483871</v>
      </c>
      <c r="K15" s="17" t="str">
        <f>VLOOKUP(A15,Air_Quality_Index!A:B, 2, FALSE)</f>
        <v>3 - Low Risk</v>
      </c>
      <c r="L15" s="22" t="str">
        <f>VLOOKUP(A15,Air_Quality_Index!A:C, 3, FALSE)</f>
        <v xml:space="preserve">3 </v>
      </c>
      <c r="M15" s="24">
        <f>VLOOKUP(B15,Traffic_Accident!A:C,3,FALSE)</f>
        <v>4.2</v>
      </c>
      <c r="N15" s="24">
        <f>VLOOKUP(B15,Traffic_Accident!A:D,4,FALSE)</f>
        <v>448.2</v>
      </c>
      <c r="O15" s="31">
        <f>VLOOKUP(B15,Traffic_Accident!A:E,5,FALSE)</f>
        <v>0.85981362842166575</v>
      </c>
      <c r="P15" s="31">
        <f>VLOOKUP(B15,Traffic_Accident!A:F,6,FALSE)</f>
        <v>1.3586386215461035</v>
      </c>
      <c r="S15" s="17">
        <f t="shared" si="0"/>
        <v>98</v>
      </c>
      <c r="T15" s="17">
        <f t="shared" si="1"/>
        <v>55.251582708106454</v>
      </c>
      <c r="U15" s="17">
        <f t="shared" si="2"/>
        <v>69.488929722542039</v>
      </c>
      <c r="V15" s="17">
        <f t="shared" si="3"/>
        <v>74.246837476882831</v>
      </c>
    </row>
    <row r="16" spans="1:22" s="20" customFormat="1" x14ac:dyDescent="0.2">
      <c r="A16" s="20" t="s">
        <v>22</v>
      </c>
      <c r="B16" s="20" t="s">
        <v>49</v>
      </c>
      <c r="C16" s="35">
        <f>VLOOKUP(A16,Population!B:C,2,FALSE)</f>
        <v>215106</v>
      </c>
      <c r="D16" s="35">
        <f>VLOOKUP(A16,Population!B:D,3,FALSE)</f>
        <v>1195.2325387564595</v>
      </c>
      <c r="E16" s="35">
        <f>VLOOKUP(A16,Population!B:E,4,FALSE)</f>
        <v>24</v>
      </c>
      <c r="F16" s="35">
        <f>VLOOKUP(A16,Population!B:F,5,FALSE)</f>
        <v>34</v>
      </c>
      <c r="G16" s="35">
        <f>VLOOKUP(A16,Income!B:C, 2,FALSE)</f>
        <v>97940</v>
      </c>
      <c r="H16" s="36">
        <f>VLOOKUP(A16,Income!B:D, 3, FALSE)</f>
        <v>1.3792229372914055</v>
      </c>
      <c r="I16" s="36">
        <f>VLOOKUP(A16,Employment!A:B, 2,FALSE)</f>
        <v>67.8</v>
      </c>
      <c r="J16" s="36">
        <f>VLOOKUP(A16,Employment!A:C, 3, FALSE)</f>
        <v>1.0935483870967742</v>
      </c>
      <c r="K16" s="20" t="str">
        <f>VLOOKUP(A16,Air_Quality_Index!A:B, 2, FALSE)</f>
        <v>3 - Low Risk</v>
      </c>
      <c r="L16" s="37" t="str">
        <f>VLOOKUP(A16,Air_Quality_Index!A:C, 3, FALSE)</f>
        <v xml:space="preserve">3 </v>
      </c>
      <c r="M16" s="38">
        <f>VLOOKUP(B16,Traffic_Accident!A:C,3,FALSE)</f>
        <v>10.9</v>
      </c>
      <c r="N16" s="38">
        <f>VLOOKUP(B16,Traffic_Accident!A:D,4,FALSE)</f>
        <v>499.7</v>
      </c>
      <c r="O16" s="36">
        <f>VLOOKUP(B16,Traffic_Accident!A:E,5,FALSE)</f>
        <v>2.2314210832847992</v>
      </c>
      <c r="P16" s="36">
        <f>VLOOKUP(B16,Traffic_Accident!A:F,6,FALSE)</f>
        <v>1.5147517161682016</v>
      </c>
      <c r="S16" s="20">
        <f t="shared" si="0"/>
        <v>71</v>
      </c>
      <c r="T16" s="17">
        <f t="shared" si="1"/>
        <v>77.452599641817216</v>
      </c>
      <c r="U16" s="17">
        <f t="shared" si="2"/>
        <v>41.357723124625494</v>
      </c>
      <c r="V16" s="20">
        <f t="shared" si="3"/>
        <v>63.270107588814234</v>
      </c>
    </row>
    <row r="17" spans="1:22" s="18" customFormat="1" hidden="1" x14ac:dyDescent="0.2">
      <c r="A17" s="18" t="s">
        <v>143</v>
      </c>
      <c r="B17" s="18" t="s">
        <v>142</v>
      </c>
      <c r="C17" s="27" t="e">
        <f>VLOOKUP(A17,Population!B:C,2,FALSE)</f>
        <v>#N/A</v>
      </c>
      <c r="D17" s="27" t="e">
        <f>VLOOKUP(A17,Population!B:D,3,FALSE)</f>
        <v>#N/A</v>
      </c>
      <c r="E17" s="27" t="e">
        <f>VLOOKUP(A17,Population!B:E,4,FALSE)</f>
        <v>#N/A</v>
      </c>
      <c r="F17" s="27" t="e">
        <f>VLOOKUP(A17,Population!B:F,5,FALSE)</f>
        <v>#N/A</v>
      </c>
      <c r="G17" s="27" t="e">
        <f>VLOOKUP(A17,Income!B:C, 2,FALSE)</f>
        <v>#N/A</v>
      </c>
      <c r="H17" s="32" t="e">
        <f>VLOOKUP(A17,Income!B:D, 3, FALSE)</f>
        <v>#N/A</v>
      </c>
      <c r="I17" s="32" t="e">
        <f>VLOOKUP(A17,Employment!A:B, 2,FALSE)</f>
        <v>#N/A</v>
      </c>
      <c r="J17" s="32" t="e">
        <f>VLOOKUP(A17,Employment!A:C, 3, FALSE)</f>
        <v>#N/A</v>
      </c>
      <c r="K17" s="18" t="str">
        <f>VLOOKUP(A17,Air_Quality_Index!A:B, 2, FALSE)</f>
        <v>2 - Low Risk</v>
      </c>
      <c r="L17" s="23" t="str">
        <f>VLOOKUP(A17,Air_Quality_Index!A:C, 3, FALSE)</f>
        <v xml:space="preserve">2 </v>
      </c>
      <c r="M17" s="25" t="e">
        <f>VLOOKUP(B17,Traffic_Accident!A:C,3,FALSE)</f>
        <v>#N/A</v>
      </c>
      <c r="N17" s="25" t="e">
        <f>VLOOKUP(B17,Traffic_Accident!A:D,4,FALSE)</f>
        <v>#N/A</v>
      </c>
      <c r="O17" s="32" t="e">
        <f>VLOOKUP(B17,Traffic_Accident!A:E,5,FALSE)</f>
        <v>#N/A</v>
      </c>
      <c r="P17" s="32" t="e">
        <f>VLOOKUP(B17,Traffic_Accident!A:F,6,FALSE)</f>
        <v>#N/A</v>
      </c>
      <c r="S17" s="18" t="e">
        <f t="shared" si="0"/>
        <v>#N/A</v>
      </c>
      <c r="T17" s="17" t="e">
        <f t="shared" si="1"/>
        <v>#N/A</v>
      </c>
      <c r="U17" s="17" t="e">
        <f t="shared" si="2"/>
        <v>#N/A</v>
      </c>
      <c r="V17" s="18" t="e">
        <f t="shared" si="3"/>
        <v>#N/A</v>
      </c>
    </row>
    <row r="18" spans="1:22" s="18" customFormat="1" hidden="1" x14ac:dyDescent="0.2">
      <c r="A18" s="18" t="s">
        <v>145</v>
      </c>
      <c r="B18" s="18" t="s">
        <v>144</v>
      </c>
      <c r="C18" s="27" t="e">
        <f>VLOOKUP(A18,Population!B:C,2,FALSE)</f>
        <v>#N/A</v>
      </c>
      <c r="D18" s="27" t="e">
        <f>VLOOKUP(A18,Population!B:D,3,FALSE)</f>
        <v>#N/A</v>
      </c>
      <c r="E18" s="27" t="e">
        <f>VLOOKUP(A18,Population!B:E,4,FALSE)</f>
        <v>#N/A</v>
      </c>
      <c r="F18" s="27" t="e">
        <f>VLOOKUP(A18,Population!B:F,5,FALSE)</f>
        <v>#N/A</v>
      </c>
      <c r="G18" s="27" t="e">
        <f>VLOOKUP(A18,Income!B:C, 2,FALSE)</f>
        <v>#N/A</v>
      </c>
      <c r="H18" s="32" t="e">
        <f>VLOOKUP(A18,Income!B:D, 3, FALSE)</f>
        <v>#N/A</v>
      </c>
      <c r="I18" s="32" t="e">
        <f>VLOOKUP(A18,Employment!A:B, 2,FALSE)</f>
        <v>#N/A</v>
      </c>
      <c r="J18" s="32" t="e">
        <f>VLOOKUP(A18,Employment!A:C, 3, FALSE)</f>
        <v>#N/A</v>
      </c>
      <c r="K18" s="18" t="str">
        <f>VLOOKUP(A18,Air_Quality_Index!A:B, 2, FALSE)</f>
        <v>2 - Low Risk</v>
      </c>
      <c r="L18" s="23" t="str">
        <f>VLOOKUP(A18,Air_Quality_Index!A:C, 3, FALSE)</f>
        <v xml:space="preserve">2 </v>
      </c>
      <c r="M18" s="25" t="e">
        <f>VLOOKUP(B18,Traffic_Accident!A:C,3,FALSE)</f>
        <v>#N/A</v>
      </c>
      <c r="N18" s="25" t="e">
        <f>VLOOKUP(B18,Traffic_Accident!A:D,4,FALSE)</f>
        <v>#N/A</v>
      </c>
      <c r="O18" s="32" t="e">
        <f>VLOOKUP(B18,Traffic_Accident!A:E,5,FALSE)</f>
        <v>#N/A</v>
      </c>
      <c r="P18" s="32" t="e">
        <f>VLOOKUP(B18,Traffic_Accident!A:F,6,FALSE)</f>
        <v>#N/A</v>
      </c>
      <c r="S18" s="18" t="e">
        <f t="shared" si="0"/>
        <v>#N/A</v>
      </c>
      <c r="T18" s="17" t="e">
        <f t="shared" si="1"/>
        <v>#N/A</v>
      </c>
      <c r="U18" s="17" t="e">
        <f t="shared" si="2"/>
        <v>#N/A</v>
      </c>
      <c r="V18" s="18" t="e">
        <f t="shared" si="3"/>
        <v>#N/A</v>
      </c>
    </row>
    <row r="19" spans="1:22" s="18" customFormat="1" hidden="1" x14ac:dyDescent="0.2">
      <c r="A19" s="18" t="s">
        <v>147</v>
      </c>
      <c r="B19" s="18" t="s">
        <v>146</v>
      </c>
      <c r="C19" s="27" t="e">
        <f>VLOOKUP(A19,Population!B:C,2,FALSE)</f>
        <v>#N/A</v>
      </c>
      <c r="D19" s="27" t="e">
        <f>VLOOKUP(A19,Population!B:D,3,FALSE)</f>
        <v>#N/A</v>
      </c>
      <c r="E19" s="27" t="e">
        <f>VLOOKUP(A19,Population!B:E,4,FALSE)</f>
        <v>#N/A</v>
      </c>
      <c r="F19" s="27" t="e">
        <f>VLOOKUP(A19,Population!B:F,5,FALSE)</f>
        <v>#N/A</v>
      </c>
      <c r="G19" s="27" t="e">
        <f>VLOOKUP(A19,Income!B:C, 2,FALSE)</f>
        <v>#N/A</v>
      </c>
      <c r="H19" s="32" t="e">
        <f>VLOOKUP(A19,Income!B:D, 3, FALSE)</f>
        <v>#N/A</v>
      </c>
      <c r="I19" s="32" t="e">
        <f>VLOOKUP(A19,Employment!A:B, 2,FALSE)</f>
        <v>#N/A</v>
      </c>
      <c r="J19" s="32" t="e">
        <f>VLOOKUP(A19,Employment!A:C, 3, FALSE)</f>
        <v>#N/A</v>
      </c>
      <c r="K19" s="18" t="str">
        <f>VLOOKUP(A19,Air_Quality_Index!A:B, 2, FALSE)</f>
        <v>2 - Low Risk</v>
      </c>
      <c r="L19" s="23" t="str">
        <f>VLOOKUP(A19,Air_Quality_Index!A:C, 3, FALSE)</f>
        <v xml:space="preserve">2 </v>
      </c>
      <c r="M19" s="25" t="e">
        <f>VLOOKUP(B19,Traffic_Accident!A:C,3,FALSE)</f>
        <v>#N/A</v>
      </c>
      <c r="N19" s="25" t="e">
        <f>VLOOKUP(B19,Traffic_Accident!A:D,4,FALSE)</f>
        <v>#N/A</v>
      </c>
      <c r="O19" s="32" t="e">
        <f>VLOOKUP(B19,Traffic_Accident!A:E,5,FALSE)</f>
        <v>#N/A</v>
      </c>
      <c r="P19" s="32" t="e">
        <f>VLOOKUP(B19,Traffic_Accident!A:F,6,FALSE)</f>
        <v>#N/A</v>
      </c>
      <c r="S19" s="18" t="e">
        <f t="shared" si="0"/>
        <v>#N/A</v>
      </c>
      <c r="T19" s="17" t="e">
        <f t="shared" si="1"/>
        <v>#N/A</v>
      </c>
      <c r="U19" s="17" t="e">
        <f t="shared" si="2"/>
        <v>#N/A</v>
      </c>
      <c r="V19" s="18" t="e">
        <f t="shared" si="3"/>
        <v>#N/A</v>
      </c>
    </row>
    <row r="20" spans="1:22" x14ac:dyDescent="0.2">
      <c r="S20" s="9"/>
    </row>
    <row r="21" spans="1:22" x14ac:dyDescent="0.2">
      <c r="S21" s="9"/>
    </row>
    <row r="22" spans="1:22" x14ac:dyDescent="0.2">
      <c r="A22" t="s">
        <v>187</v>
      </c>
      <c r="S22" s="9"/>
      <c r="T22" s="20"/>
    </row>
    <row r="23" spans="1:22" x14ac:dyDescent="0.2">
      <c r="A23" t="s">
        <v>198</v>
      </c>
      <c r="S23" s="9"/>
    </row>
    <row r="24" spans="1:22" x14ac:dyDescent="0.2">
      <c r="A24" t="s">
        <v>199</v>
      </c>
      <c r="S24" s="9"/>
    </row>
    <row r="25" spans="1:22" x14ac:dyDescent="0.2">
      <c r="A25" t="s">
        <v>204</v>
      </c>
      <c r="S25" s="9"/>
    </row>
    <row r="26" spans="1:22" x14ac:dyDescent="0.2">
      <c r="S26" s="9"/>
    </row>
    <row r="27" spans="1:22" x14ac:dyDescent="0.2">
      <c r="S27" s="9"/>
    </row>
    <row r="28" spans="1:22" x14ac:dyDescent="0.2">
      <c r="S28" s="9"/>
    </row>
    <row r="29" spans="1:22" x14ac:dyDescent="0.2">
      <c r="S29" s="9"/>
    </row>
    <row r="30" spans="1:22" x14ac:dyDescent="0.2">
      <c r="S30" s="9"/>
    </row>
    <row r="31" spans="1:22" x14ac:dyDescent="0.2">
      <c r="S31" s="9"/>
    </row>
    <row r="32" spans="1:22" x14ac:dyDescent="0.2">
      <c r="S32" s="9"/>
    </row>
    <row r="33" spans="19:19" x14ac:dyDescent="0.2">
      <c r="S33" s="9"/>
    </row>
    <row r="34" spans="19:19" x14ac:dyDescent="0.2">
      <c r="S34" s="9"/>
    </row>
    <row r="35" spans="19:19" x14ac:dyDescent="0.2">
      <c r="S35" s="9"/>
    </row>
    <row r="36" spans="19:19" x14ac:dyDescent="0.2">
      <c r="S36" s="9"/>
    </row>
    <row r="37" spans="19:19" x14ac:dyDescent="0.2">
      <c r="S37" s="9"/>
    </row>
    <row r="38" spans="19:19" x14ac:dyDescent="0.2">
      <c r="S38" s="9"/>
    </row>
    <row r="39" spans="19:19" x14ac:dyDescent="0.2">
      <c r="S39" s="9"/>
    </row>
    <row r="40" spans="19:19" x14ac:dyDescent="0.2">
      <c r="S40" s="9"/>
    </row>
    <row r="41" spans="19:19" x14ac:dyDescent="0.2">
      <c r="S41" s="9"/>
    </row>
    <row r="42" spans="19:19" x14ac:dyDescent="0.2">
      <c r="S42" s="9"/>
    </row>
    <row r="43" spans="19:19" x14ac:dyDescent="0.2">
      <c r="S43" s="9"/>
    </row>
    <row r="44" spans="19:19" x14ac:dyDescent="0.2">
      <c r="S44" s="9"/>
    </row>
    <row r="45" spans="19:19" x14ac:dyDescent="0.2">
      <c r="S45" s="9"/>
    </row>
    <row r="46" spans="19:19" x14ac:dyDescent="0.2">
      <c r="S46" s="9"/>
    </row>
    <row r="47" spans="19:19" x14ac:dyDescent="0.2">
      <c r="S47" s="9"/>
    </row>
    <row r="48" spans="19:19" x14ac:dyDescent="0.2">
      <c r="S48" s="9"/>
    </row>
    <row r="49" spans="19:19" x14ac:dyDescent="0.2">
      <c r="S49" s="9"/>
    </row>
    <row r="50" spans="19:19" x14ac:dyDescent="0.2">
      <c r="S50" s="9"/>
    </row>
    <row r="51" spans="19:19" x14ac:dyDescent="0.2">
      <c r="S51" s="9"/>
    </row>
    <row r="52" spans="19:19" x14ac:dyDescent="0.2">
      <c r="S52" s="9"/>
    </row>
    <row r="53" spans="19:19" x14ac:dyDescent="0.2">
      <c r="S53" s="9"/>
    </row>
    <row r="54" spans="19:19" x14ac:dyDescent="0.2">
      <c r="S54" s="9"/>
    </row>
    <row r="55" spans="19:19" x14ac:dyDescent="0.2">
      <c r="S55" s="9"/>
    </row>
    <row r="56" spans="19:19" x14ac:dyDescent="0.2">
      <c r="S56" s="9"/>
    </row>
    <row r="57" spans="19:19" x14ac:dyDescent="0.2">
      <c r="S57" s="9"/>
    </row>
    <row r="58" spans="19:19" x14ac:dyDescent="0.2">
      <c r="S58" s="9"/>
    </row>
    <row r="59" spans="19:19" x14ac:dyDescent="0.2">
      <c r="S59" s="9"/>
    </row>
    <row r="60" spans="19:19" x14ac:dyDescent="0.2">
      <c r="S60" s="9"/>
    </row>
    <row r="61" spans="19:19" x14ac:dyDescent="0.2">
      <c r="S61" s="9"/>
    </row>
    <row r="62" spans="19:19" x14ac:dyDescent="0.2">
      <c r="S62" s="9"/>
    </row>
    <row r="63" spans="19:19" x14ac:dyDescent="0.2">
      <c r="S63" s="9"/>
    </row>
    <row r="64" spans="19:19" x14ac:dyDescent="0.2">
      <c r="S64" s="9"/>
    </row>
    <row r="65" spans="19:19" x14ac:dyDescent="0.2">
      <c r="S65" s="9"/>
    </row>
    <row r="66" spans="19:19" x14ac:dyDescent="0.2">
      <c r="S66" s="9"/>
    </row>
    <row r="67" spans="19:19" x14ac:dyDescent="0.2">
      <c r="S67" s="9"/>
    </row>
    <row r="68" spans="19:19" x14ac:dyDescent="0.2">
      <c r="S68" s="9"/>
    </row>
    <row r="69" spans="19:19" x14ac:dyDescent="0.2">
      <c r="S69" s="9"/>
    </row>
    <row r="70" spans="19:19" x14ac:dyDescent="0.2">
      <c r="S70" s="9"/>
    </row>
    <row r="71" spans="19:19" x14ac:dyDescent="0.2">
      <c r="S71" s="9"/>
    </row>
    <row r="72" spans="19:19" x14ac:dyDescent="0.2">
      <c r="S72" s="9"/>
    </row>
    <row r="73" spans="19:19" x14ac:dyDescent="0.2">
      <c r="S73" s="9"/>
    </row>
    <row r="74" spans="19:19" x14ac:dyDescent="0.2">
      <c r="S74" s="9"/>
    </row>
    <row r="75" spans="19:19" x14ac:dyDescent="0.2">
      <c r="S75" s="9"/>
    </row>
    <row r="76" spans="19:19" x14ac:dyDescent="0.2">
      <c r="S76" s="9"/>
    </row>
    <row r="77" spans="19:19" x14ac:dyDescent="0.2">
      <c r="S77" s="9"/>
    </row>
    <row r="78" spans="19:19" x14ac:dyDescent="0.2">
      <c r="S78" s="9"/>
    </row>
    <row r="79" spans="19:19" x14ac:dyDescent="0.2">
      <c r="S79" s="9"/>
    </row>
    <row r="80" spans="19:19" x14ac:dyDescent="0.2">
      <c r="S80" s="9"/>
    </row>
    <row r="81" spans="19:19" x14ac:dyDescent="0.2">
      <c r="S81" s="9"/>
    </row>
    <row r="82" spans="19:19" x14ac:dyDescent="0.2">
      <c r="S82" s="9"/>
    </row>
    <row r="83" spans="19:19" x14ac:dyDescent="0.2">
      <c r="S83" s="9"/>
    </row>
    <row r="84" spans="19:19" x14ac:dyDescent="0.2">
      <c r="S84" s="9"/>
    </row>
    <row r="85" spans="19:19" x14ac:dyDescent="0.2">
      <c r="S85" s="9"/>
    </row>
    <row r="86" spans="19:19" x14ac:dyDescent="0.2">
      <c r="S86" s="9"/>
    </row>
    <row r="87" spans="19:19" x14ac:dyDescent="0.2">
      <c r="S87" s="9"/>
    </row>
    <row r="88" spans="19:19" x14ac:dyDescent="0.2">
      <c r="S88" s="9"/>
    </row>
    <row r="89" spans="19:19" x14ac:dyDescent="0.2">
      <c r="S89" s="9"/>
    </row>
    <row r="90" spans="19:19" x14ac:dyDescent="0.2">
      <c r="S90" s="9"/>
    </row>
    <row r="91" spans="19:19" x14ac:dyDescent="0.2">
      <c r="S91" s="9"/>
    </row>
    <row r="92" spans="19:19" x14ac:dyDescent="0.2">
      <c r="S92" s="9"/>
    </row>
    <row r="93" spans="19:19" x14ac:dyDescent="0.2">
      <c r="S93" s="9"/>
    </row>
    <row r="94" spans="19:19" x14ac:dyDescent="0.2">
      <c r="S94" s="9"/>
    </row>
    <row r="95" spans="19:19" x14ac:dyDescent="0.2">
      <c r="S95" s="9"/>
    </row>
    <row r="96" spans="19:19" x14ac:dyDescent="0.2">
      <c r="S96" s="9"/>
    </row>
    <row r="97" spans="19:19" x14ac:dyDescent="0.2">
      <c r="S97" s="9"/>
    </row>
    <row r="98" spans="19:19" x14ac:dyDescent="0.2">
      <c r="S98" s="9"/>
    </row>
    <row r="99" spans="19:19" x14ac:dyDescent="0.2">
      <c r="S99" s="9"/>
    </row>
    <row r="100" spans="19:19" x14ac:dyDescent="0.2">
      <c r="S100" s="9"/>
    </row>
    <row r="101" spans="19:19" x14ac:dyDescent="0.2">
      <c r="S101" s="9"/>
    </row>
    <row r="102" spans="19:19" x14ac:dyDescent="0.2">
      <c r="S102" s="9"/>
    </row>
  </sheetData>
  <autoFilter ref="S3:V19" xr:uid="{9BBA0945-78EC-6B46-9873-9F18BC8C177A}"/>
  <mergeCells count="3">
    <mergeCell ref="C1:F1"/>
    <mergeCell ref="G1:J1"/>
    <mergeCell ref="K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BCCA-2463-AA46-9E36-CD176918150F}">
  <dimension ref="A1:P15"/>
  <sheetViews>
    <sheetView workbookViewId="0">
      <selection activeCell="F22" sqref="F22"/>
    </sheetView>
  </sheetViews>
  <sheetFormatPr baseColWidth="10" defaultRowHeight="16" x14ac:dyDescent="0.2"/>
  <sheetData>
    <row r="1" spans="1:16" x14ac:dyDescent="0.2">
      <c r="A1" t="s">
        <v>29</v>
      </c>
      <c r="B1" t="s">
        <v>149</v>
      </c>
      <c r="C1" t="s">
        <v>60</v>
      </c>
      <c r="D1" t="s">
        <v>118</v>
      </c>
      <c r="E1" t="s">
        <v>189</v>
      </c>
      <c r="F1" t="s">
        <v>190</v>
      </c>
      <c r="G1" t="s">
        <v>115</v>
      </c>
      <c r="H1" t="s">
        <v>191</v>
      </c>
      <c r="I1" t="s">
        <v>180</v>
      </c>
      <c r="J1" t="s">
        <v>192</v>
      </c>
      <c r="K1" t="s">
        <v>195</v>
      </c>
      <c r="L1" t="s">
        <v>188</v>
      </c>
      <c r="M1" t="s">
        <v>163</v>
      </c>
      <c r="N1" t="s">
        <v>164</v>
      </c>
      <c r="O1" t="s">
        <v>196</v>
      </c>
      <c r="P1" t="s">
        <v>197</v>
      </c>
    </row>
    <row r="2" spans="1:16" x14ac:dyDescent="0.2">
      <c r="A2" t="s">
        <v>25</v>
      </c>
      <c r="B2" t="s">
        <v>36</v>
      </c>
      <c r="C2">
        <v>932546</v>
      </c>
      <c r="D2">
        <v>1362.5745178258328</v>
      </c>
      <c r="E2">
        <v>5</v>
      </c>
      <c r="F2">
        <v>30</v>
      </c>
      <c r="G2">
        <v>101870</v>
      </c>
      <c r="H2">
        <v>1.4345664756164538</v>
      </c>
      <c r="I2">
        <v>67.8</v>
      </c>
      <c r="J2">
        <v>1.0935483870967742</v>
      </c>
      <c r="K2" t="s">
        <v>173</v>
      </c>
      <c r="L2" t="s">
        <v>200</v>
      </c>
      <c r="M2">
        <v>7.1</v>
      </c>
      <c r="N2">
        <v>392.4</v>
      </c>
      <c r="O2">
        <v>1.4534944670937682</v>
      </c>
      <c r="P2">
        <v>1.1894908413536167</v>
      </c>
    </row>
    <row r="3" spans="1:16" x14ac:dyDescent="0.2">
      <c r="A3" t="s">
        <v>148</v>
      </c>
      <c r="B3" t="s">
        <v>36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>
        <v>7.1</v>
      </c>
      <c r="N3">
        <v>392.4</v>
      </c>
      <c r="O3">
        <v>1.4534944670937682</v>
      </c>
      <c r="P3">
        <v>1.1894908413536167</v>
      </c>
    </row>
    <row r="4" spans="1:16" x14ac:dyDescent="0.2">
      <c r="A4" t="s">
        <v>28</v>
      </c>
      <c r="B4" t="s">
        <v>40</v>
      </c>
      <c r="C4">
        <v>85792</v>
      </c>
      <c r="D4">
        <v>4399.5897435897432</v>
      </c>
      <c r="E4">
        <v>66</v>
      </c>
      <c r="F4">
        <v>5</v>
      </c>
      <c r="G4">
        <v>89640</v>
      </c>
      <c r="H4">
        <v>1.2623396375209475</v>
      </c>
      <c r="I4">
        <v>59.9</v>
      </c>
      <c r="J4">
        <v>0.96612903225806446</v>
      </c>
      <c r="K4" t="s">
        <v>174</v>
      </c>
      <c r="L4" t="s">
        <v>201</v>
      </c>
      <c r="M4">
        <v>6.1</v>
      </c>
      <c r="N4">
        <v>463</v>
      </c>
      <c r="O4">
        <v>1.248776936517181</v>
      </c>
      <c r="P4">
        <v>1.4035021904860463</v>
      </c>
    </row>
    <row r="5" spans="1:16" x14ac:dyDescent="0.2">
      <c r="A5" t="s">
        <v>27</v>
      </c>
      <c r="B5" t="s">
        <v>40</v>
      </c>
      <c r="C5">
        <v>631486</v>
      </c>
      <c r="D5">
        <v>5491.1826086956526</v>
      </c>
      <c r="E5">
        <v>8</v>
      </c>
      <c r="F5">
        <v>1</v>
      </c>
      <c r="G5">
        <v>72662</v>
      </c>
      <c r="H5">
        <v>1.0232499190266298</v>
      </c>
      <c r="I5">
        <v>65.5</v>
      </c>
      <c r="J5">
        <v>1.0564516129032258</v>
      </c>
      <c r="K5" t="s">
        <v>175</v>
      </c>
      <c r="L5" t="s">
        <v>202</v>
      </c>
      <c r="M5">
        <v>6.1</v>
      </c>
      <c r="N5">
        <v>463</v>
      </c>
      <c r="O5">
        <v>1.248776936517181</v>
      </c>
      <c r="P5">
        <v>1.4035021904860463</v>
      </c>
    </row>
    <row r="6" spans="1:16" x14ac:dyDescent="0.2">
      <c r="A6" t="s">
        <v>21</v>
      </c>
      <c r="B6" t="s">
        <v>39</v>
      </c>
      <c r="C6">
        <v>705224</v>
      </c>
      <c r="D6">
        <v>1519.5518207282912</v>
      </c>
      <c r="E6">
        <v>7</v>
      </c>
      <c r="F6">
        <v>23</v>
      </c>
      <c r="G6">
        <v>81880</v>
      </c>
      <c r="H6">
        <v>1.153060793398206</v>
      </c>
      <c r="I6">
        <v>64.2</v>
      </c>
      <c r="J6">
        <v>1.0354838709677421</v>
      </c>
      <c r="K6" t="s">
        <v>174</v>
      </c>
      <c r="L6" t="s">
        <v>201</v>
      </c>
      <c r="M6">
        <v>8.1</v>
      </c>
      <c r="N6">
        <v>951.8</v>
      </c>
      <c r="O6">
        <v>1.6582119976703553</v>
      </c>
      <c r="P6">
        <v>2.8852124943944251</v>
      </c>
    </row>
    <row r="7" spans="1:16" x14ac:dyDescent="0.2">
      <c r="A7" t="s">
        <v>2</v>
      </c>
      <c r="B7" t="s">
        <v>92</v>
      </c>
      <c r="C7">
        <v>71889</v>
      </c>
      <c r="D7">
        <v>509.12889518413601</v>
      </c>
      <c r="E7">
        <v>78</v>
      </c>
      <c r="F7">
        <v>60</v>
      </c>
      <c r="G7">
        <v>74240</v>
      </c>
      <c r="H7">
        <v>1.0454718283082902</v>
      </c>
      <c r="I7">
        <v>62.6</v>
      </c>
      <c r="J7">
        <v>1.0096774193548388</v>
      </c>
      <c r="K7" t="s">
        <v>193</v>
      </c>
      <c r="L7" t="s">
        <v>203</v>
      </c>
      <c r="M7">
        <v>6.6</v>
      </c>
      <c r="N7">
        <v>354.4</v>
      </c>
      <c r="O7">
        <v>1.3511357018054746</v>
      </c>
      <c r="P7">
        <v>1.0743005967780881</v>
      </c>
    </row>
    <row r="8" spans="1:16" x14ac:dyDescent="0.2">
      <c r="A8" t="s">
        <v>0</v>
      </c>
      <c r="B8" t="s">
        <v>67</v>
      </c>
      <c r="C8">
        <v>108860</v>
      </c>
      <c r="D8">
        <v>244.08071748878925</v>
      </c>
      <c r="E8">
        <v>49</v>
      </c>
      <c r="F8">
        <v>83</v>
      </c>
      <c r="G8">
        <v>96320</v>
      </c>
      <c r="H8">
        <v>1.3564095703482559</v>
      </c>
      <c r="I8">
        <v>62.6</v>
      </c>
      <c r="J8">
        <v>1.0096774193548388</v>
      </c>
      <c r="K8" t="s">
        <v>174</v>
      </c>
      <c r="L8" t="s">
        <v>201</v>
      </c>
      <c r="M8">
        <v>8.3000000000000007</v>
      </c>
      <c r="N8">
        <v>565.9</v>
      </c>
      <c r="O8">
        <v>1.6991555037856729</v>
      </c>
      <c r="P8">
        <v>1.7154252475076752</v>
      </c>
    </row>
    <row r="9" spans="1:16" x14ac:dyDescent="0.2">
      <c r="A9" t="s">
        <v>1</v>
      </c>
      <c r="B9" t="s">
        <v>45</v>
      </c>
      <c r="C9">
        <v>403131</v>
      </c>
      <c r="D9">
        <v>73.426042292770887</v>
      </c>
      <c r="E9">
        <v>14</v>
      </c>
      <c r="F9">
        <v>94</v>
      </c>
      <c r="G9">
        <v>85940</v>
      </c>
      <c r="H9">
        <v>1.2102350340088155</v>
      </c>
      <c r="I9">
        <v>63.9</v>
      </c>
      <c r="J9">
        <v>1.0306451612903225</v>
      </c>
      <c r="K9" t="s">
        <v>174</v>
      </c>
      <c r="L9" t="s">
        <v>201</v>
      </c>
      <c r="M9">
        <v>5.0999999999999996</v>
      </c>
      <c r="N9">
        <v>508.6</v>
      </c>
      <c r="O9">
        <v>1.0440594059405941</v>
      </c>
      <c r="P9">
        <v>1.5417304839766808</v>
      </c>
    </row>
    <row r="10" spans="1:16" x14ac:dyDescent="0.2">
      <c r="A10" t="s">
        <v>37</v>
      </c>
      <c r="B10" t="s">
        <v>31</v>
      </c>
      <c r="C10">
        <v>934243</v>
      </c>
      <c r="D10">
        <v>334.83011970468101</v>
      </c>
      <c r="E10">
        <v>4</v>
      </c>
      <c r="F10">
        <v>72</v>
      </c>
      <c r="G10">
        <v>96135</v>
      </c>
      <c r="H10">
        <v>1.3538043401726494</v>
      </c>
      <c r="I10">
        <v>64.400000000000006</v>
      </c>
      <c r="J10">
        <v>1.0387096774193549</v>
      </c>
      <c r="K10" t="s">
        <v>174</v>
      </c>
      <c r="L10" t="s">
        <v>201</v>
      </c>
      <c r="M10">
        <v>4</v>
      </c>
      <c r="N10">
        <v>396.2</v>
      </c>
      <c r="O10">
        <v>0.81887012230634837</v>
      </c>
      <c r="P10">
        <v>1.2010098658111696</v>
      </c>
    </row>
    <row r="11" spans="1:16" x14ac:dyDescent="0.2">
      <c r="A11" t="s">
        <v>12</v>
      </c>
      <c r="B11" t="s">
        <v>31</v>
      </c>
      <c r="C11">
        <v>2731571</v>
      </c>
      <c r="D11">
        <v>4334.4509679466801</v>
      </c>
      <c r="E11">
        <v>1</v>
      </c>
      <c r="F11">
        <v>6</v>
      </c>
      <c r="G11">
        <v>78373</v>
      </c>
      <c r="H11">
        <v>1.103674078663869</v>
      </c>
      <c r="I11">
        <v>62.4</v>
      </c>
      <c r="J11">
        <v>1.0064516129032257</v>
      </c>
      <c r="K11" t="s">
        <v>174</v>
      </c>
      <c r="L11" t="s">
        <v>201</v>
      </c>
      <c r="M11">
        <v>4</v>
      </c>
      <c r="N11">
        <v>396.2</v>
      </c>
      <c r="O11">
        <v>0.81887012230634837</v>
      </c>
      <c r="P11">
        <v>1.2010098658111696</v>
      </c>
    </row>
    <row r="12" spans="1:16" x14ac:dyDescent="0.2">
      <c r="A12" t="s">
        <v>141</v>
      </c>
      <c r="B12" t="s">
        <v>140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s">
        <v>174</v>
      </c>
      <c r="L12" t="s">
        <v>201</v>
      </c>
      <c r="M12">
        <v>7.4</v>
      </c>
      <c r="N12">
        <v>390.7</v>
      </c>
      <c r="O12">
        <v>1.5149097262667444</v>
      </c>
      <c r="P12">
        <v>1.1843375935699747</v>
      </c>
    </row>
    <row r="13" spans="1:16" x14ac:dyDescent="0.2">
      <c r="A13" t="s">
        <v>42</v>
      </c>
      <c r="B13" t="s">
        <v>35</v>
      </c>
      <c r="C13">
        <v>531902</v>
      </c>
      <c r="D13">
        <v>1171.3323056595464</v>
      </c>
      <c r="E13">
        <v>11</v>
      </c>
      <c r="F13">
        <v>36</v>
      </c>
      <c r="G13">
        <v>87570</v>
      </c>
      <c r="H13">
        <v>1.2331892242047007</v>
      </c>
      <c r="I13">
        <v>67.599999999999994</v>
      </c>
      <c r="J13">
        <v>1.0903225806451613</v>
      </c>
      <c r="K13" t="s">
        <v>174</v>
      </c>
      <c r="L13" t="s">
        <v>201</v>
      </c>
      <c r="M13">
        <v>4.2</v>
      </c>
      <c r="N13">
        <v>448.2</v>
      </c>
      <c r="O13">
        <v>0.85981362842166575</v>
      </c>
      <c r="P13">
        <v>1.3586386215461035</v>
      </c>
    </row>
    <row r="14" spans="1:16" x14ac:dyDescent="0.2">
      <c r="A14" t="s">
        <v>34</v>
      </c>
      <c r="B14" t="s">
        <v>35</v>
      </c>
      <c r="C14">
        <v>1704694</v>
      </c>
      <c r="D14">
        <v>4669.1153108737326</v>
      </c>
      <c r="E14">
        <v>2</v>
      </c>
      <c r="F14">
        <v>2</v>
      </c>
      <c r="G14">
        <v>76950</v>
      </c>
      <c r="H14">
        <v>1.0836349297996084</v>
      </c>
      <c r="I14">
        <v>63.1</v>
      </c>
      <c r="J14">
        <v>1.017741935483871</v>
      </c>
      <c r="K14" t="s">
        <v>175</v>
      </c>
      <c r="L14" t="s">
        <v>202</v>
      </c>
      <c r="M14">
        <v>4.2</v>
      </c>
      <c r="N14">
        <v>448.2</v>
      </c>
      <c r="O14">
        <v>0.85981362842166575</v>
      </c>
      <c r="P14">
        <v>1.3586386215461035</v>
      </c>
    </row>
    <row r="15" spans="1:16" x14ac:dyDescent="0.2">
      <c r="A15" t="s">
        <v>22</v>
      </c>
      <c r="B15" t="s">
        <v>49</v>
      </c>
      <c r="C15">
        <v>215106</v>
      </c>
      <c r="D15">
        <v>1195.2325387564595</v>
      </c>
      <c r="E15">
        <v>24</v>
      </c>
      <c r="F15">
        <v>34</v>
      </c>
      <c r="G15">
        <v>97940</v>
      </c>
      <c r="H15">
        <v>1.3792229372914055</v>
      </c>
      <c r="I15">
        <v>67.8</v>
      </c>
      <c r="J15">
        <v>1.0935483870967742</v>
      </c>
      <c r="K15" t="s">
        <v>175</v>
      </c>
      <c r="L15" t="s">
        <v>202</v>
      </c>
      <c r="M15">
        <v>10.9</v>
      </c>
      <c r="N15">
        <v>499.7</v>
      </c>
      <c r="O15">
        <v>2.2314210832847992</v>
      </c>
      <c r="P15">
        <v>1.5147517161682016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1B92-6261-2041-94B7-624210437A3C}">
  <dimension ref="A1:M315"/>
  <sheetViews>
    <sheetView topLeftCell="A85" workbookViewId="0">
      <selection activeCell="G26" sqref="G26"/>
    </sheetView>
  </sheetViews>
  <sheetFormatPr baseColWidth="10" defaultRowHeight="16" x14ac:dyDescent="0.2"/>
  <cols>
    <col min="2" max="2" width="21.1640625" bestFit="1" customWidth="1"/>
    <col min="4" max="4" width="10.83203125" style="9"/>
    <col min="5" max="5" width="17.1640625" bestFit="1" customWidth="1"/>
    <col min="7" max="7" width="10.83203125" style="11"/>
  </cols>
  <sheetData>
    <row r="1" spans="1:13" x14ac:dyDescent="0.2">
      <c r="A1" s="3" t="s">
        <v>112</v>
      </c>
      <c r="B1" s="3" t="s">
        <v>29</v>
      </c>
      <c r="C1" s="3" t="s">
        <v>60</v>
      </c>
      <c r="D1" s="8" t="s">
        <v>118</v>
      </c>
      <c r="E1" s="3" t="s">
        <v>167</v>
      </c>
      <c r="F1" s="3" t="s">
        <v>168</v>
      </c>
      <c r="G1" s="10"/>
    </row>
    <row r="2" spans="1:13" x14ac:dyDescent="0.2">
      <c r="A2" t="s">
        <v>113</v>
      </c>
      <c r="B2" t="s">
        <v>27</v>
      </c>
      <c r="C2">
        <v>631486</v>
      </c>
      <c r="D2" s="9">
        <v>5491.1826086956526</v>
      </c>
      <c r="E2">
        <v>8</v>
      </c>
      <c r="F2">
        <v>1</v>
      </c>
      <c r="G2"/>
    </row>
    <row r="3" spans="1:13" x14ac:dyDescent="0.2">
      <c r="A3" t="s">
        <v>113</v>
      </c>
      <c r="B3" t="s">
        <v>34</v>
      </c>
      <c r="C3">
        <v>1704694</v>
      </c>
      <c r="D3" s="9">
        <v>4669.1153108737326</v>
      </c>
      <c r="E3">
        <v>2</v>
      </c>
      <c r="F3">
        <v>2</v>
      </c>
      <c r="G3"/>
    </row>
    <row r="4" spans="1:13" x14ac:dyDescent="0.2">
      <c r="A4" t="s">
        <v>113</v>
      </c>
      <c r="B4" t="s">
        <v>95</v>
      </c>
      <c r="C4">
        <v>70996</v>
      </c>
      <c r="D4" s="9">
        <v>4551.0256410256416</v>
      </c>
      <c r="E4">
        <v>81</v>
      </c>
      <c r="F4">
        <v>3</v>
      </c>
      <c r="G4"/>
      <c r="H4" s="15"/>
      <c r="I4" s="15"/>
      <c r="J4" s="15"/>
      <c r="K4" s="15"/>
      <c r="L4" s="15"/>
      <c r="M4" s="15"/>
    </row>
    <row r="5" spans="1:13" x14ac:dyDescent="0.2">
      <c r="A5" t="s">
        <v>113</v>
      </c>
      <c r="B5" t="s">
        <v>81</v>
      </c>
      <c r="C5">
        <v>52898</v>
      </c>
      <c r="D5" s="9">
        <v>4482.8813559322034</v>
      </c>
      <c r="E5">
        <v>96</v>
      </c>
      <c r="F5">
        <v>4</v>
      </c>
      <c r="G5"/>
    </row>
    <row r="6" spans="1:13" x14ac:dyDescent="0.2">
      <c r="A6" t="s">
        <v>113</v>
      </c>
      <c r="B6" t="s">
        <v>28</v>
      </c>
      <c r="C6">
        <v>85792</v>
      </c>
      <c r="D6" s="9">
        <v>4399.5897435897432</v>
      </c>
      <c r="E6">
        <v>66</v>
      </c>
      <c r="F6">
        <v>5</v>
      </c>
      <c r="G6"/>
    </row>
    <row r="7" spans="1:13" x14ac:dyDescent="0.2">
      <c r="A7" t="s">
        <v>113</v>
      </c>
      <c r="B7" t="s">
        <v>12</v>
      </c>
      <c r="C7">
        <v>2731571</v>
      </c>
      <c r="D7" s="9">
        <v>4334.4509679466801</v>
      </c>
      <c r="E7">
        <v>1</v>
      </c>
      <c r="F7">
        <v>6</v>
      </c>
      <c r="G7"/>
    </row>
    <row r="8" spans="1:13" x14ac:dyDescent="0.2">
      <c r="A8" t="s">
        <v>113</v>
      </c>
      <c r="B8" t="s">
        <v>52</v>
      </c>
      <c r="C8">
        <v>232755</v>
      </c>
      <c r="D8" s="9">
        <v>2569.039735099338</v>
      </c>
      <c r="E8">
        <v>22</v>
      </c>
      <c r="F8">
        <v>7</v>
      </c>
      <c r="G8"/>
    </row>
    <row r="9" spans="1:13" x14ac:dyDescent="0.2">
      <c r="A9" t="s">
        <v>113</v>
      </c>
      <c r="B9" t="s">
        <v>38</v>
      </c>
      <c r="C9">
        <v>721599</v>
      </c>
      <c r="D9" s="9">
        <v>2467.8488372093025</v>
      </c>
      <c r="E9">
        <v>6</v>
      </c>
      <c r="F9">
        <v>8</v>
      </c>
      <c r="G9"/>
    </row>
    <row r="10" spans="1:13" x14ac:dyDescent="0.2">
      <c r="A10" t="s">
        <v>113</v>
      </c>
      <c r="B10" t="s">
        <v>41</v>
      </c>
      <c r="C10">
        <v>593638</v>
      </c>
      <c r="D10" s="9">
        <v>2229.2076605332331</v>
      </c>
      <c r="E10">
        <v>9</v>
      </c>
      <c r="F10">
        <v>9</v>
      </c>
      <c r="G10"/>
    </row>
    <row r="11" spans="1:13" x14ac:dyDescent="0.2">
      <c r="A11" t="s">
        <v>113</v>
      </c>
      <c r="B11" t="s">
        <v>84</v>
      </c>
      <c r="C11">
        <v>84224</v>
      </c>
      <c r="D11" s="9">
        <v>2199.0600522193213</v>
      </c>
      <c r="E11">
        <v>69</v>
      </c>
      <c r="F11">
        <v>10</v>
      </c>
      <c r="G11"/>
    </row>
    <row r="12" spans="1:13" x14ac:dyDescent="0.2">
      <c r="A12" t="s">
        <v>113</v>
      </c>
      <c r="B12" t="s">
        <v>50</v>
      </c>
      <c r="C12">
        <v>239700</v>
      </c>
      <c r="D12" s="9">
        <v>2073.5294117647059</v>
      </c>
      <c r="E12">
        <v>20</v>
      </c>
      <c r="F12">
        <v>11</v>
      </c>
      <c r="G12"/>
    </row>
    <row r="13" spans="1:13" x14ac:dyDescent="0.2">
      <c r="A13" t="s">
        <v>113</v>
      </c>
      <c r="B13" t="s">
        <v>104</v>
      </c>
      <c r="C13">
        <v>58612</v>
      </c>
      <c r="D13" s="9">
        <v>2007.2602739726028</v>
      </c>
      <c r="E13">
        <v>91</v>
      </c>
      <c r="F13">
        <v>12</v>
      </c>
      <c r="G13"/>
    </row>
    <row r="14" spans="1:13" x14ac:dyDescent="0.2">
      <c r="A14" t="s">
        <v>113</v>
      </c>
      <c r="B14" t="s">
        <v>53</v>
      </c>
      <c r="C14">
        <v>195022</v>
      </c>
      <c r="D14" s="9">
        <v>1930.9108910891089</v>
      </c>
      <c r="E14">
        <v>26</v>
      </c>
      <c r="F14">
        <v>13</v>
      </c>
      <c r="G14"/>
    </row>
    <row r="15" spans="1:13" x14ac:dyDescent="0.2">
      <c r="A15" t="s">
        <v>113</v>
      </c>
      <c r="B15" t="s">
        <v>82</v>
      </c>
      <c r="C15">
        <v>85721</v>
      </c>
      <c r="D15" s="9">
        <v>1896.4823008849555</v>
      </c>
      <c r="E15">
        <v>67</v>
      </c>
      <c r="F15">
        <v>14</v>
      </c>
      <c r="G15"/>
    </row>
    <row r="16" spans="1:13" x14ac:dyDescent="0.2">
      <c r="A16" t="s">
        <v>113</v>
      </c>
      <c r="B16" t="s">
        <v>18</v>
      </c>
      <c r="C16">
        <v>141434</v>
      </c>
      <c r="D16" s="9">
        <v>1827.3126614987079</v>
      </c>
      <c r="E16">
        <v>34</v>
      </c>
      <c r="F16">
        <v>15</v>
      </c>
      <c r="G16"/>
    </row>
    <row r="17" spans="1:7" x14ac:dyDescent="0.2">
      <c r="A17" t="s">
        <v>113</v>
      </c>
      <c r="B17" t="s">
        <v>62</v>
      </c>
      <c r="C17">
        <v>119677</v>
      </c>
      <c r="D17" s="9">
        <v>1783.5618479880777</v>
      </c>
      <c r="E17">
        <v>44</v>
      </c>
      <c r="F17">
        <v>16</v>
      </c>
      <c r="G17"/>
    </row>
    <row r="18" spans="1:7" x14ac:dyDescent="0.2">
      <c r="A18" t="s">
        <v>113</v>
      </c>
      <c r="B18" t="s">
        <v>44</v>
      </c>
      <c r="C18">
        <v>422993</v>
      </c>
      <c r="D18" s="9">
        <v>1711.8292189397005</v>
      </c>
      <c r="E18">
        <v>13</v>
      </c>
      <c r="F18">
        <v>17</v>
      </c>
      <c r="G18"/>
    </row>
    <row r="19" spans="1:7" x14ac:dyDescent="0.2">
      <c r="A19" t="s">
        <v>113</v>
      </c>
      <c r="B19" t="s">
        <v>51</v>
      </c>
      <c r="C19">
        <v>233222</v>
      </c>
      <c r="D19" s="9">
        <v>1704.8391812865495</v>
      </c>
      <c r="E19">
        <v>21</v>
      </c>
      <c r="F19">
        <v>18</v>
      </c>
      <c r="G19"/>
    </row>
    <row r="20" spans="1:7" x14ac:dyDescent="0.2">
      <c r="A20" t="s">
        <v>113</v>
      </c>
      <c r="B20" t="s">
        <v>68</v>
      </c>
      <c r="C20">
        <v>104986</v>
      </c>
      <c r="D20" s="9">
        <v>1640.40625</v>
      </c>
      <c r="E20">
        <v>51</v>
      </c>
      <c r="F20">
        <v>19</v>
      </c>
      <c r="G20"/>
    </row>
    <row r="21" spans="1:7" x14ac:dyDescent="0.2">
      <c r="A21" t="s">
        <v>113</v>
      </c>
      <c r="B21" t="s">
        <v>43</v>
      </c>
      <c r="C21">
        <v>517887</v>
      </c>
      <c r="D21" s="9">
        <v>1636.8109987357775</v>
      </c>
      <c r="E21">
        <v>12</v>
      </c>
      <c r="F21">
        <v>20</v>
      </c>
      <c r="G21"/>
    </row>
    <row r="22" spans="1:7" x14ac:dyDescent="0.2">
      <c r="A22" t="s">
        <v>113</v>
      </c>
      <c r="B22" t="s">
        <v>46</v>
      </c>
      <c r="C22">
        <v>328966</v>
      </c>
      <c r="D22" s="9">
        <v>1547.3471307619943</v>
      </c>
      <c r="E22">
        <v>16</v>
      </c>
      <c r="F22">
        <v>21</v>
      </c>
      <c r="G22"/>
    </row>
    <row r="23" spans="1:7" x14ac:dyDescent="0.2">
      <c r="A23" t="s">
        <v>113</v>
      </c>
      <c r="B23" t="s">
        <v>33</v>
      </c>
      <c r="C23">
        <v>198309</v>
      </c>
      <c r="D23" s="9">
        <v>1533.7122969837585</v>
      </c>
      <c r="E23">
        <v>25</v>
      </c>
      <c r="F23">
        <v>22</v>
      </c>
      <c r="G23"/>
    </row>
    <row r="24" spans="1:7" x14ac:dyDescent="0.2">
      <c r="A24" t="s">
        <v>113</v>
      </c>
      <c r="B24" t="s">
        <v>21</v>
      </c>
      <c r="C24">
        <v>705224</v>
      </c>
      <c r="D24" s="9">
        <v>1519.5518207282912</v>
      </c>
      <c r="E24">
        <v>7</v>
      </c>
      <c r="F24">
        <v>23</v>
      </c>
      <c r="G24"/>
    </row>
    <row r="25" spans="1:7" x14ac:dyDescent="0.2">
      <c r="A25" t="s">
        <v>113</v>
      </c>
      <c r="B25" t="s">
        <v>15</v>
      </c>
      <c r="C25">
        <v>131794</v>
      </c>
      <c r="D25" s="9">
        <v>1511.3990825688072</v>
      </c>
      <c r="E25">
        <v>39</v>
      </c>
      <c r="F25">
        <v>24</v>
      </c>
      <c r="G25"/>
    </row>
    <row r="26" spans="1:7" x14ac:dyDescent="0.2">
      <c r="A26" t="s">
        <v>113</v>
      </c>
      <c r="B26" t="s">
        <v>24</v>
      </c>
      <c r="C26">
        <v>1239220</v>
      </c>
      <c r="D26" s="9">
        <v>1501.5388343632619</v>
      </c>
      <c r="E26">
        <v>3</v>
      </c>
      <c r="F26">
        <v>25</v>
      </c>
      <c r="G26" s="14" t="s">
        <v>166</v>
      </c>
    </row>
    <row r="27" spans="1:7" x14ac:dyDescent="0.2">
      <c r="A27" t="s">
        <v>113</v>
      </c>
      <c r="B27" t="s">
        <v>17</v>
      </c>
      <c r="C27">
        <v>217188</v>
      </c>
      <c r="D27" s="9">
        <v>1484.5386192754613</v>
      </c>
      <c r="E27">
        <v>23</v>
      </c>
      <c r="F27">
        <v>26</v>
      </c>
      <c r="G27"/>
    </row>
    <row r="28" spans="1:7" x14ac:dyDescent="0.2">
      <c r="A28" t="s">
        <v>113</v>
      </c>
      <c r="B28" t="s">
        <v>54</v>
      </c>
      <c r="C28">
        <v>193832</v>
      </c>
      <c r="D28" s="9">
        <v>1395.4787616990641</v>
      </c>
      <c r="E28">
        <v>27</v>
      </c>
      <c r="F28">
        <v>27</v>
      </c>
      <c r="G28"/>
    </row>
    <row r="29" spans="1:7" x14ac:dyDescent="0.2">
      <c r="A29" t="s">
        <v>113</v>
      </c>
      <c r="B29" t="s">
        <v>59</v>
      </c>
      <c r="C29">
        <v>133113</v>
      </c>
      <c r="D29" s="9">
        <v>1385.1508844953175</v>
      </c>
      <c r="E29">
        <v>38</v>
      </c>
      <c r="F29">
        <v>28</v>
      </c>
      <c r="G29"/>
    </row>
    <row r="30" spans="1:7" x14ac:dyDescent="0.2">
      <c r="A30" t="s">
        <v>113</v>
      </c>
      <c r="B30" t="s">
        <v>83</v>
      </c>
      <c r="C30">
        <v>84285</v>
      </c>
      <c r="D30" s="9">
        <v>1363.8349514563108</v>
      </c>
      <c r="E30">
        <v>68</v>
      </c>
      <c r="F30">
        <v>29</v>
      </c>
      <c r="G30"/>
    </row>
    <row r="31" spans="1:7" x14ac:dyDescent="0.2">
      <c r="A31" t="s">
        <v>113</v>
      </c>
      <c r="B31" t="s">
        <v>25</v>
      </c>
      <c r="C31">
        <v>932546</v>
      </c>
      <c r="D31" s="9">
        <v>1362.5745178258328</v>
      </c>
      <c r="E31">
        <v>5</v>
      </c>
      <c r="F31">
        <v>30</v>
      </c>
      <c r="G31"/>
    </row>
    <row r="32" spans="1:7" x14ac:dyDescent="0.2">
      <c r="A32" t="s">
        <v>113</v>
      </c>
      <c r="B32" t="s">
        <v>98</v>
      </c>
      <c r="C32">
        <v>65589</v>
      </c>
      <c r="D32" s="9">
        <v>1357.9503105590063</v>
      </c>
      <c r="E32">
        <v>85</v>
      </c>
      <c r="F32">
        <v>31</v>
      </c>
      <c r="G32"/>
    </row>
    <row r="33" spans="1:7" x14ac:dyDescent="0.2">
      <c r="A33" t="s">
        <v>113</v>
      </c>
      <c r="B33" t="s">
        <v>14</v>
      </c>
      <c r="C33">
        <v>97496</v>
      </c>
      <c r="D33" s="9">
        <v>1344.7724137931034</v>
      </c>
      <c r="E33">
        <v>56</v>
      </c>
      <c r="F33">
        <v>32</v>
      </c>
      <c r="G33"/>
    </row>
    <row r="34" spans="1:7" x14ac:dyDescent="0.2">
      <c r="A34" t="s">
        <v>113</v>
      </c>
      <c r="B34" t="s">
        <v>10</v>
      </c>
      <c r="C34">
        <v>81032</v>
      </c>
      <c r="D34" s="9">
        <v>1270.0940438871473</v>
      </c>
      <c r="E34">
        <v>72</v>
      </c>
      <c r="F34">
        <v>33</v>
      </c>
      <c r="G34"/>
    </row>
    <row r="35" spans="1:7" x14ac:dyDescent="0.2">
      <c r="A35" t="s">
        <v>113</v>
      </c>
      <c r="B35" t="s">
        <v>22</v>
      </c>
      <c r="C35">
        <v>215106</v>
      </c>
      <c r="D35" s="9">
        <v>1195.2325387564595</v>
      </c>
      <c r="E35">
        <v>24</v>
      </c>
      <c r="F35">
        <v>34</v>
      </c>
      <c r="G35"/>
    </row>
    <row r="36" spans="1:7" x14ac:dyDescent="0.2">
      <c r="A36" t="s">
        <v>113</v>
      </c>
      <c r="B36" t="s">
        <v>23</v>
      </c>
      <c r="C36">
        <v>246376</v>
      </c>
      <c r="D36" s="9">
        <v>1175.4580152671756</v>
      </c>
      <c r="E36">
        <v>19</v>
      </c>
      <c r="F36">
        <v>35</v>
      </c>
      <c r="G36"/>
    </row>
    <row r="37" spans="1:7" x14ac:dyDescent="0.2">
      <c r="A37" t="s">
        <v>113</v>
      </c>
      <c r="B37" t="s">
        <v>42</v>
      </c>
      <c r="C37">
        <v>531902</v>
      </c>
      <c r="D37" s="9">
        <v>1171.3323056595464</v>
      </c>
      <c r="E37">
        <v>11</v>
      </c>
      <c r="F37">
        <v>36</v>
      </c>
      <c r="G37"/>
    </row>
    <row r="38" spans="1:7" x14ac:dyDescent="0.2">
      <c r="A38" t="s">
        <v>113</v>
      </c>
      <c r="B38" t="s">
        <v>32</v>
      </c>
      <c r="C38">
        <v>129920</v>
      </c>
      <c r="D38" s="9">
        <v>1149.7345132743362</v>
      </c>
      <c r="E38">
        <v>40</v>
      </c>
      <c r="F38">
        <v>37</v>
      </c>
      <c r="G38"/>
    </row>
    <row r="39" spans="1:7" x14ac:dyDescent="0.2">
      <c r="A39" t="s">
        <v>113</v>
      </c>
      <c r="B39" t="s">
        <v>58</v>
      </c>
      <c r="C39">
        <v>139284</v>
      </c>
      <c r="D39" s="9">
        <v>1138.8716271463613</v>
      </c>
      <c r="E39">
        <v>36</v>
      </c>
      <c r="F39">
        <v>38</v>
      </c>
      <c r="G39"/>
    </row>
    <row r="40" spans="1:7" x14ac:dyDescent="0.2">
      <c r="A40" t="s">
        <v>113</v>
      </c>
      <c r="B40" t="s">
        <v>47</v>
      </c>
      <c r="C40">
        <v>306233</v>
      </c>
      <c r="D40" s="9">
        <v>1119.6819012797075</v>
      </c>
      <c r="E40">
        <v>17</v>
      </c>
      <c r="F40">
        <v>39</v>
      </c>
      <c r="G40"/>
    </row>
    <row r="41" spans="1:7" x14ac:dyDescent="0.2">
      <c r="A41" t="s">
        <v>113</v>
      </c>
      <c r="B41" t="s">
        <v>30</v>
      </c>
      <c r="C41">
        <v>55445</v>
      </c>
      <c r="D41" s="9">
        <v>1113.3534136546186</v>
      </c>
      <c r="E41">
        <v>95</v>
      </c>
      <c r="F41">
        <v>40</v>
      </c>
      <c r="G41"/>
    </row>
    <row r="42" spans="1:7" x14ac:dyDescent="0.2">
      <c r="A42" t="s">
        <v>113</v>
      </c>
      <c r="B42" t="s">
        <v>64</v>
      </c>
      <c r="C42">
        <v>114148</v>
      </c>
      <c r="D42" s="9">
        <v>1099.6917148362236</v>
      </c>
      <c r="E42">
        <v>46</v>
      </c>
      <c r="F42">
        <v>41</v>
      </c>
      <c r="G42"/>
    </row>
    <row r="43" spans="1:7" x14ac:dyDescent="0.2">
      <c r="A43" t="s">
        <v>113</v>
      </c>
      <c r="B43" t="s">
        <v>11</v>
      </c>
      <c r="C43">
        <v>159458</v>
      </c>
      <c r="D43" s="9">
        <v>1094.4269045984902</v>
      </c>
      <c r="E43">
        <v>31</v>
      </c>
      <c r="F43">
        <v>42</v>
      </c>
      <c r="G43"/>
    </row>
    <row r="44" spans="1:7" x14ac:dyDescent="0.2">
      <c r="A44" t="s">
        <v>113</v>
      </c>
      <c r="B44" t="s">
        <v>106</v>
      </c>
      <c r="C44">
        <v>56863</v>
      </c>
      <c r="D44" s="9">
        <v>1031.9963702359346</v>
      </c>
      <c r="E44">
        <v>93</v>
      </c>
      <c r="F44">
        <v>43</v>
      </c>
      <c r="G44"/>
    </row>
    <row r="45" spans="1:7" x14ac:dyDescent="0.2">
      <c r="A45" t="s">
        <v>113</v>
      </c>
      <c r="B45" t="s">
        <v>78</v>
      </c>
      <c r="C45">
        <v>90504</v>
      </c>
      <c r="D45" s="9">
        <v>991.28148959474265</v>
      </c>
      <c r="E45">
        <v>62</v>
      </c>
      <c r="F45">
        <v>44</v>
      </c>
      <c r="G45"/>
    </row>
    <row r="46" spans="1:7" x14ac:dyDescent="0.2">
      <c r="A46" t="s">
        <v>113</v>
      </c>
      <c r="B46" t="s">
        <v>55</v>
      </c>
      <c r="C46">
        <v>183314</v>
      </c>
      <c r="D46" s="9">
        <v>987.15131933225643</v>
      </c>
      <c r="E46">
        <v>28</v>
      </c>
      <c r="F46">
        <v>45</v>
      </c>
      <c r="G46"/>
    </row>
    <row r="47" spans="1:7" x14ac:dyDescent="0.2">
      <c r="A47" t="s">
        <v>113</v>
      </c>
      <c r="B47" t="s">
        <v>71</v>
      </c>
      <c r="C47">
        <v>100418</v>
      </c>
      <c r="D47" s="9">
        <v>962.78044103547461</v>
      </c>
      <c r="E47">
        <v>54</v>
      </c>
      <c r="F47">
        <v>46</v>
      </c>
      <c r="G47"/>
    </row>
    <row r="48" spans="1:7" x14ac:dyDescent="0.2">
      <c r="A48" t="s">
        <v>113</v>
      </c>
      <c r="B48" t="s">
        <v>16</v>
      </c>
      <c r="C48">
        <v>383822</v>
      </c>
      <c r="D48" s="9">
        <v>912.55825011887771</v>
      </c>
      <c r="E48">
        <v>15</v>
      </c>
      <c r="F48">
        <v>47</v>
      </c>
      <c r="G48"/>
    </row>
    <row r="49" spans="1:7" x14ac:dyDescent="0.2">
      <c r="A49" t="s">
        <v>113</v>
      </c>
      <c r="B49" t="s">
        <v>61</v>
      </c>
      <c r="C49">
        <v>128377</v>
      </c>
      <c r="D49" s="9">
        <v>876.29351535836179</v>
      </c>
      <c r="E49">
        <v>41</v>
      </c>
      <c r="F49">
        <v>48</v>
      </c>
      <c r="G49"/>
    </row>
    <row r="50" spans="1:7" x14ac:dyDescent="0.2">
      <c r="A50" t="s">
        <v>113</v>
      </c>
      <c r="B50" t="s">
        <v>101</v>
      </c>
      <c r="C50">
        <v>63166</v>
      </c>
      <c r="D50" s="9">
        <v>867.66483516483515</v>
      </c>
      <c r="E50">
        <v>88</v>
      </c>
      <c r="F50">
        <v>49</v>
      </c>
      <c r="G50"/>
    </row>
    <row r="51" spans="1:7" x14ac:dyDescent="0.2">
      <c r="A51" t="s">
        <v>113</v>
      </c>
      <c r="B51" t="s">
        <v>89</v>
      </c>
      <c r="C51">
        <v>74346</v>
      </c>
      <c r="D51" s="9">
        <v>821.50276243093924</v>
      </c>
      <c r="E51">
        <v>75</v>
      </c>
      <c r="F51">
        <v>50</v>
      </c>
      <c r="G51"/>
    </row>
    <row r="52" spans="1:7" x14ac:dyDescent="0.2">
      <c r="A52" t="s">
        <v>113</v>
      </c>
      <c r="B52" t="s">
        <v>48</v>
      </c>
      <c r="C52">
        <v>276245</v>
      </c>
      <c r="D52" s="9">
        <v>805.37900874635568</v>
      </c>
      <c r="E52">
        <v>18</v>
      </c>
      <c r="F52">
        <v>51</v>
      </c>
      <c r="G52"/>
    </row>
    <row r="53" spans="1:7" x14ac:dyDescent="0.2">
      <c r="A53" t="s">
        <v>113</v>
      </c>
      <c r="B53" t="s">
        <v>75</v>
      </c>
      <c r="C53">
        <v>92729</v>
      </c>
      <c r="D53" s="9">
        <v>757.58986928104571</v>
      </c>
      <c r="E53">
        <v>59</v>
      </c>
      <c r="F53">
        <v>52</v>
      </c>
      <c r="G53"/>
    </row>
    <row r="54" spans="1:7" x14ac:dyDescent="0.2">
      <c r="A54" t="s">
        <v>113</v>
      </c>
      <c r="B54" t="s">
        <v>102</v>
      </c>
      <c r="C54">
        <v>61581</v>
      </c>
      <c r="D54" s="9">
        <v>728.16601631784329</v>
      </c>
      <c r="E54">
        <v>89</v>
      </c>
      <c r="F54">
        <v>53</v>
      </c>
      <c r="G54"/>
    </row>
    <row r="55" spans="1:7" x14ac:dyDescent="0.2">
      <c r="A55" t="s">
        <v>113</v>
      </c>
      <c r="B55" t="s">
        <v>65</v>
      </c>
      <c r="C55">
        <v>111575</v>
      </c>
      <c r="D55" s="9">
        <v>721.23464770523594</v>
      </c>
      <c r="E55">
        <v>47</v>
      </c>
      <c r="F55">
        <v>54</v>
      </c>
      <c r="G55"/>
    </row>
    <row r="56" spans="1:7" x14ac:dyDescent="0.2">
      <c r="A56" t="s">
        <v>113</v>
      </c>
      <c r="B56" t="s">
        <v>108</v>
      </c>
      <c r="C56">
        <v>52293</v>
      </c>
      <c r="D56" s="9">
        <v>644.79654747225652</v>
      </c>
      <c r="E56">
        <v>97</v>
      </c>
      <c r="F56">
        <v>55</v>
      </c>
      <c r="G56"/>
    </row>
    <row r="57" spans="1:7" x14ac:dyDescent="0.2">
      <c r="A57" t="s">
        <v>113</v>
      </c>
      <c r="B57" t="s">
        <v>26</v>
      </c>
      <c r="C57">
        <v>127380</v>
      </c>
      <c r="D57" s="9">
        <v>601.98487712665406</v>
      </c>
      <c r="E57">
        <v>42</v>
      </c>
      <c r="F57">
        <v>56</v>
      </c>
      <c r="G57"/>
    </row>
    <row r="58" spans="1:7" x14ac:dyDescent="0.2">
      <c r="A58" t="s">
        <v>113</v>
      </c>
      <c r="B58" t="s">
        <v>69</v>
      </c>
      <c r="C58">
        <v>102238</v>
      </c>
      <c r="D58" s="9">
        <v>567.67351471404777</v>
      </c>
      <c r="E58">
        <v>52</v>
      </c>
      <c r="F58">
        <v>57</v>
      </c>
      <c r="G58"/>
    </row>
    <row r="59" spans="1:7" x14ac:dyDescent="0.2">
      <c r="A59" t="s">
        <v>113</v>
      </c>
      <c r="B59" t="s">
        <v>100</v>
      </c>
      <c r="C59">
        <v>63260</v>
      </c>
      <c r="D59" s="9">
        <v>564.82142857142856</v>
      </c>
      <c r="E59">
        <v>87</v>
      </c>
      <c r="F59">
        <v>58</v>
      </c>
      <c r="G59"/>
    </row>
    <row r="60" spans="1:7" x14ac:dyDescent="0.2">
      <c r="A60" t="s">
        <v>113</v>
      </c>
      <c r="B60" t="s">
        <v>81</v>
      </c>
      <c r="C60">
        <v>85935</v>
      </c>
      <c r="D60" s="9">
        <v>534.42164179104475</v>
      </c>
      <c r="E60">
        <v>65</v>
      </c>
      <c r="F60">
        <v>59</v>
      </c>
      <c r="G60"/>
    </row>
    <row r="61" spans="1:7" x14ac:dyDescent="0.2">
      <c r="A61" t="s">
        <v>113</v>
      </c>
      <c r="B61" t="s">
        <v>2</v>
      </c>
      <c r="C61">
        <v>71889</v>
      </c>
      <c r="D61" s="9">
        <v>509.12889518413601</v>
      </c>
      <c r="E61">
        <v>78</v>
      </c>
      <c r="F61">
        <v>60</v>
      </c>
      <c r="G61"/>
    </row>
    <row r="62" spans="1:7" x14ac:dyDescent="0.2">
      <c r="A62" t="s">
        <v>113</v>
      </c>
      <c r="B62" t="s">
        <v>13</v>
      </c>
      <c r="C62">
        <v>536917</v>
      </c>
      <c r="D62" s="9">
        <v>480.59165771571787</v>
      </c>
      <c r="E62">
        <v>10</v>
      </c>
      <c r="F62">
        <v>61</v>
      </c>
      <c r="G62"/>
    </row>
    <row r="63" spans="1:7" x14ac:dyDescent="0.2">
      <c r="A63" t="s">
        <v>113</v>
      </c>
      <c r="B63" t="s">
        <v>7</v>
      </c>
      <c r="C63">
        <v>134413</v>
      </c>
      <c r="D63" s="9">
        <v>465.25787469712708</v>
      </c>
      <c r="E63">
        <v>37</v>
      </c>
      <c r="F63">
        <v>62</v>
      </c>
      <c r="G63"/>
    </row>
    <row r="64" spans="1:7" x14ac:dyDescent="0.2">
      <c r="A64" t="s">
        <v>113</v>
      </c>
      <c r="B64" t="s">
        <v>6</v>
      </c>
      <c r="C64">
        <v>161323</v>
      </c>
      <c r="D64" s="9">
        <v>456.35926449787837</v>
      </c>
      <c r="E64">
        <v>30</v>
      </c>
      <c r="F64">
        <v>63</v>
      </c>
      <c r="G64"/>
    </row>
    <row r="65" spans="1:7" x14ac:dyDescent="0.2">
      <c r="A65" t="s">
        <v>113</v>
      </c>
      <c r="B65" t="s">
        <v>105</v>
      </c>
      <c r="C65">
        <v>58220</v>
      </c>
      <c r="D65" s="9">
        <v>442.0652999240699</v>
      </c>
      <c r="E65">
        <v>92</v>
      </c>
      <c r="F65">
        <v>64</v>
      </c>
      <c r="G65"/>
    </row>
    <row r="66" spans="1:7" x14ac:dyDescent="0.2">
      <c r="A66" t="s">
        <v>113</v>
      </c>
      <c r="B66" t="s">
        <v>93</v>
      </c>
      <c r="C66">
        <v>71594</v>
      </c>
      <c r="D66" s="9">
        <v>434.69338190649671</v>
      </c>
      <c r="E66">
        <v>79</v>
      </c>
      <c r="F66">
        <v>65</v>
      </c>
      <c r="G66"/>
    </row>
    <row r="67" spans="1:7" x14ac:dyDescent="0.2">
      <c r="A67" t="s">
        <v>113</v>
      </c>
      <c r="B67" t="s">
        <v>97</v>
      </c>
      <c r="C67">
        <v>66222</v>
      </c>
      <c r="D67" s="9">
        <v>433.67387033398825</v>
      </c>
      <c r="E67">
        <v>84</v>
      </c>
      <c r="F67">
        <v>66</v>
      </c>
      <c r="G67"/>
    </row>
    <row r="68" spans="1:7" x14ac:dyDescent="0.2">
      <c r="A68" t="s">
        <v>113</v>
      </c>
      <c r="B68" t="s">
        <v>73</v>
      </c>
      <c r="C68">
        <v>95114</v>
      </c>
      <c r="D68" s="9">
        <v>421.23117803365807</v>
      </c>
      <c r="E68">
        <v>57</v>
      </c>
      <c r="F68">
        <v>67</v>
      </c>
      <c r="G68"/>
    </row>
    <row r="69" spans="1:7" x14ac:dyDescent="0.2">
      <c r="A69" t="s">
        <v>113</v>
      </c>
      <c r="B69" t="s">
        <v>80</v>
      </c>
      <c r="C69">
        <v>88071</v>
      </c>
      <c r="D69" s="9">
        <v>419.9856938483548</v>
      </c>
      <c r="E69">
        <v>64</v>
      </c>
      <c r="F69">
        <v>68</v>
      </c>
      <c r="G69"/>
    </row>
    <row r="70" spans="1:7" x14ac:dyDescent="0.2">
      <c r="A70" t="s">
        <v>113</v>
      </c>
      <c r="B70" t="s">
        <v>77</v>
      </c>
      <c r="C70">
        <v>91771</v>
      </c>
      <c r="D70" s="9">
        <v>396.24784110535404</v>
      </c>
      <c r="E70">
        <v>61</v>
      </c>
      <c r="F70">
        <v>69</v>
      </c>
      <c r="G70"/>
    </row>
    <row r="71" spans="1:7" x14ac:dyDescent="0.2">
      <c r="A71" t="s">
        <v>113</v>
      </c>
      <c r="B71" t="s">
        <v>63</v>
      </c>
      <c r="C71">
        <v>117285</v>
      </c>
      <c r="D71" s="9">
        <v>380.79545454545456</v>
      </c>
      <c r="E71">
        <v>45</v>
      </c>
      <c r="F71">
        <v>70</v>
      </c>
      <c r="G71"/>
    </row>
    <row r="72" spans="1:7" x14ac:dyDescent="0.2">
      <c r="A72" t="s">
        <v>113</v>
      </c>
      <c r="B72" t="s">
        <v>57</v>
      </c>
      <c r="C72">
        <v>141397</v>
      </c>
      <c r="D72" s="9">
        <v>376.45633652822147</v>
      </c>
      <c r="E72">
        <v>35</v>
      </c>
      <c r="F72">
        <v>71</v>
      </c>
      <c r="G72"/>
    </row>
    <row r="73" spans="1:7" x14ac:dyDescent="0.2">
      <c r="A73" t="s">
        <v>113</v>
      </c>
      <c r="B73" t="s">
        <v>37</v>
      </c>
      <c r="C73">
        <v>934243</v>
      </c>
      <c r="D73" s="9">
        <v>334.83011970468101</v>
      </c>
      <c r="E73">
        <v>4</v>
      </c>
      <c r="F73">
        <v>72</v>
      </c>
      <c r="G73"/>
    </row>
    <row r="74" spans="1:7" x14ac:dyDescent="0.2">
      <c r="A74" t="s">
        <v>113</v>
      </c>
      <c r="B74" t="s">
        <v>20</v>
      </c>
      <c r="C74">
        <v>107909</v>
      </c>
      <c r="D74" s="9">
        <v>328.79037172455821</v>
      </c>
      <c r="E74">
        <v>50</v>
      </c>
      <c r="F74">
        <v>73</v>
      </c>
      <c r="G74"/>
    </row>
    <row r="75" spans="1:7" x14ac:dyDescent="0.2">
      <c r="A75" t="s">
        <v>113</v>
      </c>
      <c r="B75" t="s">
        <v>91</v>
      </c>
      <c r="C75">
        <v>73368</v>
      </c>
      <c r="D75" s="9">
        <v>328.56247201074785</v>
      </c>
      <c r="E75">
        <v>77</v>
      </c>
      <c r="F75">
        <v>74</v>
      </c>
      <c r="G75"/>
    </row>
    <row r="76" spans="1:7" x14ac:dyDescent="0.2">
      <c r="A76" t="s">
        <v>113</v>
      </c>
      <c r="B76" t="s">
        <v>85</v>
      </c>
      <c r="C76">
        <v>83788</v>
      </c>
      <c r="D76" s="9">
        <v>320.22931396904266</v>
      </c>
      <c r="E76">
        <v>70</v>
      </c>
      <c r="F76">
        <v>75</v>
      </c>
      <c r="G76"/>
    </row>
    <row r="77" spans="1:7" x14ac:dyDescent="0.2">
      <c r="A77" t="s">
        <v>113</v>
      </c>
      <c r="B77" t="s">
        <v>56</v>
      </c>
      <c r="C77">
        <v>143414</v>
      </c>
      <c r="D77" s="9">
        <v>319.19430224794121</v>
      </c>
      <c r="E77">
        <v>33</v>
      </c>
      <c r="F77">
        <v>76</v>
      </c>
      <c r="G77"/>
    </row>
    <row r="78" spans="1:7" x14ac:dyDescent="0.2">
      <c r="A78" t="s">
        <v>113</v>
      </c>
      <c r="B78" t="s">
        <v>86</v>
      </c>
      <c r="C78">
        <v>82256</v>
      </c>
      <c r="D78" s="9">
        <v>308.30584707646176</v>
      </c>
      <c r="E78">
        <v>71</v>
      </c>
      <c r="F78">
        <v>77</v>
      </c>
      <c r="G78"/>
    </row>
    <row r="79" spans="1:7" x14ac:dyDescent="0.2">
      <c r="A79" t="s">
        <v>113</v>
      </c>
      <c r="B79" t="s">
        <v>88</v>
      </c>
      <c r="C79">
        <v>75423</v>
      </c>
      <c r="D79" s="9">
        <v>305.47995139732683</v>
      </c>
      <c r="E79">
        <v>73</v>
      </c>
      <c r="F79">
        <v>78</v>
      </c>
      <c r="G79"/>
    </row>
    <row r="80" spans="1:7" x14ac:dyDescent="0.2">
      <c r="A80" t="s">
        <v>113</v>
      </c>
      <c r="B80" t="s">
        <v>66</v>
      </c>
      <c r="C80">
        <v>110128</v>
      </c>
      <c r="D80" s="9">
        <v>303.21585903083701</v>
      </c>
      <c r="E80">
        <v>48</v>
      </c>
      <c r="F80">
        <v>79</v>
      </c>
      <c r="G80"/>
    </row>
    <row r="81" spans="1:7" x14ac:dyDescent="0.2">
      <c r="A81" t="s">
        <v>113</v>
      </c>
      <c r="B81" t="s">
        <v>79</v>
      </c>
      <c r="C81">
        <v>90280</v>
      </c>
      <c r="D81" s="9">
        <v>301.73796791443851</v>
      </c>
      <c r="E81">
        <v>63</v>
      </c>
      <c r="F81">
        <v>80</v>
      </c>
      <c r="G81"/>
    </row>
    <row r="82" spans="1:7" x14ac:dyDescent="0.2">
      <c r="A82" t="s">
        <v>113</v>
      </c>
      <c r="B82" t="s">
        <v>107</v>
      </c>
      <c r="C82">
        <v>55648</v>
      </c>
      <c r="D82" s="9">
        <v>294.90196078431376</v>
      </c>
      <c r="E82">
        <v>94</v>
      </c>
      <c r="F82">
        <v>81</v>
      </c>
      <c r="G82"/>
    </row>
    <row r="83" spans="1:7" x14ac:dyDescent="0.2">
      <c r="A83" t="s">
        <v>113</v>
      </c>
      <c r="B83" t="s">
        <v>9</v>
      </c>
      <c r="C83">
        <v>123798</v>
      </c>
      <c r="D83" s="9">
        <v>274.375</v>
      </c>
      <c r="E83">
        <v>43</v>
      </c>
      <c r="F83">
        <v>82</v>
      </c>
      <c r="G83"/>
    </row>
    <row r="84" spans="1:7" x14ac:dyDescent="0.2">
      <c r="A84" t="s">
        <v>113</v>
      </c>
      <c r="B84" t="s">
        <v>0</v>
      </c>
      <c r="C84">
        <v>108860</v>
      </c>
      <c r="D84" s="9">
        <v>244.08071748878925</v>
      </c>
      <c r="E84">
        <v>49</v>
      </c>
      <c r="F84">
        <v>83</v>
      </c>
      <c r="G84"/>
    </row>
    <row r="85" spans="1:7" x14ac:dyDescent="0.2">
      <c r="A85" t="s">
        <v>113</v>
      </c>
      <c r="B85" t="s">
        <v>90</v>
      </c>
      <c r="C85">
        <v>74003</v>
      </c>
      <c r="D85" s="9">
        <v>232.49450204209865</v>
      </c>
      <c r="E85">
        <v>76</v>
      </c>
      <c r="F85">
        <v>84</v>
      </c>
      <c r="G85"/>
    </row>
    <row r="86" spans="1:7" x14ac:dyDescent="0.2">
      <c r="A86" t="s">
        <v>113</v>
      </c>
      <c r="B86" t="s">
        <v>103</v>
      </c>
      <c r="C86">
        <v>61161</v>
      </c>
      <c r="D86" s="9">
        <v>221.35722041259498</v>
      </c>
      <c r="E86">
        <v>90</v>
      </c>
      <c r="F86">
        <v>85</v>
      </c>
      <c r="G86"/>
    </row>
    <row r="87" spans="1:7" x14ac:dyDescent="0.2">
      <c r="A87" t="s">
        <v>113</v>
      </c>
      <c r="B87" t="s">
        <v>3</v>
      </c>
      <c r="C87">
        <v>67575</v>
      </c>
      <c r="D87" s="9">
        <v>213.98036732108929</v>
      </c>
      <c r="E87">
        <v>82</v>
      </c>
      <c r="F87">
        <v>86</v>
      </c>
      <c r="G87"/>
    </row>
    <row r="88" spans="1:7" x14ac:dyDescent="0.2">
      <c r="A88" t="s">
        <v>113</v>
      </c>
      <c r="B88" t="s">
        <v>110</v>
      </c>
      <c r="C88">
        <v>50716</v>
      </c>
      <c r="D88" s="9">
        <v>205.16181229773463</v>
      </c>
      <c r="E88">
        <v>99</v>
      </c>
      <c r="F88">
        <v>87</v>
      </c>
      <c r="G88"/>
    </row>
    <row r="89" spans="1:7" x14ac:dyDescent="0.2">
      <c r="A89" t="s">
        <v>113</v>
      </c>
      <c r="B89" t="s">
        <v>109</v>
      </c>
      <c r="C89">
        <v>51553</v>
      </c>
      <c r="D89" s="9">
        <v>161.55750548417421</v>
      </c>
      <c r="E89">
        <v>98</v>
      </c>
      <c r="F89">
        <v>88</v>
      </c>
      <c r="G89"/>
    </row>
    <row r="90" spans="1:7" x14ac:dyDescent="0.2">
      <c r="A90" t="s">
        <v>113</v>
      </c>
      <c r="B90" t="s">
        <v>76</v>
      </c>
      <c r="C90">
        <v>92013</v>
      </c>
      <c r="D90" s="9">
        <v>150.52020284639295</v>
      </c>
      <c r="E90">
        <v>60</v>
      </c>
      <c r="F90">
        <v>89</v>
      </c>
      <c r="G90"/>
    </row>
    <row r="91" spans="1:7" x14ac:dyDescent="0.2">
      <c r="A91" t="s">
        <v>113</v>
      </c>
      <c r="B91" t="s">
        <v>4</v>
      </c>
      <c r="C91">
        <v>145949</v>
      </c>
      <c r="D91" s="9">
        <v>129.55969818020418</v>
      </c>
      <c r="E91">
        <v>32</v>
      </c>
      <c r="F91">
        <v>90</v>
      </c>
      <c r="G91"/>
    </row>
    <row r="92" spans="1:7" x14ac:dyDescent="0.2">
      <c r="A92" t="s">
        <v>113</v>
      </c>
      <c r="B92" t="s">
        <v>111</v>
      </c>
      <c r="C92">
        <v>50513</v>
      </c>
      <c r="D92" s="9">
        <v>104.13548560001649</v>
      </c>
      <c r="E92">
        <v>100</v>
      </c>
      <c r="F92">
        <v>91</v>
      </c>
      <c r="G92"/>
    </row>
    <row r="93" spans="1:7" x14ac:dyDescent="0.2">
      <c r="A93" t="s">
        <v>113</v>
      </c>
      <c r="B93" t="s">
        <v>96</v>
      </c>
      <c r="C93">
        <v>66502</v>
      </c>
      <c r="D93" s="9">
        <v>96.631793083405981</v>
      </c>
      <c r="E93">
        <v>83</v>
      </c>
      <c r="F93">
        <v>92</v>
      </c>
      <c r="G93"/>
    </row>
    <row r="94" spans="1:7" x14ac:dyDescent="0.2">
      <c r="A94" t="s">
        <v>113</v>
      </c>
      <c r="B94" t="s">
        <v>72</v>
      </c>
      <c r="C94">
        <v>98044</v>
      </c>
      <c r="D94" s="9">
        <v>83.045908859901758</v>
      </c>
      <c r="E94">
        <v>55</v>
      </c>
      <c r="F94">
        <v>93</v>
      </c>
      <c r="G94"/>
    </row>
    <row r="95" spans="1:7" x14ac:dyDescent="0.2">
      <c r="A95" t="s">
        <v>113</v>
      </c>
      <c r="B95" t="s">
        <v>1</v>
      </c>
      <c r="C95">
        <v>403131</v>
      </c>
      <c r="D95" s="9">
        <v>73.426042292770887</v>
      </c>
      <c r="E95">
        <v>14</v>
      </c>
      <c r="F95">
        <v>94</v>
      </c>
      <c r="G95"/>
    </row>
    <row r="96" spans="1:7" x14ac:dyDescent="0.2">
      <c r="A96" t="s">
        <v>113</v>
      </c>
      <c r="B96" t="s">
        <v>19</v>
      </c>
      <c r="C96">
        <v>161531</v>
      </c>
      <c r="D96" s="9">
        <v>50.049885356633823</v>
      </c>
      <c r="E96">
        <v>29</v>
      </c>
      <c r="F96">
        <v>95</v>
      </c>
      <c r="G96"/>
    </row>
    <row r="97" spans="1:7" x14ac:dyDescent="0.2">
      <c r="A97" t="s">
        <v>113</v>
      </c>
      <c r="B97" t="s">
        <v>70</v>
      </c>
      <c r="C97">
        <v>101647</v>
      </c>
      <c r="D97" s="9">
        <v>41.351857125422079</v>
      </c>
      <c r="E97">
        <v>53</v>
      </c>
      <c r="F97">
        <v>96</v>
      </c>
      <c r="G97"/>
    </row>
    <row r="98" spans="1:7" x14ac:dyDescent="0.2">
      <c r="A98" t="s">
        <v>113</v>
      </c>
      <c r="B98" t="s">
        <v>99</v>
      </c>
      <c r="C98">
        <v>64044</v>
      </c>
      <c r="D98" s="9">
        <v>39.838268225926846</v>
      </c>
      <c r="E98">
        <v>86</v>
      </c>
      <c r="F98">
        <v>97</v>
      </c>
      <c r="G98"/>
    </row>
    <row r="99" spans="1:7" x14ac:dyDescent="0.2">
      <c r="A99" t="s">
        <v>113</v>
      </c>
      <c r="B99" t="s">
        <v>74</v>
      </c>
      <c r="C99">
        <v>94285</v>
      </c>
      <c r="D99" s="9">
        <v>38.746198734281251</v>
      </c>
      <c r="E99">
        <v>58</v>
      </c>
      <c r="F99">
        <v>98</v>
      </c>
      <c r="G99"/>
    </row>
    <row r="100" spans="1:7" x14ac:dyDescent="0.2">
      <c r="A100" t="s">
        <v>113</v>
      </c>
      <c r="B100" t="s">
        <v>87</v>
      </c>
      <c r="C100">
        <v>75423</v>
      </c>
      <c r="D100" s="9">
        <v>24.463364795173689</v>
      </c>
      <c r="E100">
        <v>74</v>
      </c>
      <c r="F100">
        <v>99</v>
      </c>
      <c r="G100"/>
    </row>
    <row r="101" spans="1:7" x14ac:dyDescent="0.2">
      <c r="A101" t="s">
        <v>113</v>
      </c>
      <c r="B101" t="s">
        <v>94</v>
      </c>
      <c r="C101">
        <v>71589</v>
      </c>
      <c r="D101" s="9">
        <v>1.1249499116087214</v>
      </c>
      <c r="E101">
        <v>80</v>
      </c>
      <c r="F101">
        <v>100</v>
      </c>
      <c r="G101"/>
    </row>
    <row r="102" spans="1:7" x14ac:dyDescent="0.2">
      <c r="G102"/>
    </row>
    <row r="103" spans="1:7" x14ac:dyDescent="0.2">
      <c r="G103"/>
    </row>
    <row r="104" spans="1:7" x14ac:dyDescent="0.2">
      <c r="G104"/>
    </row>
    <row r="105" spans="1:7" x14ac:dyDescent="0.2">
      <c r="G105"/>
    </row>
    <row r="106" spans="1:7" x14ac:dyDescent="0.2">
      <c r="G106"/>
    </row>
    <row r="107" spans="1:7" x14ac:dyDescent="0.2">
      <c r="G107"/>
    </row>
    <row r="108" spans="1:7" x14ac:dyDescent="0.2">
      <c r="G108"/>
    </row>
    <row r="109" spans="1:7" x14ac:dyDescent="0.2">
      <c r="G109"/>
    </row>
    <row r="110" spans="1:7" x14ac:dyDescent="0.2">
      <c r="G110"/>
    </row>
    <row r="111" spans="1:7" x14ac:dyDescent="0.2">
      <c r="G111"/>
    </row>
    <row r="112" spans="1:7" x14ac:dyDescent="0.2">
      <c r="G112"/>
    </row>
    <row r="113" spans="7:7" x14ac:dyDescent="0.2">
      <c r="G113"/>
    </row>
    <row r="114" spans="7:7" x14ac:dyDescent="0.2">
      <c r="G114"/>
    </row>
    <row r="115" spans="7:7" x14ac:dyDescent="0.2">
      <c r="G115"/>
    </row>
    <row r="116" spans="7:7" x14ac:dyDescent="0.2">
      <c r="G116"/>
    </row>
    <row r="117" spans="7:7" x14ac:dyDescent="0.2">
      <c r="G117"/>
    </row>
    <row r="118" spans="7:7" x14ac:dyDescent="0.2">
      <c r="G118"/>
    </row>
    <row r="119" spans="7:7" x14ac:dyDescent="0.2">
      <c r="G119"/>
    </row>
    <row r="120" spans="7:7" x14ac:dyDescent="0.2">
      <c r="G120"/>
    </row>
    <row r="121" spans="7:7" x14ac:dyDescent="0.2">
      <c r="G121"/>
    </row>
    <row r="122" spans="7:7" x14ac:dyDescent="0.2">
      <c r="G122"/>
    </row>
    <row r="123" spans="7:7" x14ac:dyDescent="0.2">
      <c r="G123"/>
    </row>
    <row r="124" spans="7:7" x14ac:dyDescent="0.2">
      <c r="G124"/>
    </row>
    <row r="125" spans="7:7" x14ac:dyDescent="0.2">
      <c r="G125"/>
    </row>
    <row r="126" spans="7:7" x14ac:dyDescent="0.2">
      <c r="G126"/>
    </row>
    <row r="127" spans="7:7" x14ac:dyDescent="0.2">
      <c r="G127"/>
    </row>
    <row r="128" spans="7:7" x14ac:dyDescent="0.2">
      <c r="G128"/>
    </row>
    <row r="129" spans="7:7" x14ac:dyDescent="0.2">
      <c r="G129"/>
    </row>
    <row r="130" spans="7:7" x14ac:dyDescent="0.2">
      <c r="G130"/>
    </row>
    <row r="131" spans="7:7" x14ac:dyDescent="0.2">
      <c r="G131"/>
    </row>
    <row r="132" spans="7:7" x14ac:dyDescent="0.2">
      <c r="G132"/>
    </row>
    <row r="133" spans="7:7" x14ac:dyDescent="0.2">
      <c r="G133"/>
    </row>
    <row r="134" spans="7:7" x14ac:dyDescent="0.2">
      <c r="G134"/>
    </row>
    <row r="135" spans="7:7" x14ac:dyDescent="0.2">
      <c r="G135"/>
    </row>
    <row r="136" spans="7:7" x14ac:dyDescent="0.2">
      <c r="G136"/>
    </row>
    <row r="137" spans="7:7" x14ac:dyDescent="0.2">
      <c r="G137"/>
    </row>
    <row r="138" spans="7:7" x14ac:dyDescent="0.2">
      <c r="G138"/>
    </row>
    <row r="139" spans="7:7" x14ac:dyDescent="0.2">
      <c r="G139"/>
    </row>
    <row r="140" spans="7:7" x14ac:dyDescent="0.2">
      <c r="G140"/>
    </row>
    <row r="141" spans="7:7" x14ac:dyDescent="0.2">
      <c r="G141"/>
    </row>
    <row r="142" spans="7:7" x14ac:dyDescent="0.2">
      <c r="G142"/>
    </row>
    <row r="143" spans="7:7" x14ac:dyDescent="0.2">
      <c r="G143"/>
    </row>
    <row r="144" spans="7:7" x14ac:dyDescent="0.2">
      <c r="G144"/>
    </row>
    <row r="145" spans="7:7" x14ac:dyDescent="0.2">
      <c r="G145"/>
    </row>
    <row r="146" spans="7:7" x14ac:dyDescent="0.2">
      <c r="G146"/>
    </row>
    <row r="147" spans="7:7" x14ac:dyDescent="0.2">
      <c r="G147"/>
    </row>
    <row r="148" spans="7:7" x14ac:dyDescent="0.2">
      <c r="G148"/>
    </row>
    <row r="149" spans="7:7" x14ac:dyDescent="0.2">
      <c r="G149"/>
    </row>
    <row r="150" spans="7:7" x14ac:dyDescent="0.2">
      <c r="G150"/>
    </row>
    <row r="151" spans="7:7" x14ac:dyDescent="0.2">
      <c r="G151"/>
    </row>
    <row r="152" spans="7:7" x14ac:dyDescent="0.2">
      <c r="G152"/>
    </row>
    <row r="153" spans="7:7" x14ac:dyDescent="0.2">
      <c r="G153"/>
    </row>
    <row r="154" spans="7:7" x14ac:dyDescent="0.2">
      <c r="G154"/>
    </row>
    <row r="155" spans="7:7" x14ac:dyDescent="0.2">
      <c r="G155"/>
    </row>
    <row r="156" spans="7:7" x14ac:dyDescent="0.2">
      <c r="G156"/>
    </row>
    <row r="157" spans="7:7" x14ac:dyDescent="0.2">
      <c r="G157"/>
    </row>
    <row r="158" spans="7:7" x14ac:dyDescent="0.2">
      <c r="G158"/>
    </row>
    <row r="159" spans="7:7" x14ac:dyDescent="0.2">
      <c r="G159"/>
    </row>
    <row r="160" spans="7:7" x14ac:dyDescent="0.2">
      <c r="G160"/>
    </row>
    <row r="161" spans="7:7" x14ac:dyDescent="0.2">
      <c r="G161"/>
    </row>
    <row r="162" spans="7:7" x14ac:dyDescent="0.2">
      <c r="G162"/>
    </row>
    <row r="163" spans="7:7" x14ac:dyDescent="0.2">
      <c r="G163"/>
    </row>
    <row r="164" spans="7:7" x14ac:dyDescent="0.2">
      <c r="G164"/>
    </row>
    <row r="165" spans="7:7" x14ac:dyDescent="0.2">
      <c r="G165"/>
    </row>
    <row r="166" spans="7:7" x14ac:dyDescent="0.2">
      <c r="G166"/>
    </row>
    <row r="167" spans="7:7" x14ac:dyDescent="0.2">
      <c r="G167"/>
    </row>
    <row r="168" spans="7:7" x14ac:dyDescent="0.2">
      <c r="G168"/>
    </row>
    <row r="169" spans="7:7" x14ac:dyDescent="0.2">
      <c r="G169"/>
    </row>
    <row r="170" spans="7:7" x14ac:dyDescent="0.2">
      <c r="G170"/>
    </row>
    <row r="171" spans="7:7" x14ac:dyDescent="0.2">
      <c r="G171"/>
    </row>
    <row r="172" spans="7:7" x14ac:dyDescent="0.2">
      <c r="G172"/>
    </row>
    <row r="173" spans="7:7" x14ac:dyDescent="0.2">
      <c r="G173"/>
    </row>
    <row r="174" spans="7:7" x14ac:dyDescent="0.2">
      <c r="G174"/>
    </row>
    <row r="175" spans="7:7" x14ac:dyDescent="0.2">
      <c r="G175"/>
    </row>
    <row r="176" spans="7:7" x14ac:dyDescent="0.2">
      <c r="G176"/>
    </row>
    <row r="177" spans="7:7" x14ac:dyDescent="0.2">
      <c r="G177"/>
    </row>
    <row r="178" spans="7:7" x14ac:dyDescent="0.2">
      <c r="G178"/>
    </row>
    <row r="179" spans="7:7" x14ac:dyDescent="0.2">
      <c r="G179"/>
    </row>
    <row r="180" spans="7:7" x14ac:dyDescent="0.2">
      <c r="G180"/>
    </row>
    <row r="181" spans="7:7" x14ac:dyDescent="0.2">
      <c r="G181"/>
    </row>
    <row r="182" spans="7:7" x14ac:dyDescent="0.2">
      <c r="G182"/>
    </row>
    <row r="183" spans="7:7" x14ac:dyDescent="0.2">
      <c r="G183"/>
    </row>
    <row r="184" spans="7:7" x14ac:dyDescent="0.2">
      <c r="G184"/>
    </row>
    <row r="185" spans="7:7" x14ac:dyDescent="0.2">
      <c r="G185"/>
    </row>
    <row r="186" spans="7:7" x14ac:dyDescent="0.2">
      <c r="G186"/>
    </row>
    <row r="187" spans="7:7" x14ac:dyDescent="0.2">
      <c r="G187"/>
    </row>
    <row r="188" spans="7:7" x14ac:dyDescent="0.2">
      <c r="G188"/>
    </row>
    <row r="189" spans="7:7" x14ac:dyDescent="0.2">
      <c r="G189"/>
    </row>
    <row r="190" spans="7:7" x14ac:dyDescent="0.2">
      <c r="G190"/>
    </row>
    <row r="191" spans="7:7" x14ac:dyDescent="0.2">
      <c r="G191"/>
    </row>
    <row r="192" spans="7:7" x14ac:dyDescent="0.2">
      <c r="G192"/>
    </row>
    <row r="193" spans="7:7" x14ac:dyDescent="0.2">
      <c r="G193"/>
    </row>
    <row r="194" spans="7:7" x14ac:dyDescent="0.2">
      <c r="G194"/>
    </row>
    <row r="195" spans="7:7" x14ac:dyDescent="0.2">
      <c r="G195"/>
    </row>
    <row r="196" spans="7:7" x14ac:dyDescent="0.2">
      <c r="G196"/>
    </row>
    <row r="197" spans="7:7" x14ac:dyDescent="0.2">
      <c r="G197"/>
    </row>
    <row r="198" spans="7:7" x14ac:dyDescent="0.2">
      <c r="G198"/>
    </row>
    <row r="199" spans="7:7" x14ac:dyDescent="0.2">
      <c r="G199"/>
    </row>
    <row r="200" spans="7:7" x14ac:dyDescent="0.2">
      <c r="G200"/>
    </row>
    <row r="201" spans="7:7" x14ac:dyDescent="0.2">
      <c r="G201"/>
    </row>
    <row r="202" spans="7:7" x14ac:dyDescent="0.2">
      <c r="G202"/>
    </row>
    <row r="203" spans="7:7" x14ac:dyDescent="0.2">
      <c r="G203"/>
    </row>
    <row r="204" spans="7:7" x14ac:dyDescent="0.2">
      <c r="G204"/>
    </row>
    <row r="205" spans="7:7" x14ac:dyDescent="0.2">
      <c r="G205"/>
    </row>
    <row r="206" spans="7:7" x14ac:dyDescent="0.2">
      <c r="G206"/>
    </row>
    <row r="207" spans="7:7" x14ac:dyDescent="0.2">
      <c r="G207"/>
    </row>
    <row r="208" spans="7:7" x14ac:dyDescent="0.2">
      <c r="G208"/>
    </row>
    <row r="209" spans="7:7" x14ac:dyDescent="0.2">
      <c r="G209"/>
    </row>
    <row r="210" spans="7:7" x14ac:dyDescent="0.2">
      <c r="G210"/>
    </row>
    <row r="211" spans="7:7" x14ac:dyDescent="0.2">
      <c r="G211"/>
    </row>
    <row r="212" spans="7:7" x14ac:dyDescent="0.2">
      <c r="G212"/>
    </row>
    <row r="213" spans="7:7" x14ac:dyDescent="0.2">
      <c r="G213"/>
    </row>
    <row r="214" spans="7:7" x14ac:dyDescent="0.2">
      <c r="G214"/>
    </row>
    <row r="215" spans="7:7" x14ac:dyDescent="0.2">
      <c r="G215"/>
    </row>
    <row r="216" spans="7:7" x14ac:dyDescent="0.2">
      <c r="G216"/>
    </row>
    <row r="217" spans="7:7" x14ac:dyDescent="0.2">
      <c r="G217"/>
    </row>
    <row r="218" spans="7:7" x14ac:dyDescent="0.2">
      <c r="G218"/>
    </row>
    <row r="219" spans="7:7" x14ac:dyDescent="0.2">
      <c r="G219"/>
    </row>
    <row r="220" spans="7:7" x14ac:dyDescent="0.2">
      <c r="G220"/>
    </row>
    <row r="221" spans="7:7" x14ac:dyDescent="0.2">
      <c r="G221"/>
    </row>
    <row r="222" spans="7:7" x14ac:dyDescent="0.2">
      <c r="G222"/>
    </row>
    <row r="223" spans="7:7" x14ac:dyDescent="0.2">
      <c r="G223"/>
    </row>
    <row r="224" spans="7:7" x14ac:dyDescent="0.2">
      <c r="G224"/>
    </row>
    <row r="225" spans="7:7" x14ac:dyDescent="0.2">
      <c r="G225"/>
    </row>
    <row r="226" spans="7:7" x14ac:dyDescent="0.2">
      <c r="G226"/>
    </row>
    <row r="227" spans="7:7" x14ac:dyDescent="0.2">
      <c r="G227"/>
    </row>
    <row r="228" spans="7:7" x14ac:dyDescent="0.2">
      <c r="G228"/>
    </row>
    <row r="229" spans="7:7" x14ac:dyDescent="0.2">
      <c r="G229"/>
    </row>
    <row r="230" spans="7:7" x14ac:dyDescent="0.2">
      <c r="G230"/>
    </row>
    <row r="231" spans="7:7" x14ac:dyDescent="0.2">
      <c r="G231"/>
    </row>
    <row r="232" spans="7:7" x14ac:dyDescent="0.2">
      <c r="G232"/>
    </row>
    <row r="233" spans="7:7" x14ac:dyDescent="0.2">
      <c r="G233"/>
    </row>
    <row r="234" spans="7:7" x14ac:dyDescent="0.2">
      <c r="G234"/>
    </row>
    <row r="235" spans="7:7" x14ac:dyDescent="0.2">
      <c r="G235"/>
    </row>
    <row r="236" spans="7:7" x14ac:dyDescent="0.2">
      <c r="G236"/>
    </row>
    <row r="237" spans="7:7" x14ac:dyDescent="0.2">
      <c r="G237"/>
    </row>
    <row r="238" spans="7:7" x14ac:dyDescent="0.2">
      <c r="G238"/>
    </row>
    <row r="239" spans="7:7" x14ac:dyDescent="0.2">
      <c r="G239"/>
    </row>
    <row r="240" spans="7:7" x14ac:dyDescent="0.2">
      <c r="G240"/>
    </row>
    <row r="241" spans="7:7" x14ac:dyDescent="0.2">
      <c r="G241"/>
    </row>
    <row r="242" spans="7:7" x14ac:dyDescent="0.2">
      <c r="G242"/>
    </row>
    <row r="243" spans="7:7" x14ac:dyDescent="0.2">
      <c r="G243"/>
    </row>
    <row r="244" spans="7:7" x14ac:dyDescent="0.2">
      <c r="G244"/>
    </row>
    <row r="245" spans="7:7" x14ac:dyDescent="0.2">
      <c r="G245"/>
    </row>
    <row r="246" spans="7:7" x14ac:dyDescent="0.2">
      <c r="G246"/>
    </row>
    <row r="247" spans="7:7" x14ac:dyDescent="0.2">
      <c r="G247"/>
    </row>
    <row r="248" spans="7:7" x14ac:dyDescent="0.2">
      <c r="G248"/>
    </row>
    <row r="249" spans="7:7" x14ac:dyDescent="0.2">
      <c r="G249"/>
    </row>
    <row r="250" spans="7:7" x14ac:dyDescent="0.2">
      <c r="G250"/>
    </row>
    <row r="251" spans="7:7" x14ac:dyDescent="0.2">
      <c r="G251"/>
    </row>
    <row r="252" spans="7:7" x14ac:dyDescent="0.2">
      <c r="G252"/>
    </row>
    <row r="253" spans="7:7" x14ac:dyDescent="0.2">
      <c r="G253"/>
    </row>
    <row r="254" spans="7:7" x14ac:dyDescent="0.2">
      <c r="G254"/>
    </row>
    <row r="255" spans="7:7" x14ac:dyDescent="0.2">
      <c r="G255"/>
    </row>
    <row r="256" spans="7:7" x14ac:dyDescent="0.2">
      <c r="G256"/>
    </row>
    <row r="257" spans="7:7" x14ac:dyDescent="0.2">
      <c r="G257"/>
    </row>
    <row r="258" spans="7:7" x14ac:dyDescent="0.2">
      <c r="G258"/>
    </row>
    <row r="259" spans="7:7" x14ac:dyDescent="0.2">
      <c r="G259"/>
    </row>
    <row r="260" spans="7:7" x14ac:dyDescent="0.2">
      <c r="G260"/>
    </row>
    <row r="261" spans="7:7" x14ac:dyDescent="0.2">
      <c r="G261"/>
    </row>
    <row r="262" spans="7:7" x14ac:dyDescent="0.2">
      <c r="G262"/>
    </row>
    <row r="263" spans="7:7" x14ac:dyDescent="0.2">
      <c r="G263"/>
    </row>
    <row r="264" spans="7:7" x14ac:dyDescent="0.2">
      <c r="G264"/>
    </row>
    <row r="265" spans="7:7" x14ac:dyDescent="0.2">
      <c r="G265"/>
    </row>
    <row r="266" spans="7:7" x14ac:dyDescent="0.2">
      <c r="G266"/>
    </row>
    <row r="267" spans="7:7" x14ac:dyDescent="0.2">
      <c r="G267"/>
    </row>
    <row r="268" spans="7:7" x14ac:dyDescent="0.2">
      <c r="G268"/>
    </row>
    <row r="269" spans="7:7" x14ac:dyDescent="0.2">
      <c r="G269"/>
    </row>
    <row r="270" spans="7:7" x14ac:dyDescent="0.2">
      <c r="G270"/>
    </row>
    <row r="271" spans="7:7" x14ac:dyDescent="0.2">
      <c r="G271"/>
    </row>
    <row r="272" spans="7:7" x14ac:dyDescent="0.2">
      <c r="G272"/>
    </row>
    <row r="273" spans="7:7" x14ac:dyDescent="0.2">
      <c r="G273"/>
    </row>
    <row r="274" spans="7:7" x14ac:dyDescent="0.2">
      <c r="G274"/>
    </row>
    <row r="275" spans="7:7" x14ac:dyDescent="0.2">
      <c r="G275"/>
    </row>
    <row r="276" spans="7:7" x14ac:dyDescent="0.2">
      <c r="G276"/>
    </row>
    <row r="277" spans="7:7" x14ac:dyDescent="0.2">
      <c r="G277"/>
    </row>
    <row r="278" spans="7:7" x14ac:dyDescent="0.2">
      <c r="G278"/>
    </row>
    <row r="279" spans="7:7" x14ac:dyDescent="0.2">
      <c r="G279"/>
    </row>
    <row r="280" spans="7:7" x14ac:dyDescent="0.2">
      <c r="G280"/>
    </row>
    <row r="281" spans="7:7" x14ac:dyDescent="0.2">
      <c r="G281"/>
    </row>
    <row r="282" spans="7:7" x14ac:dyDescent="0.2">
      <c r="G282"/>
    </row>
    <row r="283" spans="7:7" x14ac:dyDescent="0.2">
      <c r="G283"/>
    </row>
    <row r="284" spans="7:7" x14ac:dyDescent="0.2">
      <c r="G284"/>
    </row>
    <row r="285" spans="7:7" x14ac:dyDescent="0.2">
      <c r="G285"/>
    </row>
    <row r="286" spans="7:7" x14ac:dyDescent="0.2">
      <c r="G286"/>
    </row>
    <row r="287" spans="7:7" x14ac:dyDescent="0.2">
      <c r="G287"/>
    </row>
    <row r="288" spans="7:7" x14ac:dyDescent="0.2">
      <c r="G288"/>
    </row>
    <row r="289" spans="7:7" x14ac:dyDescent="0.2">
      <c r="G289"/>
    </row>
    <row r="290" spans="7:7" x14ac:dyDescent="0.2">
      <c r="G290"/>
    </row>
    <row r="291" spans="7:7" x14ac:dyDescent="0.2">
      <c r="G291"/>
    </row>
    <row r="292" spans="7:7" x14ac:dyDescent="0.2">
      <c r="G292"/>
    </row>
    <row r="293" spans="7:7" x14ac:dyDescent="0.2">
      <c r="G293"/>
    </row>
    <row r="294" spans="7:7" x14ac:dyDescent="0.2">
      <c r="G294"/>
    </row>
    <row r="295" spans="7:7" x14ac:dyDescent="0.2">
      <c r="G295"/>
    </row>
    <row r="296" spans="7:7" x14ac:dyDescent="0.2">
      <c r="G296"/>
    </row>
    <row r="297" spans="7:7" x14ac:dyDescent="0.2">
      <c r="G297"/>
    </row>
    <row r="298" spans="7:7" x14ac:dyDescent="0.2">
      <c r="G298"/>
    </row>
    <row r="299" spans="7:7" x14ac:dyDescent="0.2">
      <c r="G299"/>
    </row>
    <row r="300" spans="7:7" x14ac:dyDescent="0.2">
      <c r="G300"/>
    </row>
    <row r="301" spans="7:7" x14ac:dyDescent="0.2">
      <c r="G301"/>
    </row>
    <row r="302" spans="7:7" x14ac:dyDescent="0.2">
      <c r="G302"/>
    </row>
    <row r="303" spans="7:7" x14ac:dyDescent="0.2">
      <c r="G303"/>
    </row>
    <row r="304" spans="7:7" x14ac:dyDescent="0.2">
      <c r="G304"/>
    </row>
    <row r="305" spans="7:7" x14ac:dyDescent="0.2">
      <c r="G305"/>
    </row>
    <row r="306" spans="7:7" x14ac:dyDescent="0.2">
      <c r="G306"/>
    </row>
    <row r="307" spans="7:7" x14ac:dyDescent="0.2">
      <c r="G307"/>
    </row>
    <row r="308" spans="7:7" x14ac:dyDescent="0.2">
      <c r="G308"/>
    </row>
    <row r="309" spans="7:7" x14ac:dyDescent="0.2">
      <c r="G309"/>
    </row>
    <row r="310" spans="7:7" x14ac:dyDescent="0.2">
      <c r="G310"/>
    </row>
    <row r="311" spans="7:7" x14ac:dyDescent="0.2">
      <c r="G311"/>
    </row>
    <row r="312" spans="7:7" x14ac:dyDescent="0.2">
      <c r="G312"/>
    </row>
    <row r="313" spans="7:7" x14ac:dyDescent="0.2">
      <c r="G313"/>
    </row>
    <row r="314" spans="7:7" x14ac:dyDescent="0.2">
      <c r="G314"/>
    </row>
    <row r="315" spans="7:7" x14ac:dyDescent="0.2">
      <c r="G315"/>
    </row>
  </sheetData>
  <sortState ref="A2:G101">
    <sortCondition descending="1"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A9BF-AABD-894C-B8DB-C95419AF5DBB}">
  <dimension ref="A1:L30"/>
  <sheetViews>
    <sheetView zoomScale="99" workbookViewId="0">
      <selection activeCell="G27" sqref="G27"/>
    </sheetView>
  </sheetViews>
  <sheetFormatPr baseColWidth="10" defaultRowHeight="16" x14ac:dyDescent="0.2"/>
  <cols>
    <col min="2" max="2" width="31.5" customWidth="1"/>
    <col min="3" max="3" width="10.83203125" style="7"/>
    <col min="12" max="12" width="10.83203125" hidden="1" customWidth="1"/>
  </cols>
  <sheetData>
    <row r="1" spans="1:12" ht="17" customHeight="1" x14ac:dyDescent="0.2">
      <c r="A1" s="3" t="s">
        <v>112</v>
      </c>
      <c r="B1" s="3" t="s">
        <v>29</v>
      </c>
      <c r="C1" s="6" t="s">
        <v>115</v>
      </c>
      <c r="D1" s="6" t="s">
        <v>171</v>
      </c>
      <c r="G1" s="7"/>
    </row>
    <row r="2" spans="1:12" ht="17" customHeight="1" x14ac:dyDescent="0.2">
      <c r="A2" t="s">
        <v>113</v>
      </c>
      <c r="B2" t="s">
        <v>24</v>
      </c>
      <c r="C2" s="7">
        <v>104410</v>
      </c>
      <c r="D2">
        <f>C2/L2</f>
        <v>1.4703355818112687</v>
      </c>
      <c r="E2" s="7"/>
      <c r="L2" s="7">
        <v>71011</v>
      </c>
    </row>
    <row r="3" spans="1:12" x14ac:dyDescent="0.2">
      <c r="A3" t="s">
        <v>113</v>
      </c>
      <c r="B3" t="s">
        <v>25</v>
      </c>
      <c r="C3" s="7">
        <v>101870</v>
      </c>
      <c r="D3">
        <f t="shared" ref="D3:D30" si="0">C3/L3</f>
        <v>1.4345664756164538</v>
      </c>
      <c r="E3" t="s">
        <v>114</v>
      </c>
      <c r="L3" s="7">
        <v>71011</v>
      </c>
    </row>
    <row r="4" spans="1:12" x14ac:dyDescent="0.2">
      <c r="A4" t="s">
        <v>113</v>
      </c>
      <c r="B4" t="s">
        <v>22</v>
      </c>
      <c r="C4" s="7">
        <v>97940</v>
      </c>
      <c r="D4">
        <f t="shared" si="0"/>
        <v>1.3792229372914055</v>
      </c>
      <c r="E4" t="s">
        <v>169</v>
      </c>
      <c r="L4" s="7">
        <v>71011</v>
      </c>
    </row>
    <row r="5" spans="1:12" x14ac:dyDescent="0.2">
      <c r="A5" t="s">
        <v>113</v>
      </c>
      <c r="B5" t="s">
        <v>0</v>
      </c>
      <c r="C5" s="7">
        <v>96320</v>
      </c>
      <c r="D5">
        <f t="shared" si="0"/>
        <v>1.3564095703482559</v>
      </c>
      <c r="L5" s="7">
        <v>71011</v>
      </c>
    </row>
    <row r="6" spans="1:12" x14ac:dyDescent="0.2">
      <c r="A6" t="s">
        <v>113</v>
      </c>
      <c r="B6" t="s">
        <v>37</v>
      </c>
      <c r="C6" s="7">
        <v>96135</v>
      </c>
      <c r="D6">
        <f t="shared" si="0"/>
        <v>1.3538043401726494</v>
      </c>
      <c r="L6" s="7">
        <v>71011</v>
      </c>
    </row>
    <row r="7" spans="1:12" x14ac:dyDescent="0.2">
      <c r="A7" t="s">
        <v>113</v>
      </c>
      <c r="B7" t="s">
        <v>23</v>
      </c>
      <c r="C7" s="7">
        <v>94580</v>
      </c>
      <c r="D7">
        <f t="shared" si="0"/>
        <v>1.3319063243722804</v>
      </c>
      <c r="L7" s="7">
        <v>71011</v>
      </c>
    </row>
    <row r="8" spans="1:12" x14ac:dyDescent="0.2">
      <c r="A8" t="s">
        <v>113</v>
      </c>
      <c r="B8" t="s">
        <v>11</v>
      </c>
      <c r="C8" s="7">
        <v>92080</v>
      </c>
      <c r="D8">
        <f t="shared" si="0"/>
        <v>1.2967005111884073</v>
      </c>
      <c r="L8" s="7">
        <v>71011</v>
      </c>
    </row>
    <row r="9" spans="1:12" x14ac:dyDescent="0.2">
      <c r="A9" t="s">
        <v>113</v>
      </c>
      <c r="B9" t="s">
        <v>134</v>
      </c>
      <c r="C9" s="7">
        <v>90550</v>
      </c>
      <c r="D9">
        <f t="shared" si="0"/>
        <v>1.2751545535198772</v>
      </c>
      <c r="L9" s="7">
        <v>71011</v>
      </c>
    </row>
    <row r="10" spans="1:12" x14ac:dyDescent="0.2">
      <c r="A10" t="s">
        <v>113</v>
      </c>
      <c r="B10" t="s">
        <v>28</v>
      </c>
      <c r="C10" s="7">
        <v>89640</v>
      </c>
      <c r="D10">
        <f t="shared" si="0"/>
        <v>1.2623396375209475</v>
      </c>
      <c r="L10" s="7">
        <v>71011</v>
      </c>
    </row>
    <row r="11" spans="1:12" x14ac:dyDescent="0.2">
      <c r="A11" t="s">
        <v>113</v>
      </c>
      <c r="B11" t="s">
        <v>13</v>
      </c>
      <c r="C11" s="7">
        <v>87590</v>
      </c>
      <c r="D11">
        <f t="shared" si="0"/>
        <v>1.2334708707101716</v>
      </c>
      <c r="L11" s="7">
        <v>71011</v>
      </c>
    </row>
    <row r="12" spans="1:12" x14ac:dyDescent="0.2">
      <c r="A12" t="s">
        <v>113</v>
      </c>
      <c r="B12" t="s">
        <v>42</v>
      </c>
      <c r="C12" s="7">
        <v>87570</v>
      </c>
      <c r="D12">
        <f t="shared" si="0"/>
        <v>1.2331892242047007</v>
      </c>
      <c r="L12" s="7">
        <v>71011</v>
      </c>
    </row>
    <row r="13" spans="1:12" x14ac:dyDescent="0.2">
      <c r="A13" t="s">
        <v>113</v>
      </c>
      <c r="B13" t="s">
        <v>121</v>
      </c>
      <c r="C13" s="7">
        <v>86930</v>
      </c>
      <c r="D13">
        <f t="shared" si="0"/>
        <v>1.2241765360296293</v>
      </c>
      <c r="L13" s="7">
        <v>71011</v>
      </c>
    </row>
    <row r="14" spans="1:12" x14ac:dyDescent="0.2">
      <c r="A14" t="s">
        <v>113</v>
      </c>
      <c r="B14" t="s">
        <v>9</v>
      </c>
      <c r="C14" s="7">
        <v>86870</v>
      </c>
      <c r="D14">
        <f t="shared" si="0"/>
        <v>1.2233315965132163</v>
      </c>
      <c r="L14" s="7">
        <v>71011</v>
      </c>
    </row>
    <row r="15" spans="1:12" x14ac:dyDescent="0.2">
      <c r="A15" t="s">
        <v>113</v>
      </c>
      <c r="B15" t="s">
        <v>135</v>
      </c>
      <c r="C15" s="7">
        <v>86410</v>
      </c>
      <c r="D15">
        <f t="shared" si="0"/>
        <v>1.2168537268873836</v>
      </c>
      <c r="L15" s="7">
        <v>71011</v>
      </c>
    </row>
    <row r="16" spans="1:12" x14ac:dyDescent="0.2">
      <c r="A16" t="s">
        <v>113</v>
      </c>
      <c r="B16" t="s">
        <v>1</v>
      </c>
      <c r="C16" s="7">
        <v>85940</v>
      </c>
      <c r="D16">
        <f t="shared" si="0"/>
        <v>1.2102350340088155</v>
      </c>
      <c r="L16" s="7">
        <v>71011</v>
      </c>
    </row>
    <row r="17" spans="1:12" x14ac:dyDescent="0.2">
      <c r="A17" t="s">
        <v>113</v>
      </c>
      <c r="B17" t="s">
        <v>21</v>
      </c>
      <c r="C17" s="7">
        <v>81880</v>
      </c>
      <c r="D17">
        <f t="shared" si="0"/>
        <v>1.153060793398206</v>
      </c>
      <c r="L17" s="7">
        <v>71011</v>
      </c>
    </row>
    <row r="18" spans="1:12" x14ac:dyDescent="0.2">
      <c r="A18" t="s">
        <v>113</v>
      </c>
      <c r="B18" t="s">
        <v>16</v>
      </c>
      <c r="C18" s="7">
        <v>80570</v>
      </c>
      <c r="D18">
        <f t="shared" si="0"/>
        <v>1.1346129472898565</v>
      </c>
      <c r="L18" s="7">
        <v>71011</v>
      </c>
    </row>
    <row r="19" spans="1:12" x14ac:dyDescent="0.2">
      <c r="A19" t="s">
        <v>113</v>
      </c>
      <c r="B19" t="s">
        <v>12</v>
      </c>
      <c r="C19" s="7">
        <v>78373</v>
      </c>
      <c r="D19">
        <f t="shared" si="0"/>
        <v>1.103674078663869</v>
      </c>
      <c r="L19" s="7">
        <v>71011</v>
      </c>
    </row>
    <row r="20" spans="1:12" x14ac:dyDescent="0.2">
      <c r="A20" t="s">
        <v>113</v>
      </c>
      <c r="B20" t="s">
        <v>136</v>
      </c>
      <c r="C20" s="7">
        <v>77730</v>
      </c>
      <c r="D20">
        <f t="shared" si="0"/>
        <v>1.0946191435129768</v>
      </c>
      <c r="L20" s="7">
        <v>71011</v>
      </c>
    </row>
    <row r="21" spans="1:12" x14ac:dyDescent="0.2">
      <c r="A21" t="s">
        <v>113</v>
      </c>
      <c r="B21" t="s">
        <v>34</v>
      </c>
      <c r="C21" s="7">
        <v>76950</v>
      </c>
      <c r="D21">
        <f t="shared" si="0"/>
        <v>1.0836349297996084</v>
      </c>
      <c r="L21" s="7">
        <v>71011</v>
      </c>
    </row>
    <row r="22" spans="1:12" x14ac:dyDescent="0.2">
      <c r="A22" t="s">
        <v>113</v>
      </c>
      <c r="B22" t="s">
        <v>4</v>
      </c>
      <c r="C22" s="7">
        <v>76880</v>
      </c>
      <c r="D22">
        <f t="shared" si="0"/>
        <v>1.0826491670304601</v>
      </c>
      <c r="L22" s="7">
        <v>71011</v>
      </c>
    </row>
    <row r="23" spans="1:12" x14ac:dyDescent="0.2">
      <c r="A23" t="s">
        <v>113</v>
      </c>
      <c r="B23" t="s">
        <v>133</v>
      </c>
      <c r="C23" s="7">
        <v>74170</v>
      </c>
      <c r="D23">
        <f t="shared" si="0"/>
        <v>1.0444860655391419</v>
      </c>
      <c r="L23" s="7">
        <v>71011</v>
      </c>
    </row>
    <row r="24" spans="1:12" x14ac:dyDescent="0.2">
      <c r="A24" t="s">
        <v>113</v>
      </c>
      <c r="B24" t="s">
        <v>139</v>
      </c>
      <c r="C24" s="7">
        <v>73960</v>
      </c>
      <c r="D24">
        <f t="shared" si="0"/>
        <v>1.0415287772316966</v>
      </c>
      <c r="L24" s="7">
        <v>71011</v>
      </c>
    </row>
    <row r="25" spans="1:12" x14ac:dyDescent="0.2">
      <c r="A25" t="s">
        <v>113</v>
      </c>
      <c r="B25" t="s">
        <v>138</v>
      </c>
      <c r="C25" s="7">
        <v>73250</v>
      </c>
      <c r="D25">
        <f t="shared" si="0"/>
        <v>1.0315303262874767</v>
      </c>
      <c r="L25" s="7">
        <v>71011</v>
      </c>
    </row>
    <row r="26" spans="1:12" x14ac:dyDescent="0.2">
      <c r="A26" t="s">
        <v>113</v>
      </c>
      <c r="B26" t="s">
        <v>27</v>
      </c>
      <c r="C26" s="7">
        <v>72662</v>
      </c>
      <c r="D26">
        <f t="shared" si="0"/>
        <v>1.0232499190266298</v>
      </c>
      <c r="L26" s="7">
        <v>71011</v>
      </c>
    </row>
    <row r="27" spans="1:12" x14ac:dyDescent="0.2">
      <c r="A27" t="s">
        <v>113</v>
      </c>
      <c r="B27" t="s">
        <v>137</v>
      </c>
      <c r="C27" s="7">
        <v>71520</v>
      </c>
      <c r="D27">
        <f t="shared" si="0"/>
        <v>1.0071679035642365</v>
      </c>
      <c r="L27" s="7">
        <v>71011</v>
      </c>
    </row>
    <row r="28" spans="1:12" x14ac:dyDescent="0.2">
      <c r="A28" t="s">
        <v>113</v>
      </c>
      <c r="B28" t="s">
        <v>17</v>
      </c>
      <c r="C28" s="7">
        <v>48921</v>
      </c>
      <c r="D28">
        <f t="shared" si="0"/>
        <v>0.68892143470729883</v>
      </c>
      <c r="L28" s="7">
        <v>71011</v>
      </c>
    </row>
    <row r="29" spans="1:12" x14ac:dyDescent="0.2">
      <c r="A29" t="s">
        <v>113</v>
      </c>
      <c r="B29" t="s">
        <v>2</v>
      </c>
      <c r="C29">
        <v>74240</v>
      </c>
      <c r="D29">
        <f t="shared" si="0"/>
        <v>1.0454718283082902</v>
      </c>
      <c r="L29" s="7">
        <v>71011</v>
      </c>
    </row>
    <row r="30" spans="1:12" x14ac:dyDescent="0.2">
      <c r="A30" t="s">
        <v>113</v>
      </c>
      <c r="B30" t="s">
        <v>170</v>
      </c>
      <c r="C30" s="7">
        <v>71011</v>
      </c>
      <c r="D30">
        <f t="shared" si="0"/>
        <v>1</v>
      </c>
      <c r="L30" s="7">
        <v>71011</v>
      </c>
    </row>
  </sheetData>
  <sortState ref="A2:C611">
    <sortCondition ref="A2"/>
  </sortState>
  <hyperlinks>
    <hyperlink ref="C19" r:id="rId1" location="cite_note-2" display="https://en.wikipedia.org/wiki/List_of_Median_household_income_of_cities_in_Canada - cite_note-2" xr:uid="{534A7CF9-28F4-E34E-9BF6-4CEBC9B92E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8787-6E19-0042-ABE2-64DE61222408}">
  <dimension ref="A1:L45"/>
  <sheetViews>
    <sheetView topLeftCell="A25" workbookViewId="0">
      <selection activeCell="L1" sqref="L1:L1048576"/>
    </sheetView>
  </sheetViews>
  <sheetFormatPr baseColWidth="10" defaultRowHeight="16" x14ac:dyDescent="0.2"/>
  <cols>
    <col min="1" max="1" width="31.5" customWidth="1"/>
    <col min="2" max="2" width="10.83203125" style="7"/>
    <col min="8" max="8" width="0" hidden="1" customWidth="1"/>
    <col min="12" max="12" width="0" hidden="1" customWidth="1"/>
  </cols>
  <sheetData>
    <row r="1" spans="1:12" x14ac:dyDescent="0.2">
      <c r="A1" s="3" t="s">
        <v>29</v>
      </c>
      <c r="B1" s="6" t="s">
        <v>180</v>
      </c>
      <c r="C1" s="6" t="s">
        <v>181</v>
      </c>
      <c r="E1" t="s">
        <v>116</v>
      </c>
      <c r="H1">
        <v>5.7</v>
      </c>
    </row>
    <row r="2" spans="1:12" x14ac:dyDescent="0.2">
      <c r="A2" t="s">
        <v>113</v>
      </c>
      <c r="B2" s="7">
        <v>62</v>
      </c>
      <c r="C2">
        <f>B2/L2</f>
        <v>1</v>
      </c>
      <c r="E2" s="2" t="s">
        <v>117</v>
      </c>
      <c r="H2">
        <v>5.7</v>
      </c>
      <c r="L2">
        <v>62</v>
      </c>
    </row>
    <row r="3" spans="1:12" x14ac:dyDescent="0.2">
      <c r="A3" t="s">
        <v>124</v>
      </c>
      <c r="B3" s="7">
        <v>52.1</v>
      </c>
      <c r="C3">
        <f t="shared" ref="C3:C45" si="0">B3/L3</f>
        <v>0.8403225806451613</v>
      </c>
      <c r="H3">
        <v>5.7</v>
      </c>
      <c r="L3">
        <v>62</v>
      </c>
    </row>
    <row r="4" spans="1:12" x14ac:dyDescent="0.2">
      <c r="A4" t="s">
        <v>0</v>
      </c>
      <c r="B4" s="7">
        <v>62.6</v>
      </c>
      <c r="C4">
        <f t="shared" si="0"/>
        <v>1.0096774193548388</v>
      </c>
      <c r="H4">
        <v>5.7</v>
      </c>
      <c r="L4">
        <v>62</v>
      </c>
    </row>
    <row r="5" spans="1:12" x14ac:dyDescent="0.2">
      <c r="A5" t="s">
        <v>125</v>
      </c>
      <c r="B5" s="7">
        <v>60.1</v>
      </c>
      <c r="C5">
        <f t="shared" si="0"/>
        <v>0.96935483870967742</v>
      </c>
      <c r="H5">
        <v>5.7</v>
      </c>
      <c r="L5">
        <v>62</v>
      </c>
    </row>
    <row r="6" spans="1:12" x14ac:dyDescent="0.2">
      <c r="A6" t="s">
        <v>126</v>
      </c>
      <c r="B6" s="7">
        <v>57.9</v>
      </c>
      <c r="C6">
        <f t="shared" si="0"/>
        <v>0.93387096774193545</v>
      </c>
      <c r="H6">
        <v>5.7</v>
      </c>
      <c r="L6">
        <v>62</v>
      </c>
    </row>
    <row r="7" spans="1:12" x14ac:dyDescent="0.2">
      <c r="A7" t="s">
        <v>1</v>
      </c>
      <c r="B7" s="7">
        <v>63.9</v>
      </c>
      <c r="C7">
        <f t="shared" si="0"/>
        <v>1.0306451612903225</v>
      </c>
      <c r="H7">
        <v>5.7</v>
      </c>
      <c r="L7">
        <v>62</v>
      </c>
    </row>
    <row r="8" spans="1:12" x14ac:dyDescent="0.2">
      <c r="A8" t="s">
        <v>127</v>
      </c>
      <c r="B8" s="7">
        <v>56.8</v>
      </c>
      <c r="C8">
        <f t="shared" si="0"/>
        <v>0.91612903225806452</v>
      </c>
      <c r="H8">
        <v>5.7</v>
      </c>
      <c r="L8">
        <v>62</v>
      </c>
    </row>
    <row r="9" spans="1:12" x14ac:dyDescent="0.2">
      <c r="A9" t="s">
        <v>2</v>
      </c>
      <c r="B9" s="7">
        <v>62.6</v>
      </c>
      <c r="C9">
        <f t="shared" si="0"/>
        <v>1.0096774193548388</v>
      </c>
      <c r="H9">
        <v>5.7</v>
      </c>
      <c r="L9">
        <v>62</v>
      </c>
    </row>
    <row r="10" spans="1:12" x14ac:dyDescent="0.2">
      <c r="A10" t="s">
        <v>3</v>
      </c>
      <c r="B10" s="7">
        <v>63.2</v>
      </c>
      <c r="C10">
        <f t="shared" si="0"/>
        <v>1.0193548387096774</v>
      </c>
      <c r="H10">
        <v>5.7</v>
      </c>
      <c r="L10">
        <v>62</v>
      </c>
    </row>
    <row r="11" spans="1:12" x14ac:dyDescent="0.2">
      <c r="A11" t="s">
        <v>128</v>
      </c>
      <c r="B11" s="7">
        <v>61.4</v>
      </c>
      <c r="C11">
        <f t="shared" si="0"/>
        <v>0.99032258064516132</v>
      </c>
      <c r="H11">
        <v>5.7</v>
      </c>
      <c r="L11">
        <v>62</v>
      </c>
    </row>
    <row r="12" spans="1:12" x14ac:dyDescent="0.2">
      <c r="A12" t="s">
        <v>4</v>
      </c>
      <c r="B12" s="7">
        <v>54.7</v>
      </c>
      <c r="C12">
        <f t="shared" si="0"/>
        <v>0.88225806451612909</v>
      </c>
      <c r="H12">
        <v>5.7</v>
      </c>
      <c r="L12">
        <v>62</v>
      </c>
    </row>
    <row r="13" spans="1:12" x14ac:dyDescent="0.2">
      <c r="A13" t="s">
        <v>42</v>
      </c>
      <c r="B13" s="7">
        <v>67.599999999999994</v>
      </c>
      <c r="C13">
        <f t="shared" si="0"/>
        <v>1.0903225806451613</v>
      </c>
      <c r="H13">
        <v>5.7</v>
      </c>
      <c r="L13">
        <v>62</v>
      </c>
    </row>
    <row r="14" spans="1:12" x14ac:dyDescent="0.2">
      <c r="A14" t="s">
        <v>6</v>
      </c>
      <c r="B14" s="7">
        <v>59.8</v>
      </c>
      <c r="C14">
        <f t="shared" si="0"/>
        <v>0.96451612903225803</v>
      </c>
      <c r="H14">
        <v>5.7</v>
      </c>
      <c r="L14">
        <v>62</v>
      </c>
    </row>
    <row r="15" spans="1:12" x14ac:dyDescent="0.2">
      <c r="A15" t="s">
        <v>7</v>
      </c>
      <c r="B15" s="7">
        <v>56.4</v>
      </c>
      <c r="C15">
        <f t="shared" si="0"/>
        <v>0.9096774193548387</v>
      </c>
      <c r="H15">
        <v>5.7</v>
      </c>
      <c r="L15">
        <v>62</v>
      </c>
    </row>
    <row r="16" spans="1:12" x14ac:dyDescent="0.2">
      <c r="A16" t="s">
        <v>34</v>
      </c>
      <c r="B16" s="7">
        <v>63.1</v>
      </c>
      <c r="C16">
        <f t="shared" si="0"/>
        <v>1.017741935483871</v>
      </c>
      <c r="H16">
        <v>5.7</v>
      </c>
      <c r="L16">
        <v>62</v>
      </c>
    </row>
    <row r="17" spans="1:12" x14ac:dyDescent="0.2">
      <c r="A17" t="s">
        <v>129</v>
      </c>
      <c r="B17" s="7">
        <v>61.3</v>
      </c>
      <c r="C17">
        <f t="shared" si="0"/>
        <v>0.98870967741935478</v>
      </c>
      <c r="H17">
        <v>5.7</v>
      </c>
      <c r="L17">
        <v>62</v>
      </c>
    </row>
    <row r="18" spans="1:12" x14ac:dyDescent="0.2">
      <c r="A18" t="s">
        <v>37</v>
      </c>
      <c r="B18" s="7">
        <v>64.400000000000006</v>
      </c>
      <c r="C18">
        <f t="shared" si="0"/>
        <v>1.0387096774193549</v>
      </c>
      <c r="H18">
        <v>5.7</v>
      </c>
      <c r="L18">
        <v>62</v>
      </c>
    </row>
    <row r="19" spans="1:12" x14ac:dyDescent="0.2">
      <c r="A19" t="s">
        <v>9</v>
      </c>
      <c r="B19" s="7">
        <v>60.9</v>
      </c>
      <c r="C19">
        <f t="shared" si="0"/>
        <v>0.98225806451612896</v>
      </c>
      <c r="H19">
        <v>5.7</v>
      </c>
      <c r="L19">
        <v>62</v>
      </c>
    </row>
    <row r="20" spans="1:12" x14ac:dyDescent="0.2">
      <c r="A20" t="s">
        <v>10</v>
      </c>
      <c r="B20" s="7">
        <v>58.5</v>
      </c>
      <c r="C20">
        <f t="shared" si="0"/>
        <v>0.94354838709677424</v>
      </c>
      <c r="H20">
        <v>5.7</v>
      </c>
      <c r="L20">
        <v>62</v>
      </c>
    </row>
    <row r="21" spans="1:12" x14ac:dyDescent="0.2">
      <c r="A21" t="s">
        <v>11</v>
      </c>
      <c r="B21" s="7">
        <v>65.8</v>
      </c>
      <c r="C21">
        <f t="shared" si="0"/>
        <v>1.0612903225806452</v>
      </c>
      <c r="H21">
        <v>5.7</v>
      </c>
      <c r="L21">
        <v>62</v>
      </c>
    </row>
    <row r="22" spans="1:12" x14ac:dyDescent="0.2">
      <c r="A22" t="s">
        <v>12</v>
      </c>
      <c r="B22" s="7">
        <v>62.4</v>
      </c>
      <c r="C22">
        <f t="shared" si="0"/>
        <v>1.0064516129032257</v>
      </c>
      <c r="H22">
        <v>5.7</v>
      </c>
      <c r="L22">
        <v>62</v>
      </c>
    </row>
    <row r="23" spans="1:12" x14ac:dyDescent="0.2">
      <c r="A23" t="s">
        <v>13</v>
      </c>
      <c r="B23" s="7">
        <v>61.8</v>
      </c>
      <c r="C23">
        <f t="shared" si="0"/>
        <v>0.99677419354838703</v>
      </c>
      <c r="H23">
        <v>5.7</v>
      </c>
      <c r="L23">
        <v>62</v>
      </c>
    </row>
    <row r="24" spans="1:12" x14ac:dyDescent="0.2">
      <c r="A24" t="s">
        <v>120</v>
      </c>
      <c r="B24" s="7">
        <v>55.2</v>
      </c>
      <c r="C24">
        <f t="shared" si="0"/>
        <v>0.89032258064516134</v>
      </c>
      <c r="H24">
        <v>5.7</v>
      </c>
      <c r="L24">
        <v>62</v>
      </c>
    </row>
    <row r="25" spans="1:12" x14ac:dyDescent="0.2">
      <c r="A25" t="s">
        <v>121</v>
      </c>
      <c r="B25" s="7">
        <v>67.900000000000006</v>
      </c>
      <c r="C25">
        <f t="shared" si="0"/>
        <v>1.0951612903225807</v>
      </c>
      <c r="H25">
        <v>5.7</v>
      </c>
      <c r="L25">
        <v>62</v>
      </c>
    </row>
    <row r="26" spans="1:12" x14ac:dyDescent="0.2">
      <c r="A26" t="s">
        <v>14</v>
      </c>
      <c r="B26" s="7">
        <v>65.8</v>
      </c>
      <c r="C26">
        <f t="shared" si="0"/>
        <v>1.0612903225806452</v>
      </c>
      <c r="H26">
        <v>5.7</v>
      </c>
      <c r="L26">
        <v>62</v>
      </c>
    </row>
    <row r="27" spans="1:12" x14ac:dyDescent="0.2">
      <c r="A27" t="s">
        <v>15</v>
      </c>
      <c r="B27" s="7">
        <v>68.400000000000006</v>
      </c>
      <c r="C27">
        <f t="shared" si="0"/>
        <v>1.1032258064516129</v>
      </c>
      <c r="H27">
        <v>5.7</v>
      </c>
      <c r="L27">
        <v>62</v>
      </c>
    </row>
    <row r="28" spans="1:12" x14ac:dyDescent="0.2">
      <c r="A28" t="s">
        <v>16</v>
      </c>
      <c r="B28" s="7">
        <v>55.8</v>
      </c>
      <c r="C28">
        <f t="shared" si="0"/>
        <v>0.89999999999999991</v>
      </c>
      <c r="H28">
        <v>5.7</v>
      </c>
      <c r="L28">
        <v>62</v>
      </c>
    </row>
    <row r="29" spans="1:12" x14ac:dyDescent="0.2">
      <c r="A29" t="s">
        <v>17</v>
      </c>
      <c r="B29">
        <v>59.8</v>
      </c>
      <c r="C29">
        <f t="shared" si="0"/>
        <v>0.96451612903225803</v>
      </c>
      <c r="H29">
        <v>5.7</v>
      </c>
      <c r="L29">
        <v>62</v>
      </c>
    </row>
    <row r="30" spans="1:12" x14ac:dyDescent="0.2">
      <c r="A30" t="s">
        <v>18</v>
      </c>
      <c r="B30" s="7">
        <v>64.2</v>
      </c>
      <c r="C30">
        <f t="shared" si="0"/>
        <v>1.0354838709677421</v>
      </c>
      <c r="H30">
        <v>5.7</v>
      </c>
      <c r="L30">
        <v>62</v>
      </c>
    </row>
    <row r="31" spans="1:12" x14ac:dyDescent="0.2">
      <c r="A31" t="s">
        <v>19</v>
      </c>
      <c r="B31" s="7">
        <v>61.9</v>
      </c>
      <c r="C31">
        <f t="shared" si="0"/>
        <v>0.99838709677419357</v>
      </c>
      <c r="H31">
        <v>5.7</v>
      </c>
      <c r="L31">
        <v>62</v>
      </c>
    </row>
    <row r="32" spans="1:12" x14ac:dyDescent="0.2">
      <c r="A32" t="s">
        <v>20</v>
      </c>
      <c r="B32" s="7">
        <v>58.4</v>
      </c>
      <c r="C32">
        <f t="shared" si="0"/>
        <v>0.9419354838709677</v>
      </c>
      <c r="H32">
        <v>5.7</v>
      </c>
      <c r="L32">
        <v>62</v>
      </c>
    </row>
    <row r="33" spans="1:12" x14ac:dyDescent="0.2">
      <c r="A33" t="s">
        <v>130</v>
      </c>
      <c r="B33" s="7">
        <v>63.3</v>
      </c>
      <c r="C33">
        <f t="shared" si="0"/>
        <v>1.0209677419354839</v>
      </c>
      <c r="H33">
        <v>5.7</v>
      </c>
      <c r="L33">
        <v>62</v>
      </c>
    </row>
    <row r="34" spans="1:12" x14ac:dyDescent="0.2">
      <c r="A34" t="s">
        <v>21</v>
      </c>
      <c r="B34" s="7">
        <v>64.2</v>
      </c>
      <c r="C34">
        <f t="shared" si="0"/>
        <v>1.0354838709677421</v>
      </c>
      <c r="H34">
        <v>5.7</v>
      </c>
      <c r="L34">
        <v>62</v>
      </c>
    </row>
    <row r="35" spans="1:12" x14ac:dyDescent="0.2">
      <c r="A35" t="s">
        <v>123</v>
      </c>
      <c r="B35" s="7">
        <v>65.099999999999994</v>
      </c>
      <c r="C35">
        <f t="shared" si="0"/>
        <v>1.0499999999999998</v>
      </c>
      <c r="H35">
        <v>5.7</v>
      </c>
      <c r="L35">
        <v>62</v>
      </c>
    </row>
    <row r="36" spans="1:12" x14ac:dyDescent="0.2">
      <c r="A36" t="s">
        <v>22</v>
      </c>
      <c r="B36" s="7">
        <v>67.8</v>
      </c>
      <c r="C36">
        <f t="shared" si="0"/>
        <v>1.0935483870967742</v>
      </c>
      <c r="H36">
        <v>5.7</v>
      </c>
      <c r="L36">
        <v>62</v>
      </c>
    </row>
    <row r="37" spans="1:12" x14ac:dyDescent="0.2">
      <c r="A37" t="s">
        <v>23</v>
      </c>
      <c r="B37" s="7">
        <v>65.7</v>
      </c>
      <c r="C37">
        <f t="shared" si="0"/>
        <v>1.0596774193548388</v>
      </c>
      <c r="H37">
        <v>5.7</v>
      </c>
      <c r="L37">
        <v>62</v>
      </c>
    </row>
    <row r="38" spans="1:12" x14ac:dyDescent="0.2">
      <c r="A38" t="s">
        <v>131</v>
      </c>
      <c r="B38" s="7">
        <v>66.599999999999994</v>
      </c>
      <c r="C38">
        <f t="shared" si="0"/>
        <v>1.0741935483870966</v>
      </c>
      <c r="H38">
        <v>5.7</v>
      </c>
      <c r="L38">
        <v>62</v>
      </c>
    </row>
    <row r="39" spans="1:12" x14ac:dyDescent="0.2">
      <c r="A39" t="s">
        <v>24</v>
      </c>
      <c r="B39" s="7">
        <v>68.599999999999994</v>
      </c>
      <c r="C39">
        <f t="shared" si="0"/>
        <v>1.1064516129032258</v>
      </c>
      <c r="H39">
        <v>5.7</v>
      </c>
      <c r="L39">
        <v>62</v>
      </c>
    </row>
    <row r="40" spans="1:12" x14ac:dyDescent="0.2">
      <c r="A40" t="s">
        <v>25</v>
      </c>
      <c r="B40" s="7">
        <v>67.8</v>
      </c>
      <c r="C40">
        <f t="shared" si="0"/>
        <v>1.0935483870967742</v>
      </c>
      <c r="H40">
        <v>5.7</v>
      </c>
      <c r="L40">
        <v>62</v>
      </c>
    </row>
    <row r="41" spans="1:12" x14ac:dyDescent="0.2">
      <c r="A41" t="s">
        <v>132</v>
      </c>
      <c r="B41" s="7">
        <v>62.7</v>
      </c>
      <c r="C41">
        <f t="shared" si="0"/>
        <v>1.0112903225806451</v>
      </c>
      <c r="H41">
        <v>5.7</v>
      </c>
      <c r="L41">
        <v>62</v>
      </c>
    </row>
    <row r="42" spans="1:12" x14ac:dyDescent="0.2">
      <c r="A42" t="s">
        <v>26</v>
      </c>
      <c r="B42" s="7">
        <v>64.3</v>
      </c>
      <c r="C42">
        <f t="shared" si="0"/>
        <v>1.0370967741935484</v>
      </c>
      <c r="H42">
        <v>5.7</v>
      </c>
      <c r="L42">
        <v>62</v>
      </c>
    </row>
    <row r="43" spans="1:12" x14ac:dyDescent="0.2">
      <c r="A43" t="s">
        <v>122</v>
      </c>
      <c r="B43" s="7">
        <v>63.4</v>
      </c>
      <c r="C43">
        <f t="shared" si="0"/>
        <v>1.0225806451612902</v>
      </c>
      <c r="H43">
        <v>5.7</v>
      </c>
      <c r="L43">
        <v>62</v>
      </c>
    </row>
    <row r="44" spans="1:12" x14ac:dyDescent="0.2">
      <c r="A44" t="s">
        <v>27</v>
      </c>
      <c r="B44" s="7">
        <v>65.5</v>
      </c>
      <c r="C44">
        <f t="shared" si="0"/>
        <v>1.0564516129032258</v>
      </c>
      <c r="H44">
        <v>5.7</v>
      </c>
      <c r="L44">
        <v>62</v>
      </c>
    </row>
    <row r="45" spans="1:12" x14ac:dyDescent="0.2">
      <c r="A45" t="s">
        <v>28</v>
      </c>
      <c r="B45" s="7">
        <v>59.9</v>
      </c>
      <c r="C45">
        <f t="shared" si="0"/>
        <v>0.96612903225806446</v>
      </c>
      <c r="L45">
        <v>62</v>
      </c>
    </row>
  </sheetData>
  <autoFilter ref="A2:C45" xr:uid="{C7844F19-48D3-3949-AADA-550B67606F31}"/>
  <hyperlinks>
    <hyperlink ref="E2" r:id="rId1" xr:uid="{1EA0E25B-9357-7A4C-AA08-C603E161EAE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E8A7-BCEC-C849-9FF8-5255A3E5F501}">
  <dimension ref="A1:D28"/>
  <sheetViews>
    <sheetView zoomScaleNormal="100" workbookViewId="0">
      <selection activeCell="D21" sqref="D21"/>
    </sheetView>
  </sheetViews>
  <sheetFormatPr baseColWidth="10" defaultRowHeight="16" x14ac:dyDescent="0.2"/>
  <cols>
    <col min="2" max="2" width="37.83203125" bestFit="1" customWidth="1"/>
    <col min="3" max="3" width="37.83203125" customWidth="1"/>
    <col min="4" max="4" width="41" bestFit="1" customWidth="1"/>
  </cols>
  <sheetData>
    <row r="1" spans="1:4" s="3" customFormat="1" x14ac:dyDescent="0.2">
      <c r="A1" s="3" t="s">
        <v>29</v>
      </c>
      <c r="B1" s="3" t="s">
        <v>172</v>
      </c>
      <c r="C1" s="3" t="s">
        <v>194</v>
      </c>
    </row>
    <row r="2" spans="1:4" x14ac:dyDescent="0.2">
      <c r="A2" t="s">
        <v>24</v>
      </c>
      <c r="B2" t="s">
        <v>173</v>
      </c>
      <c r="C2" t="str">
        <f>LEFT(B2, SEARCH("-", B2)-1)</f>
        <v xml:space="preserve">4 </v>
      </c>
      <c r="D2" t="s">
        <v>179</v>
      </c>
    </row>
    <row r="3" spans="1:4" x14ac:dyDescent="0.2">
      <c r="A3" t="s">
        <v>141</v>
      </c>
      <c r="B3" t="s">
        <v>174</v>
      </c>
      <c r="C3" t="str">
        <f t="shared" ref="C3:C28" si="0">LEFT(B3, SEARCH("-", B3)-1)</f>
        <v xml:space="preserve">2 </v>
      </c>
    </row>
    <row r="4" spans="1:4" x14ac:dyDescent="0.2">
      <c r="A4" t="s">
        <v>25</v>
      </c>
      <c r="B4" t="s">
        <v>173</v>
      </c>
      <c r="C4" t="str">
        <f t="shared" si="0"/>
        <v xml:space="preserve">4 </v>
      </c>
    </row>
    <row r="5" spans="1:4" x14ac:dyDescent="0.2">
      <c r="A5" t="s">
        <v>119</v>
      </c>
      <c r="B5" t="s">
        <v>175</v>
      </c>
      <c r="C5" t="str">
        <f t="shared" si="0"/>
        <v xml:space="preserve">3 </v>
      </c>
    </row>
    <row r="6" spans="1:4" x14ac:dyDescent="0.2">
      <c r="A6" t="s">
        <v>105</v>
      </c>
      <c r="B6" t="s">
        <v>174</v>
      </c>
      <c r="C6" t="str">
        <f t="shared" si="0"/>
        <v xml:space="preserve">2 </v>
      </c>
    </row>
    <row r="7" spans="1:4" x14ac:dyDescent="0.2">
      <c r="A7" t="s">
        <v>1</v>
      </c>
      <c r="B7" t="s">
        <v>174</v>
      </c>
      <c r="C7" t="str">
        <f t="shared" si="0"/>
        <v xml:space="preserve">2 </v>
      </c>
    </row>
    <row r="8" spans="1:4" x14ac:dyDescent="0.2">
      <c r="A8" t="s">
        <v>176</v>
      </c>
      <c r="B8" t="s">
        <v>174</v>
      </c>
      <c r="C8" t="str">
        <f t="shared" si="0"/>
        <v xml:space="preserve">2 </v>
      </c>
    </row>
    <row r="9" spans="1:4" x14ac:dyDescent="0.2">
      <c r="A9" t="s">
        <v>145</v>
      </c>
      <c r="B9" t="s">
        <v>174</v>
      </c>
      <c r="C9" t="str">
        <f t="shared" si="0"/>
        <v xml:space="preserve">2 </v>
      </c>
    </row>
    <row r="10" spans="1:4" x14ac:dyDescent="0.2">
      <c r="A10" t="s">
        <v>177</v>
      </c>
      <c r="B10" t="s">
        <v>174</v>
      </c>
      <c r="C10" t="str">
        <f t="shared" si="0"/>
        <v xml:space="preserve">2 </v>
      </c>
    </row>
    <row r="11" spans="1:4" x14ac:dyDescent="0.2">
      <c r="A11" t="s">
        <v>8</v>
      </c>
      <c r="B11" t="s">
        <v>175</v>
      </c>
      <c r="C11" t="str">
        <f t="shared" si="0"/>
        <v xml:space="preserve">3 </v>
      </c>
    </row>
    <row r="12" spans="1:4" x14ac:dyDescent="0.2">
      <c r="A12" t="s">
        <v>178</v>
      </c>
      <c r="B12" t="s">
        <v>174</v>
      </c>
      <c r="C12" t="str">
        <f t="shared" si="0"/>
        <v xml:space="preserve">2 </v>
      </c>
    </row>
    <row r="13" spans="1:4" x14ac:dyDescent="0.2">
      <c r="A13" t="s">
        <v>90</v>
      </c>
      <c r="B13" t="s">
        <v>173</v>
      </c>
      <c r="C13" t="str">
        <f t="shared" si="0"/>
        <v xml:space="preserve">4 </v>
      </c>
    </row>
    <row r="14" spans="1:4" x14ac:dyDescent="0.2">
      <c r="A14" t="s">
        <v>5</v>
      </c>
      <c r="B14" t="s">
        <v>174</v>
      </c>
      <c r="C14" t="str">
        <f t="shared" si="0"/>
        <v xml:space="preserve">2 </v>
      </c>
    </row>
    <row r="15" spans="1:4" x14ac:dyDescent="0.2">
      <c r="A15" t="s">
        <v>22</v>
      </c>
      <c r="B15" t="s">
        <v>175</v>
      </c>
      <c r="C15" t="str">
        <f t="shared" si="0"/>
        <v xml:space="preserve">3 </v>
      </c>
    </row>
    <row r="16" spans="1:4" x14ac:dyDescent="0.2">
      <c r="A16" t="s">
        <v>3</v>
      </c>
      <c r="B16" t="s">
        <v>174</v>
      </c>
      <c r="C16" t="str">
        <f t="shared" si="0"/>
        <v xml:space="preserve">2 </v>
      </c>
    </row>
    <row r="17" spans="1:3" x14ac:dyDescent="0.2">
      <c r="A17" t="s">
        <v>23</v>
      </c>
      <c r="B17" t="s">
        <v>175</v>
      </c>
      <c r="C17" t="str">
        <f t="shared" si="0"/>
        <v xml:space="preserve">3 </v>
      </c>
    </row>
    <row r="18" spans="1:3" x14ac:dyDescent="0.2">
      <c r="A18" t="s">
        <v>0</v>
      </c>
      <c r="B18" t="s">
        <v>174</v>
      </c>
      <c r="C18" t="str">
        <f t="shared" si="0"/>
        <v xml:space="preserve">2 </v>
      </c>
    </row>
    <row r="19" spans="1:3" x14ac:dyDescent="0.2">
      <c r="A19" t="s">
        <v>12</v>
      </c>
      <c r="B19" t="s">
        <v>174</v>
      </c>
      <c r="C19" t="str">
        <f t="shared" si="0"/>
        <v xml:space="preserve">2 </v>
      </c>
    </row>
    <row r="20" spans="1:3" x14ac:dyDescent="0.2">
      <c r="A20" t="s">
        <v>27</v>
      </c>
      <c r="B20" t="s">
        <v>175</v>
      </c>
      <c r="C20" t="str">
        <f t="shared" si="0"/>
        <v xml:space="preserve">3 </v>
      </c>
    </row>
    <row r="21" spans="1:3" x14ac:dyDescent="0.2">
      <c r="A21" t="s">
        <v>147</v>
      </c>
      <c r="B21" t="s">
        <v>174</v>
      </c>
      <c r="C21" t="str">
        <f t="shared" si="0"/>
        <v xml:space="preserve">2 </v>
      </c>
    </row>
    <row r="22" spans="1:3" x14ac:dyDescent="0.2">
      <c r="A22" t="s">
        <v>21</v>
      </c>
      <c r="B22" t="s">
        <v>174</v>
      </c>
      <c r="C22" t="str">
        <f t="shared" si="0"/>
        <v xml:space="preserve">2 </v>
      </c>
    </row>
    <row r="23" spans="1:3" x14ac:dyDescent="0.2">
      <c r="A23" t="s">
        <v>143</v>
      </c>
      <c r="B23" t="s">
        <v>174</v>
      </c>
      <c r="C23" t="str">
        <f t="shared" si="0"/>
        <v xml:space="preserve">2 </v>
      </c>
    </row>
    <row r="24" spans="1:3" x14ac:dyDescent="0.2">
      <c r="A24" s="7" t="s">
        <v>28</v>
      </c>
      <c r="B24" t="s">
        <v>174</v>
      </c>
      <c r="C24" t="str">
        <f t="shared" si="0"/>
        <v xml:space="preserve">2 </v>
      </c>
    </row>
    <row r="25" spans="1:3" x14ac:dyDescent="0.2">
      <c r="A25" t="s">
        <v>2</v>
      </c>
      <c r="B25" t="s">
        <v>193</v>
      </c>
      <c r="C25" t="str">
        <f t="shared" si="0"/>
        <v xml:space="preserve">1 </v>
      </c>
    </row>
    <row r="26" spans="1:3" x14ac:dyDescent="0.2">
      <c r="A26" t="s">
        <v>37</v>
      </c>
      <c r="B26" t="s">
        <v>174</v>
      </c>
      <c r="C26" t="str">
        <f t="shared" si="0"/>
        <v xml:space="preserve">2 </v>
      </c>
    </row>
    <row r="27" spans="1:3" x14ac:dyDescent="0.2">
      <c r="A27" t="s">
        <v>42</v>
      </c>
      <c r="B27" t="s">
        <v>174</v>
      </c>
      <c r="C27" t="str">
        <f t="shared" si="0"/>
        <v xml:space="preserve">2 </v>
      </c>
    </row>
    <row r="28" spans="1:3" x14ac:dyDescent="0.2">
      <c r="A28" t="s">
        <v>34</v>
      </c>
      <c r="B28" t="s">
        <v>175</v>
      </c>
      <c r="C28" t="str">
        <f t="shared" si="0"/>
        <v xml:space="preserve">3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EA9-0010-6C43-BDED-86121F33765A}">
  <dimension ref="A1:P16"/>
  <sheetViews>
    <sheetView workbookViewId="0">
      <selection activeCell="E15" sqref="E15"/>
    </sheetView>
  </sheetViews>
  <sheetFormatPr baseColWidth="10" defaultRowHeight="16" x14ac:dyDescent="0.2"/>
  <cols>
    <col min="3" max="3" width="41" bestFit="1" customWidth="1"/>
    <col min="15" max="16" width="0" hidden="1" customWidth="1"/>
  </cols>
  <sheetData>
    <row r="1" spans="1:16" x14ac:dyDescent="0.2">
      <c r="A1" s="3"/>
      <c r="B1" s="3"/>
      <c r="C1" s="3" t="s">
        <v>163</v>
      </c>
      <c r="D1" t="s">
        <v>164</v>
      </c>
      <c r="E1" s="3" t="s">
        <v>182</v>
      </c>
      <c r="F1" t="s">
        <v>183</v>
      </c>
      <c r="G1" s="3"/>
    </row>
    <row r="2" spans="1:16" ht="25" x14ac:dyDescent="0.25">
      <c r="B2" t="s">
        <v>113</v>
      </c>
      <c r="C2">
        <v>5.2</v>
      </c>
      <c r="D2">
        <v>442.1</v>
      </c>
      <c r="E2">
        <f>C2/O2</f>
        <v>1.0645311589982529</v>
      </c>
      <c r="F2" s="16">
        <f>D2/P2</f>
        <v>1.3401475559695057</v>
      </c>
      <c r="G2" t="s">
        <v>165</v>
      </c>
      <c r="H2" s="12"/>
      <c r="I2" s="12"/>
      <c r="J2" s="12"/>
      <c r="O2" s="1">
        <f>1717/351.5</f>
        <v>4.8847795163584635</v>
      </c>
      <c r="P2" s="1">
        <f>115956/351.5</f>
        <v>329.88904694167854</v>
      </c>
    </row>
    <row r="3" spans="1:16" ht="25" x14ac:dyDescent="0.25">
      <c r="A3" t="s">
        <v>67</v>
      </c>
      <c r="B3" t="s">
        <v>150</v>
      </c>
      <c r="C3">
        <v>8.3000000000000007</v>
      </c>
      <c r="D3">
        <v>565.9</v>
      </c>
      <c r="E3">
        <f t="shared" ref="E3:E16" si="0">C3/O3</f>
        <v>1.6991555037856729</v>
      </c>
      <c r="F3" s="16">
        <f t="shared" ref="F3:F16" si="1">D3/P3</f>
        <v>1.7154252475076752</v>
      </c>
      <c r="H3" s="12"/>
      <c r="I3" s="12"/>
      <c r="J3" s="12"/>
      <c r="O3" s="1">
        <f t="shared" ref="O3:O16" si="2">1717/351.5</f>
        <v>4.8847795163584635</v>
      </c>
      <c r="P3" s="1">
        <f t="shared" ref="P3:P16" si="3">115956/351.5</f>
        <v>329.88904694167854</v>
      </c>
    </row>
    <row r="4" spans="1:16" ht="25" x14ac:dyDescent="0.25">
      <c r="A4" t="s">
        <v>140</v>
      </c>
      <c r="B4" t="s">
        <v>151</v>
      </c>
      <c r="C4">
        <v>7.4</v>
      </c>
      <c r="D4">
        <v>390.7</v>
      </c>
      <c r="E4">
        <f t="shared" si="0"/>
        <v>1.5149097262667444</v>
      </c>
      <c r="F4" s="16">
        <f t="shared" si="1"/>
        <v>1.1843375935699747</v>
      </c>
      <c r="H4" s="12"/>
      <c r="I4" s="12"/>
      <c r="J4" s="12"/>
      <c r="O4" s="1">
        <f t="shared" si="2"/>
        <v>4.8847795163584635</v>
      </c>
      <c r="P4" s="1">
        <f t="shared" si="3"/>
        <v>329.88904694167854</v>
      </c>
    </row>
    <row r="5" spans="1:16" ht="25" x14ac:dyDescent="0.25">
      <c r="A5" t="s">
        <v>45</v>
      </c>
      <c r="B5" t="s">
        <v>152</v>
      </c>
      <c r="C5">
        <v>5.0999999999999996</v>
      </c>
      <c r="D5">
        <v>508.6</v>
      </c>
      <c r="E5">
        <f t="shared" si="0"/>
        <v>1.0440594059405941</v>
      </c>
      <c r="F5" s="16">
        <f t="shared" si="1"/>
        <v>1.5417304839766808</v>
      </c>
      <c r="H5" s="12"/>
      <c r="I5" s="12"/>
      <c r="J5" s="12"/>
      <c r="O5" s="1">
        <f t="shared" si="2"/>
        <v>4.8847795163584635</v>
      </c>
      <c r="P5" s="1">
        <f t="shared" si="3"/>
        <v>329.88904694167854</v>
      </c>
    </row>
    <row r="6" spans="1:16" ht="25" x14ac:dyDescent="0.25">
      <c r="A6" t="s">
        <v>92</v>
      </c>
      <c r="B6" t="s">
        <v>153</v>
      </c>
      <c r="C6">
        <v>6.6</v>
      </c>
      <c r="D6">
        <v>354.4</v>
      </c>
      <c r="E6">
        <f t="shared" si="0"/>
        <v>1.3511357018054746</v>
      </c>
      <c r="F6" s="16">
        <f t="shared" si="1"/>
        <v>1.0743005967780881</v>
      </c>
      <c r="H6" s="12"/>
      <c r="I6" s="12"/>
      <c r="J6" s="12"/>
      <c r="O6" s="1">
        <f t="shared" si="2"/>
        <v>4.8847795163584635</v>
      </c>
      <c r="P6" s="1">
        <f t="shared" si="3"/>
        <v>329.88904694167854</v>
      </c>
    </row>
    <row r="7" spans="1:16" ht="25" x14ac:dyDescent="0.25">
      <c r="A7" t="s">
        <v>35</v>
      </c>
      <c r="B7" t="s">
        <v>154</v>
      </c>
      <c r="C7">
        <v>4.2</v>
      </c>
      <c r="D7">
        <v>448.2</v>
      </c>
      <c r="E7">
        <f t="shared" si="0"/>
        <v>0.85981362842166575</v>
      </c>
      <c r="F7" s="16">
        <f t="shared" si="1"/>
        <v>1.3586386215461035</v>
      </c>
      <c r="H7" s="12"/>
      <c r="I7" s="12"/>
      <c r="J7" s="12"/>
      <c r="O7" s="1">
        <f t="shared" si="2"/>
        <v>4.8847795163584635</v>
      </c>
      <c r="P7" s="1">
        <f t="shared" si="3"/>
        <v>329.88904694167854</v>
      </c>
    </row>
    <row r="8" spans="1:16" ht="25" x14ac:dyDescent="0.25">
      <c r="A8" t="s">
        <v>31</v>
      </c>
      <c r="B8" t="s">
        <v>155</v>
      </c>
      <c r="C8">
        <v>4</v>
      </c>
      <c r="D8">
        <v>396.2</v>
      </c>
      <c r="E8">
        <f t="shared" si="0"/>
        <v>0.81887012230634837</v>
      </c>
      <c r="F8" s="16">
        <f t="shared" si="1"/>
        <v>1.2010098658111696</v>
      </c>
      <c r="H8" s="12"/>
      <c r="I8" s="12"/>
      <c r="J8" s="12"/>
      <c r="O8" s="1">
        <f t="shared" si="2"/>
        <v>4.8847795163584635</v>
      </c>
      <c r="P8" s="1">
        <f t="shared" si="3"/>
        <v>329.88904694167854</v>
      </c>
    </row>
    <row r="9" spans="1:16" ht="25" x14ac:dyDescent="0.25">
      <c r="A9" t="s">
        <v>39</v>
      </c>
      <c r="B9" t="s">
        <v>156</v>
      </c>
      <c r="C9">
        <v>8.1</v>
      </c>
      <c r="D9">
        <v>951.8</v>
      </c>
      <c r="E9">
        <f t="shared" si="0"/>
        <v>1.6582119976703553</v>
      </c>
      <c r="F9" s="16">
        <f t="shared" si="1"/>
        <v>2.8852124943944251</v>
      </c>
      <c r="H9" s="12"/>
      <c r="I9" s="13"/>
      <c r="J9" s="13"/>
      <c r="O9" s="1">
        <f t="shared" si="2"/>
        <v>4.8847795163584635</v>
      </c>
      <c r="P9" s="1">
        <f t="shared" si="3"/>
        <v>329.88904694167854</v>
      </c>
    </row>
    <row r="10" spans="1:16" ht="25" x14ac:dyDescent="0.25">
      <c r="A10" t="s">
        <v>49</v>
      </c>
      <c r="B10" t="s">
        <v>157</v>
      </c>
      <c r="C10">
        <v>10.9</v>
      </c>
      <c r="D10">
        <v>499.7</v>
      </c>
      <c r="E10">
        <f t="shared" si="0"/>
        <v>2.2314210832847992</v>
      </c>
      <c r="F10" s="16">
        <f t="shared" si="1"/>
        <v>1.5147517161682016</v>
      </c>
      <c r="H10" s="12"/>
      <c r="I10" s="12"/>
      <c r="J10" s="12"/>
      <c r="O10" s="1">
        <f t="shared" si="2"/>
        <v>4.8847795163584635</v>
      </c>
      <c r="P10" s="1">
        <f t="shared" si="3"/>
        <v>329.88904694167854</v>
      </c>
    </row>
    <row r="11" spans="1:16" ht="25" x14ac:dyDescent="0.25">
      <c r="A11" t="s">
        <v>36</v>
      </c>
      <c r="B11" t="s">
        <v>158</v>
      </c>
      <c r="C11">
        <v>7.1</v>
      </c>
      <c r="D11">
        <v>392.4</v>
      </c>
      <c r="E11">
        <f t="shared" si="0"/>
        <v>1.4534944670937682</v>
      </c>
      <c r="F11" s="16">
        <f t="shared" si="1"/>
        <v>1.1894908413536167</v>
      </c>
      <c r="H11" s="12"/>
      <c r="I11" s="12"/>
      <c r="J11" s="12"/>
      <c r="O11" s="1">
        <f t="shared" si="2"/>
        <v>4.8847795163584635</v>
      </c>
      <c r="P11" s="1">
        <f t="shared" si="3"/>
        <v>329.88904694167854</v>
      </c>
    </row>
    <row r="12" spans="1:16" ht="25" x14ac:dyDescent="0.25">
      <c r="A12" t="s">
        <v>40</v>
      </c>
      <c r="B12" t="s">
        <v>159</v>
      </c>
      <c r="C12">
        <v>6.1</v>
      </c>
      <c r="D12">
        <v>463</v>
      </c>
      <c r="E12">
        <f t="shared" si="0"/>
        <v>1.248776936517181</v>
      </c>
      <c r="F12" s="16">
        <f t="shared" si="1"/>
        <v>1.4035021904860463</v>
      </c>
      <c r="H12" s="12"/>
      <c r="I12" s="12"/>
      <c r="J12" s="12"/>
      <c r="O12" s="1">
        <f t="shared" si="2"/>
        <v>4.8847795163584635</v>
      </c>
      <c r="P12" s="1">
        <f t="shared" si="3"/>
        <v>329.88904694167854</v>
      </c>
    </row>
    <row r="13" spans="1:16" ht="25" x14ac:dyDescent="0.25">
      <c r="B13" t="s">
        <v>160</v>
      </c>
      <c r="C13">
        <v>10.5</v>
      </c>
      <c r="D13">
        <v>643.29999999999995</v>
      </c>
      <c r="E13">
        <f t="shared" si="0"/>
        <v>2.1495340710541644</v>
      </c>
      <c r="F13" s="16">
        <f t="shared" si="1"/>
        <v>1.9500495877746729</v>
      </c>
      <c r="H13" s="12"/>
      <c r="I13" s="12"/>
      <c r="J13" s="12"/>
      <c r="O13" s="1">
        <f t="shared" si="2"/>
        <v>4.8847795163584635</v>
      </c>
      <c r="P13" s="1">
        <f t="shared" si="3"/>
        <v>329.88904694167854</v>
      </c>
    </row>
    <row r="14" spans="1:16" ht="25" x14ac:dyDescent="0.25">
      <c r="B14" t="s">
        <v>161</v>
      </c>
      <c r="C14">
        <v>9</v>
      </c>
      <c r="D14">
        <v>277.89999999999998</v>
      </c>
      <c r="E14">
        <f t="shared" si="0"/>
        <v>1.8424577751892837</v>
      </c>
      <c r="F14" s="16">
        <f t="shared" si="1"/>
        <v>0.84240444651419488</v>
      </c>
      <c r="H14" s="12"/>
      <c r="I14" s="12"/>
      <c r="J14" s="12"/>
      <c r="O14" s="1">
        <f t="shared" si="2"/>
        <v>4.8847795163584635</v>
      </c>
      <c r="P14" s="1">
        <f t="shared" si="3"/>
        <v>329.88904694167854</v>
      </c>
    </row>
    <row r="15" spans="1:16" ht="25" x14ac:dyDescent="0.25">
      <c r="B15" t="s">
        <v>162</v>
      </c>
      <c r="C15">
        <v>5.4</v>
      </c>
      <c r="D15">
        <v>104.9</v>
      </c>
      <c r="E15">
        <f t="shared" si="0"/>
        <v>1.1054746651135703</v>
      </c>
      <c r="F15" s="16">
        <f t="shared" si="1"/>
        <v>0.3179857014729725</v>
      </c>
      <c r="H15" s="12"/>
      <c r="I15" s="12"/>
      <c r="J15" s="12"/>
      <c r="O15" s="1">
        <f t="shared" si="2"/>
        <v>4.8847795163584635</v>
      </c>
      <c r="P15" s="1">
        <f t="shared" si="3"/>
        <v>329.88904694167854</v>
      </c>
    </row>
    <row r="16" spans="1:16" x14ac:dyDescent="0.2">
      <c r="A16" t="s">
        <v>113</v>
      </c>
      <c r="C16" s="1">
        <f>1717/351.5</f>
        <v>4.8847795163584635</v>
      </c>
      <c r="D16" s="1">
        <f>115956/351.5</f>
        <v>329.88904694167854</v>
      </c>
      <c r="E16">
        <f t="shared" si="0"/>
        <v>1</v>
      </c>
      <c r="F16" s="16">
        <f t="shared" si="1"/>
        <v>1</v>
      </c>
      <c r="O16" s="1">
        <f t="shared" si="2"/>
        <v>4.8847795163584635</v>
      </c>
      <c r="P16" s="1">
        <f t="shared" si="3"/>
        <v>329.88904694167854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</vt:lpstr>
      <vt:lpstr>Data without formula</vt:lpstr>
      <vt:lpstr>Population</vt:lpstr>
      <vt:lpstr>Income</vt:lpstr>
      <vt:lpstr>Employment</vt:lpstr>
      <vt:lpstr>Air_Quality_Index</vt:lpstr>
      <vt:lpstr>Traffic_Accident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2019-05-27T14:13:34Z</dcterms:created>
  <dcterms:modified xsi:type="dcterms:W3CDTF">2019-05-27T22:03:18Z</dcterms:modified>
</cp:coreProperties>
</file>