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/>
  </bookViews>
  <sheets>
    <sheet name="F4.1" sheetId="1" r:id="rId1"/>
    <sheet name="F4.2" sheetId="2" r:id="rId2"/>
    <sheet name="F4.3" sheetId="3" r:id="rId3"/>
    <sheet name="F4.4" sheetId="4" r:id="rId4"/>
    <sheet name="F4.5" sheetId="5" r:id="rId5"/>
    <sheet name="F4.6" sheetId="6" r:id="rId6"/>
    <sheet name="F4.7" sheetId="7" r:id="rId7"/>
    <sheet name="F4.8" sheetId="8" r:id="rId8"/>
    <sheet name="F4.9" sheetId="9" r:id="rId9"/>
    <sheet name="F4.10" sheetId="12" r:id="rId10"/>
    <sheet name="F4.11" sheetId="13" r:id="rId11"/>
    <sheet name="FS4.1" sheetId="10" r:id="rId12"/>
    <sheet name="FS4.2" sheetId="11" r:id="rId13"/>
    <sheet name="TS4.1" sheetId="20" r:id="rId14"/>
    <sheet name="TS4.2" sheetId="24" r:id="rId15"/>
    <sheet name="TS4.3" sheetId="26" r:id="rId16"/>
    <sheet name="TS4.4" sheetId="17" r:id="rId17"/>
    <sheet name="TS4.5" sheetId="19" r:id="rId18"/>
  </sheets>
  <definedNames>
    <definedName name="column_headings" localSheetId="13">#REF!</definedName>
    <definedName name="column_headings" localSheetId="14">#REF!</definedName>
    <definedName name="column_headings" localSheetId="15">#REF!</definedName>
    <definedName name="column_headings" localSheetId="16">#REF!</definedName>
    <definedName name="column_headings">#REF!</definedName>
    <definedName name="column_numbers" localSheetId="13">#REF!</definedName>
    <definedName name="column_numbers" localSheetId="14">#REF!</definedName>
    <definedName name="column_numbers" localSheetId="15">#REF!</definedName>
    <definedName name="column_numbers" localSheetId="16">#REF!</definedName>
    <definedName name="column_numbers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>#REF!</definedName>
    <definedName name="data2">#REF!</definedName>
    <definedName name="ea_flux" localSheetId="13">#REF!</definedName>
    <definedName name="ea_flux" localSheetId="14">#REF!</definedName>
    <definedName name="ea_flux" localSheetId="15">#REF!</definedName>
    <definedName name="ea_flux" localSheetId="16">#REF!</definedName>
    <definedName name="ea_flux">#REF!</definedName>
    <definedName name="Equilibre" localSheetId="13">#REF!</definedName>
    <definedName name="Equilibre" localSheetId="14">#REF!</definedName>
    <definedName name="Equilibre" localSheetId="15">#REF!</definedName>
    <definedName name="Equilibre" localSheetId="16">#REF!</definedName>
    <definedName name="Equilibre">#REF!</definedName>
    <definedName name="footnotes" localSheetId="13">#REF!</definedName>
    <definedName name="footnotes" localSheetId="14">#REF!</definedName>
    <definedName name="footnotes" localSheetId="15">#REF!</definedName>
    <definedName name="footnotes" localSheetId="16">#REF!</definedName>
    <definedName name="footnotes">#REF!</definedName>
    <definedName name="PIB" localSheetId="13">#REF!</definedName>
    <definedName name="PIB" localSheetId="14">#REF!</definedName>
    <definedName name="PIB" localSheetId="15">#REF!</definedName>
    <definedName name="PIB" localSheetId="16">#REF!</definedName>
    <definedName name="PIB">#REF!</definedName>
    <definedName name="ressources" localSheetId="13">#REF!</definedName>
    <definedName name="ressources" localSheetId="14">#REF!</definedName>
    <definedName name="ressources" localSheetId="15">#REF!</definedName>
    <definedName name="ressources" localSheetId="16">#REF!</definedName>
    <definedName name="ressources">#REF!</definedName>
    <definedName name="rpflux" localSheetId="13">#REF!</definedName>
    <definedName name="rpflux" localSheetId="14">#REF!</definedName>
    <definedName name="rpflux" localSheetId="15">#REF!</definedName>
    <definedName name="rpflux" localSheetId="16">#REF!</definedName>
    <definedName name="rpflux">#REF!</definedName>
    <definedName name="rptof" localSheetId="13">#REF!</definedName>
    <definedName name="rptof" localSheetId="14">#REF!</definedName>
    <definedName name="rptof" localSheetId="15">#REF!</definedName>
    <definedName name="rptof" localSheetId="16">#REF!</definedName>
    <definedName name="rptof">#REF!</definedName>
    <definedName name="spanners_level1" localSheetId="13">#REF!</definedName>
    <definedName name="spanners_level1" localSheetId="14">#REF!</definedName>
    <definedName name="spanners_level1" localSheetId="15">#REF!</definedName>
    <definedName name="spanners_level1" localSheetId="16">#REF!</definedName>
    <definedName name="spanners_level1">#REF!</definedName>
    <definedName name="spanners_level2" localSheetId="13">#REF!</definedName>
    <definedName name="spanners_level2" localSheetId="14">#REF!</definedName>
    <definedName name="spanners_level2" localSheetId="15">#REF!</definedName>
    <definedName name="spanners_level2" localSheetId="16">#REF!</definedName>
    <definedName name="spanners_level2">#REF!</definedName>
    <definedName name="spanners_level3" localSheetId="13">#REF!</definedName>
    <definedName name="spanners_level3" localSheetId="14">#REF!</definedName>
    <definedName name="spanners_level3" localSheetId="15">#REF!</definedName>
    <definedName name="spanners_level3" localSheetId="16">#REF!</definedName>
    <definedName name="spanners_level3">#REF!</definedName>
    <definedName name="spanners_level4" localSheetId="13">#REF!</definedName>
    <definedName name="spanners_level4" localSheetId="14">#REF!</definedName>
    <definedName name="spanners_level4" localSheetId="15">#REF!</definedName>
    <definedName name="spanners_level4" localSheetId="16">#REF!</definedName>
    <definedName name="spanners_level4">#REF!</definedName>
    <definedName name="spanners_level5" localSheetId="13">#REF!</definedName>
    <definedName name="spanners_level5" localSheetId="14">#REF!</definedName>
    <definedName name="spanners_level5" localSheetId="15">#REF!</definedName>
    <definedName name="spanners_level5" localSheetId="16">#REF!</definedName>
    <definedName name="spanners_level5">#REF!</definedName>
    <definedName name="stub_lines" localSheetId="13">#REF!</definedName>
    <definedName name="stub_lines" localSheetId="14">#REF!</definedName>
    <definedName name="stub_lines" localSheetId="15">#REF!</definedName>
    <definedName name="stub_lines" localSheetId="16">#REF!</definedName>
    <definedName name="stub_lines">#REF!</definedName>
    <definedName name="temp" localSheetId="13">#REF!</definedName>
    <definedName name="temp" localSheetId="14">#REF!</definedName>
    <definedName name="temp" localSheetId="15">#REF!</definedName>
    <definedName name="temp">#REF!</definedName>
    <definedName name="titles" localSheetId="13">#REF!</definedName>
    <definedName name="titles" localSheetId="14">#REF!</definedName>
    <definedName name="titles" localSheetId="15">#REF!</definedName>
    <definedName name="titles" localSheetId="16">#REF!</definedName>
    <definedName name="titles">#REF!</definedName>
    <definedName name="totals" localSheetId="13">#REF!</definedName>
    <definedName name="totals" localSheetId="14">#REF!</definedName>
    <definedName name="totals" localSheetId="15">#REF!</definedName>
    <definedName name="totals" localSheetId="16">#REF!</definedName>
    <definedName name="totals">#REF!</definedName>
    <definedName name="xxx" localSheetId="13">#REF!</definedName>
    <definedName name="xxx" localSheetId="14">#REF!</definedName>
    <definedName name="xxx" localSheetId="15">#REF!</definedName>
    <definedName name="xx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6" l="1"/>
  <c r="J13" i="26"/>
  <c r="G12" i="26"/>
  <c r="J12" i="26"/>
  <c r="G11" i="26"/>
  <c r="J11" i="26"/>
  <c r="G10" i="26"/>
  <c r="J10" i="26"/>
  <c r="L10" i="24"/>
  <c r="L9" i="24"/>
  <c r="K9" i="26"/>
  <c r="L9" i="26"/>
  <c r="M9" i="26"/>
  <c r="N9" i="26"/>
  <c r="K10" i="26"/>
  <c r="L10" i="26"/>
  <c r="M10" i="26"/>
  <c r="N10" i="26"/>
  <c r="K11" i="26"/>
  <c r="L11" i="26"/>
  <c r="M11" i="26"/>
  <c r="N11" i="26"/>
  <c r="K12" i="26"/>
  <c r="L12" i="26"/>
  <c r="M12" i="26"/>
  <c r="N12" i="26"/>
  <c r="K13" i="26"/>
  <c r="L13" i="26"/>
  <c r="M13" i="26"/>
  <c r="N13" i="26"/>
  <c r="K14" i="26"/>
  <c r="L14" i="26"/>
  <c r="M14" i="26"/>
  <c r="N14" i="26"/>
  <c r="K15" i="26"/>
  <c r="L15" i="26"/>
  <c r="M15" i="26"/>
  <c r="N15" i="26"/>
  <c r="K16" i="26"/>
  <c r="L16" i="26"/>
  <c r="M16" i="26"/>
  <c r="N16" i="26"/>
  <c r="K17" i="26"/>
  <c r="L17" i="26"/>
  <c r="M17" i="26"/>
  <c r="N17" i="26"/>
  <c r="K18" i="26"/>
  <c r="L18" i="26"/>
  <c r="M18" i="26"/>
  <c r="N18" i="26"/>
  <c r="L11" i="24"/>
  <c r="L12" i="24"/>
  <c r="L13" i="24"/>
  <c r="L14" i="24"/>
  <c r="L15" i="24"/>
  <c r="L16" i="24"/>
  <c r="L17" i="24"/>
  <c r="L18" i="24"/>
  <c r="L19" i="24"/>
  <c r="L20" i="24"/>
  <c r="L21" i="24"/>
  <c r="K9" i="20"/>
  <c r="L9" i="20"/>
  <c r="M9" i="20"/>
  <c r="N9" i="20"/>
  <c r="K10" i="20"/>
  <c r="L10" i="20"/>
  <c r="M10" i="20"/>
  <c r="N10" i="20"/>
  <c r="K11" i="20"/>
  <c r="L11" i="20"/>
  <c r="M11" i="20"/>
  <c r="N11" i="20"/>
  <c r="K12" i="20"/>
  <c r="L12" i="20"/>
  <c r="M12" i="20"/>
  <c r="N12" i="20"/>
  <c r="K13" i="20"/>
  <c r="L13" i="20"/>
  <c r="M13" i="20"/>
  <c r="N13" i="20"/>
  <c r="K14" i="20"/>
  <c r="L14" i="20"/>
  <c r="M14" i="20"/>
  <c r="N14" i="20"/>
  <c r="K15" i="20"/>
  <c r="L15" i="20"/>
  <c r="M15" i="20"/>
  <c r="N15" i="20"/>
  <c r="K16" i="20"/>
  <c r="L16" i="20"/>
  <c r="M16" i="20"/>
  <c r="N16" i="20"/>
  <c r="K17" i="20"/>
  <c r="L17" i="20"/>
  <c r="M17" i="20"/>
  <c r="N17" i="20"/>
  <c r="K6" i="19"/>
  <c r="F6" i="19"/>
  <c r="L6" i="19"/>
  <c r="M6" i="19"/>
  <c r="N6" i="19"/>
  <c r="O6" i="19"/>
  <c r="P6" i="19"/>
  <c r="A7" i="19"/>
  <c r="K7" i="19"/>
  <c r="D7" i="19"/>
  <c r="E7" i="19"/>
  <c r="F7" i="19"/>
  <c r="L7" i="19"/>
  <c r="M7" i="19"/>
  <c r="N7" i="19"/>
  <c r="O7" i="19"/>
  <c r="P7" i="19"/>
  <c r="A8" i="19"/>
  <c r="K8" i="19"/>
  <c r="D8" i="19"/>
  <c r="E8" i="19"/>
  <c r="F8" i="19"/>
  <c r="L8" i="19"/>
  <c r="M8" i="19"/>
  <c r="N8" i="19"/>
  <c r="O8" i="19"/>
  <c r="P8" i="19"/>
  <c r="A9" i="19"/>
  <c r="K9" i="19"/>
  <c r="D9" i="19"/>
  <c r="E9" i="19"/>
  <c r="F9" i="19"/>
  <c r="L9" i="19"/>
  <c r="M9" i="19"/>
  <c r="N9" i="19"/>
  <c r="O9" i="19"/>
  <c r="P9" i="19"/>
  <c r="A10" i="19"/>
  <c r="K10" i="19"/>
  <c r="F10" i="19"/>
  <c r="L10" i="19"/>
  <c r="M10" i="19"/>
  <c r="N10" i="19"/>
  <c r="O10" i="19"/>
  <c r="P10" i="19"/>
  <c r="A11" i="19"/>
  <c r="K11" i="19"/>
  <c r="F11" i="19"/>
  <c r="L11" i="19"/>
  <c r="M11" i="19"/>
  <c r="N11" i="19"/>
  <c r="O11" i="19"/>
  <c r="P11" i="19"/>
  <c r="A12" i="19"/>
  <c r="K12" i="19"/>
  <c r="D12" i="19"/>
  <c r="E12" i="19"/>
  <c r="F12" i="19"/>
  <c r="L12" i="19"/>
  <c r="M12" i="19"/>
  <c r="N12" i="19"/>
  <c r="O12" i="19"/>
  <c r="P12" i="19"/>
  <c r="A13" i="19"/>
  <c r="K13" i="19"/>
  <c r="D13" i="19"/>
  <c r="E13" i="19"/>
  <c r="F13" i="19"/>
  <c r="L13" i="19"/>
  <c r="M13" i="19"/>
  <c r="N13" i="19"/>
  <c r="O13" i="19"/>
  <c r="P13" i="19"/>
  <c r="A14" i="19"/>
  <c r="K14" i="19"/>
  <c r="F14" i="19"/>
  <c r="L14" i="19"/>
  <c r="M14" i="19"/>
  <c r="N14" i="19"/>
  <c r="O14" i="19"/>
  <c r="P14" i="19"/>
  <c r="A15" i="19"/>
  <c r="K15" i="19"/>
  <c r="D15" i="19"/>
  <c r="E15" i="19"/>
  <c r="F15" i="19"/>
  <c r="L15" i="19"/>
  <c r="M15" i="19"/>
  <c r="N15" i="19"/>
  <c r="O15" i="19"/>
  <c r="P15" i="19"/>
  <c r="A16" i="19"/>
  <c r="K16" i="19"/>
  <c r="S16" i="19"/>
  <c r="F16" i="19"/>
  <c r="L16" i="19"/>
  <c r="M16" i="19"/>
  <c r="N16" i="19"/>
  <c r="O16" i="19"/>
  <c r="P16" i="19"/>
  <c r="A17" i="19"/>
  <c r="K17" i="19"/>
  <c r="D17" i="19"/>
  <c r="E17" i="19"/>
  <c r="S17" i="19"/>
  <c r="F17" i="19"/>
  <c r="L17" i="19"/>
  <c r="M17" i="19"/>
  <c r="N17" i="19"/>
  <c r="O17" i="19"/>
  <c r="P17" i="19"/>
  <c r="A18" i="19"/>
  <c r="K18" i="19"/>
  <c r="S18" i="19"/>
  <c r="F18" i="19"/>
  <c r="L18" i="19"/>
  <c r="M18" i="19"/>
  <c r="N18" i="19"/>
  <c r="O18" i="19"/>
  <c r="P18" i="19"/>
  <c r="A19" i="19"/>
  <c r="K19" i="19"/>
  <c r="E19" i="19"/>
  <c r="S19" i="19"/>
  <c r="F19" i="19"/>
  <c r="L19" i="19"/>
  <c r="M19" i="19"/>
  <c r="N19" i="19"/>
  <c r="O19" i="19"/>
  <c r="P19" i="19"/>
  <c r="A20" i="19"/>
  <c r="K20" i="19"/>
  <c r="S20" i="19"/>
  <c r="F20" i="19"/>
  <c r="L20" i="19"/>
  <c r="M20" i="19"/>
  <c r="N20" i="19"/>
  <c r="O20" i="19"/>
  <c r="P20" i="19"/>
  <c r="B9" i="17"/>
  <c r="B10" i="17"/>
  <c r="B11" i="17"/>
  <c r="C11" i="17"/>
  <c r="D11" i="17"/>
  <c r="E11" i="17"/>
  <c r="F11" i="17"/>
  <c r="G11" i="17"/>
  <c r="B12" i="17"/>
  <c r="C12" i="17"/>
  <c r="D12" i="17"/>
  <c r="E12" i="17"/>
  <c r="F12" i="17"/>
  <c r="G12" i="17"/>
</calcChain>
</file>

<file path=xl/sharedStrings.xml><?xml version="1.0" encoding="utf-8"?>
<sst xmlns="http://schemas.openxmlformats.org/spreadsheetml/2006/main" count="97" uniqueCount="48">
  <si>
    <t>National wealth</t>
  </si>
  <si>
    <t xml:space="preserve">incl. Land </t>
  </si>
  <si>
    <t>incl. Housing</t>
  </si>
  <si>
    <t>incl. Other domestic capital assets</t>
  </si>
  <si>
    <t>incl. Net foreign assets</t>
  </si>
  <si>
    <t xml:space="preserve">Land </t>
  </si>
  <si>
    <t>Housing + land</t>
  </si>
  <si>
    <t>Land + housing + other + NFA</t>
  </si>
  <si>
    <t>Net foreign assets</t>
  </si>
  <si>
    <t>W</t>
  </si>
  <si>
    <r>
      <t>W</t>
    </r>
    <r>
      <rPr>
        <b/>
        <vertAlign val="subscript"/>
        <sz val="10"/>
        <rFont val="Arial"/>
        <family val="2"/>
      </rPr>
      <t>n</t>
    </r>
  </si>
  <si>
    <r>
      <t>W</t>
    </r>
    <r>
      <rPr>
        <b/>
        <vertAlign val="subscript"/>
        <sz val="10"/>
        <rFont val="Arial"/>
        <family val="2"/>
      </rPr>
      <t>g</t>
    </r>
  </si>
  <si>
    <t>Slaves</t>
  </si>
  <si>
    <t xml:space="preserve">incl. Slaves </t>
  </si>
  <si>
    <t>France</t>
  </si>
  <si>
    <t>USA</t>
  </si>
  <si>
    <t>Germany</t>
  </si>
  <si>
    <t>UK</t>
  </si>
  <si>
    <t>Europe</t>
  </si>
  <si>
    <t>Italy (PW)</t>
  </si>
  <si>
    <t>Italy (NW)</t>
  </si>
  <si>
    <t>(UK: moyenne 1750-1810; France 1780)</t>
  </si>
  <si>
    <t>National capital</t>
  </si>
  <si>
    <t>incl. Net foreign capital</t>
  </si>
  <si>
    <t>Public capital</t>
  </si>
  <si>
    <t>incl. Public assets</t>
  </si>
  <si>
    <t>incl. Public debt</t>
  </si>
  <si>
    <t>Private capital</t>
  </si>
  <si>
    <t>1770 (Sud)</t>
  </si>
  <si>
    <t>1770 (Nord)</t>
  </si>
  <si>
    <t>National capital, incl. Slaves</t>
  </si>
  <si>
    <t xml:space="preserve">Source: Piketty-Zucman 2013, Canada.xls, links frozen on 24-01-2013 </t>
  </si>
  <si>
    <t>United Kingdom</t>
  </si>
  <si>
    <t>United States (South)</t>
  </si>
  <si>
    <t>United States (North)</t>
  </si>
  <si>
    <t>(% national incomel)</t>
  </si>
  <si>
    <t>(% national income)</t>
  </si>
  <si>
    <t>Links to PZ 2013  frozen on 2-8-2013</t>
  </si>
  <si>
    <t xml:space="preserve">Source: Piketty-Zucman 2013, Germany.xls, links frozen on 01-24-2013. </t>
  </si>
  <si>
    <t xml:space="preserve">Source: Piketty-Zucman 2013, USA.xls, links frozen on 01-24-2013. </t>
  </si>
  <si>
    <t xml:space="preserve">Table S4.2. Capital in the United States, 1770-2010                                                                                                                                  (series used for figures 4.6, 4.7, 4.8 et 4.10)                                                                                                     </t>
  </si>
  <si>
    <t xml:space="preserve">Table S4.1. Capital in Germany 1870-2010                                                                                                                  (series used for figures 4.1, 4.2 et 4.3)   </t>
  </si>
  <si>
    <r>
      <t xml:space="preserve">(UK: </t>
    </r>
    <r>
      <rPr>
        <sz val="10"/>
        <rFont val="Arial"/>
      </rPr>
      <t>average</t>
    </r>
    <r>
      <rPr>
        <sz val="10"/>
        <rFont val="Arial"/>
      </rPr>
      <t xml:space="preserve"> 1750-1810; France 1780)</t>
    </r>
  </si>
  <si>
    <r>
      <t>UK, France: links to</t>
    </r>
    <r>
      <rPr>
        <sz val="10"/>
        <rFont val="Arial"/>
      </rPr>
      <t xml:space="preserve"> Table</t>
    </r>
    <r>
      <rPr>
        <sz val="10"/>
        <rFont val="Arial"/>
      </rPr>
      <t>s</t>
    </r>
    <r>
      <rPr>
        <sz val="10"/>
        <rFont val="Arial"/>
      </rPr>
      <t xml:space="preserve"> TS3.1, TS3.2 </t>
    </r>
    <r>
      <rPr>
        <sz val="10"/>
        <rFont val="Arial"/>
      </rPr>
      <t>frozen</t>
    </r>
    <r>
      <rPr>
        <sz val="10"/>
        <rFont val="Arial"/>
      </rPr>
      <t xml:space="preserve"> </t>
    </r>
    <r>
      <rPr>
        <sz val="10"/>
        <rFont val="Arial"/>
      </rPr>
      <t>on</t>
    </r>
    <r>
      <rPr>
        <sz val="10"/>
        <rFont val="Arial"/>
      </rPr>
      <t xml:space="preserve"> </t>
    </r>
    <r>
      <rPr>
        <sz val="10"/>
        <rFont val="Arial"/>
      </rPr>
      <t>2-8</t>
    </r>
    <r>
      <rPr>
        <sz val="10"/>
        <rFont val="Arial"/>
      </rPr>
      <t>-13</t>
    </r>
  </si>
  <si>
    <r>
      <t>UK, France: links</t>
    </r>
    <r>
      <rPr>
        <sz val="10"/>
        <rFont val="Arial"/>
      </rPr>
      <t xml:space="preserve"> </t>
    </r>
    <r>
      <rPr>
        <sz val="10"/>
        <rFont val="Arial"/>
      </rPr>
      <t>to</t>
    </r>
    <r>
      <rPr>
        <sz val="10"/>
        <rFont val="Arial"/>
      </rPr>
      <t xml:space="preserve"> Table</t>
    </r>
    <r>
      <rPr>
        <sz val="10"/>
        <rFont val="Arial"/>
      </rPr>
      <t>s</t>
    </r>
    <r>
      <rPr>
        <sz val="10"/>
        <rFont val="Arial"/>
      </rPr>
      <t xml:space="preserve"> TS3.1, TS3.2</t>
    </r>
    <r>
      <rPr>
        <sz val="10"/>
        <rFont val="Arial"/>
      </rPr>
      <t xml:space="preserve"> frozen on</t>
    </r>
    <r>
      <rPr>
        <sz val="10"/>
        <rFont val="Arial"/>
      </rPr>
      <t xml:space="preserve"> </t>
    </r>
    <r>
      <rPr>
        <sz val="10"/>
        <rFont val="Arial"/>
      </rPr>
      <t>2-8</t>
    </r>
    <r>
      <rPr>
        <sz val="10"/>
        <rFont val="Arial"/>
      </rPr>
      <t>-13</t>
    </r>
  </si>
  <si>
    <t xml:space="preserve">Table S4.3. Capital in Canada, 1860-2010                                                                                                                      (series used for figures 4.9, S4.1 et S4.2)                                                                                                          </t>
  </si>
  <si>
    <t xml:space="preserve">Table S4.4. Capital and slavery: Old and New World, 1770-1810                                                                                                                   (series used for figure 4.11)                                                                                                                   </t>
  </si>
  <si>
    <t xml:space="preserve">Table S4.5. National, public and private capital in Europe and in the United States, 1870-2010                                                                                                                                                 (series used for figures 4.4 et 4.5)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</si>
</sst>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\ ;\(\$#,##0\)"/>
    <numFmt numFmtId="165" formatCode="0.000000"/>
    <numFmt numFmtId="166" formatCode="0.0%"/>
  </numFmts>
  <fonts count="38" x14ac:knownFonts="1"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</font>
    <font>
      <sz val="10"/>
      <color indexed="8"/>
      <name val="Arial"/>
    </font>
    <font>
      <sz val="10"/>
      <name val="Arial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9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14" borderId="1" applyNumberFormat="0" applyAlignment="0" applyProtection="0"/>
    <xf numFmtId="0" fontId="10" fillId="14" borderId="1" applyNumberFormat="0" applyAlignment="0" applyProtection="0"/>
    <xf numFmtId="0" fontId="11" fillId="0" borderId="2" applyNumberFormat="0" applyFill="0" applyAlignment="0" applyProtection="0"/>
    <xf numFmtId="0" fontId="12" fillId="22" borderId="3" applyNumberFormat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1" applyNumberFormat="0" applyAlignment="0" applyProtection="0"/>
    <xf numFmtId="0" fontId="17" fillId="0" borderId="0" applyNumberFormat="0" applyFill="0" applyBorder="0" applyAlignment="0" applyProtection="0"/>
    <xf numFmtId="3" fontId="13" fillId="0" borderId="0" applyFont="0" applyFill="0" applyBorder="0" applyAlignment="0" applyProtection="0"/>
    <xf numFmtId="0" fontId="9" fillId="7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6" fillId="3" borderId="1" applyNumberFormat="0" applyAlignment="0" applyProtection="0"/>
    <xf numFmtId="0" fontId="8" fillId="6" borderId="0" applyNumberFormat="0" applyBorder="0" applyAlignment="0" applyProtection="0"/>
    <xf numFmtId="0" fontId="11" fillId="0" borderId="2" applyNumberFormat="0" applyFill="0" applyAlignment="0" applyProtection="0"/>
    <xf numFmtId="164" fontId="13" fillId="0" borderId="0" applyFont="0" applyFill="0" applyBorder="0" applyAlignment="0" applyProtection="0"/>
    <xf numFmtId="0" fontId="21" fillId="0" borderId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7" fillId="0" borderId="0"/>
    <xf numFmtId="0" fontId="21" fillId="0" borderId="0"/>
    <xf numFmtId="0" fontId="5" fillId="0" borderId="0"/>
    <xf numFmtId="0" fontId="21" fillId="24" borderId="7" applyNumberFormat="0" applyFont="0" applyAlignment="0" applyProtection="0"/>
    <xf numFmtId="0" fontId="23" fillId="14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7" borderId="0" applyNumberFormat="0" applyBorder="0" applyAlignment="0" applyProtection="0"/>
    <xf numFmtId="0" fontId="23" fillId="14" borderId="8" applyNumberFormat="0" applyAlignment="0" applyProtection="0"/>
    <xf numFmtId="0" fontId="21" fillId="0" borderId="0"/>
    <xf numFmtId="0" fontId="24" fillId="0" borderId="9">
      <alignment horizontal="center"/>
    </xf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6" fillId="0" borderId="10" applyNumberFormat="0" applyFill="0" applyAlignment="0" applyProtection="0"/>
    <xf numFmtId="2" fontId="1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5">
    <xf numFmtId="0" fontId="0" fillId="0" borderId="0" xfId="0"/>
    <xf numFmtId="0" fontId="21" fillId="0" borderId="0" xfId="74"/>
    <xf numFmtId="165" fontId="28" fillId="0" borderId="0" xfId="74" applyNumberFormat="1" applyFont="1"/>
    <xf numFmtId="0" fontId="28" fillId="0" borderId="0" xfId="74" applyFont="1"/>
    <xf numFmtId="0" fontId="21" fillId="0" borderId="0" xfId="74" applyBorder="1"/>
    <xf numFmtId="0" fontId="21" fillId="0" borderId="0" xfId="74" applyBorder="1" applyAlignment="1">
      <alignment horizontal="center"/>
    </xf>
    <xf numFmtId="0" fontId="21" fillId="0" borderId="0" xfId="74" applyFont="1" applyBorder="1" applyAlignment="1">
      <alignment horizontal="center"/>
    </xf>
    <xf numFmtId="0" fontId="28" fillId="0" borderId="11" xfId="74" applyFont="1" applyBorder="1" applyAlignment="1">
      <alignment horizontal="center" vertical="center" wrapText="1"/>
    </xf>
    <xf numFmtId="0" fontId="28" fillId="0" borderId="12" xfId="74" applyFont="1" applyBorder="1" applyAlignment="1">
      <alignment horizontal="center" vertical="center" wrapText="1"/>
    </xf>
    <xf numFmtId="0" fontId="21" fillId="0" borderId="13" xfId="74" applyBorder="1" applyAlignment="1">
      <alignment horizontal="center"/>
    </xf>
    <xf numFmtId="9" fontId="28" fillId="0" borderId="14" xfId="74" applyNumberFormat="1" applyFont="1" applyBorder="1" applyAlignment="1">
      <alignment horizontal="center"/>
    </xf>
    <xf numFmtId="9" fontId="21" fillId="0" borderId="15" xfId="74" applyNumberFormat="1" applyFont="1" applyBorder="1" applyAlignment="1">
      <alignment horizontal="center"/>
    </xf>
    <xf numFmtId="9" fontId="21" fillId="0" borderId="16" xfId="74" applyNumberFormat="1" applyFont="1" applyBorder="1" applyAlignment="1">
      <alignment horizontal="center"/>
    </xf>
    <xf numFmtId="9" fontId="21" fillId="0" borderId="9" xfId="74" applyNumberFormat="1" applyFont="1" applyBorder="1" applyAlignment="1">
      <alignment horizontal="center"/>
    </xf>
    <xf numFmtId="9" fontId="28" fillId="0" borderId="13" xfId="74" applyNumberFormat="1" applyFont="1" applyBorder="1" applyAlignment="1">
      <alignment horizontal="center"/>
    </xf>
    <xf numFmtId="9" fontId="21" fillId="0" borderId="17" xfId="74" applyNumberFormat="1" applyFont="1" applyBorder="1" applyAlignment="1">
      <alignment horizontal="center"/>
    </xf>
    <xf numFmtId="9" fontId="21" fillId="0" borderId="13" xfId="74" applyNumberFormat="1" applyBorder="1" applyAlignment="1">
      <alignment horizontal="center"/>
    </xf>
    <xf numFmtId="9" fontId="21" fillId="0" borderId="0" xfId="74" applyNumberFormat="1" applyBorder="1" applyAlignment="1">
      <alignment horizontal="center"/>
    </xf>
    <xf numFmtId="9" fontId="21" fillId="0" borderId="17" xfId="74" applyNumberFormat="1" applyBorder="1" applyAlignment="1">
      <alignment horizontal="center"/>
    </xf>
    <xf numFmtId="9" fontId="28" fillId="0" borderId="18" xfId="74" applyNumberFormat="1" applyFont="1" applyBorder="1" applyAlignment="1">
      <alignment horizontal="center"/>
    </xf>
    <xf numFmtId="9" fontId="21" fillId="0" borderId="19" xfId="74" applyNumberFormat="1" applyFont="1" applyBorder="1" applyAlignment="1">
      <alignment horizontal="center"/>
    </xf>
    <xf numFmtId="0" fontId="21" fillId="0" borderId="13" xfId="74" applyFont="1" applyBorder="1" applyAlignment="1">
      <alignment horizontal="center" vertical="justify"/>
    </xf>
    <xf numFmtId="9" fontId="30" fillId="0" borderId="16" xfId="74" applyNumberFormat="1" applyFont="1" applyBorder="1" applyAlignment="1">
      <alignment horizontal="center"/>
    </xf>
    <xf numFmtId="9" fontId="32" fillId="0" borderId="18" xfId="74" applyNumberFormat="1" applyFont="1" applyBorder="1" applyAlignment="1">
      <alignment horizontal="center"/>
    </xf>
    <xf numFmtId="9" fontId="30" fillId="0" borderId="19" xfId="74" applyNumberFormat="1" applyFont="1" applyBorder="1" applyAlignment="1">
      <alignment horizontal="center"/>
    </xf>
    <xf numFmtId="9" fontId="30" fillId="0" borderId="9" xfId="74" applyNumberFormat="1" applyFont="1" applyBorder="1" applyAlignment="1">
      <alignment horizontal="center"/>
    </xf>
    <xf numFmtId="9" fontId="32" fillId="0" borderId="13" xfId="74" applyNumberFormat="1" applyFont="1" applyBorder="1" applyAlignment="1">
      <alignment horizontal="center"/>
    </xf>
    <xf numFmtId="9" fontId="30" fillId="0" borderId="17" xfId="74" applyNumberFormat="1" applyFont="1" applyBorder="1" applyAlignment="1">
      <alignment horizontal="center"/>
    </xf>
    <xf numFmtId="0" fontId="21" fillId="0" borderId="20" xfId="74" applyFont="1" applyBorder="1" applyAlignment="1">
      <alignment horizontal="center" vertical="justify"/>
    </xf>
    <xf numFmtId="9" fontId="32" fillId="0" borderId="21" xfId="74" applyNumberFormat="1" applyFont="1" applyBorder="1" applyAlignment="1">
      <alignment horizontal="center"/>
    </xf>
    <xf numFmtId="9" fontId="30" fillId="0" borderId="12" xfId="74" applyNumberFormat="1" applyFont="1" applyBorder="1" applyAlignment="1">
      <alignment horizontal="center"/>
    </xf>
    <xf numFmtId="9" fontId="30" fillId="0" borderId="22" xfId="74" applyNumberFormat="1" applyFont="1" applyBorder="1" applyAlignment="1">
      <alignment horizontal="center"/>
    </xf>
    <xf numFmtId="9" fontId="30" fillId="0" borderId="23" xfId="74" applyNumberFormat="1" applyFont="1" applyBorder="1" applyAlignment="1">
      <alignment horizontal="center"/>
    </xf>
    <xf numFmtId="9" fontId="32" fillId="0" borderId="20" xfId="74" applyNumberFormat="1" applyFont="1" applyBorder="1" applyAlignment="1">
      <alignment horizontal="center"/>
    </xf>
    <xf numFmtId="9" fontId="30" fillId="0" borderId="24" xfId="74" applyNumberFormat="1" applyFont="1" applyBorder="1" applyAlignment="1">
      <alignment horizontal="center"/>
    </xf>
    <xf numFmtId="9" fontId="21" fillId="0" borderId="20" xfId="74" applyNumberFormat="1" applyBorder="1" applyAlignment="1">
      <alignment horizontal="center"/>
    </xf>
    <xf numFmtId="9" fontId="21" fillId="0" borderId="25" xfId="74" applyNumberFormat="1" applyBorder="1" applyAlignment="1">
      <alignment horizontal="center"/>
    </xf>
    <xf numFmtId="9" fontId="21" fillId="0" borderId="24" xfId="74" applyNumberFormat="1" applyBorder="1" applyAlignment="1">
      <alignment horizontal="center"/>
    </xf>
    <xf numFmtId="9" fontId="21" fillId="0" borderId="26" xfId="74" applyNumberFormat="1" applyFont="1" applyBorder="1" applyAlignment="1">
      <alignment horizontal="center"/>
    </xf>
    <xf numFmtId="9" fontId="30" fillId="0" borderId="26" xfId="74" applyNumberFormat="1" applyFont="1" applyBorder="1" applyAlignment="1">
      <alignment horizontal="center"/>
    </xf>
    <xf numFmtId="9" fontId="30" fillId="0" borderId="27" xfId="74" applyNumberFormat="1" applyFont="1" applyBorder="1" applyAlignment="1">
      <alignment horizontal="center"/>
    </xf>
    <xf numFmtId="0" fontId="3" fillId="0" borderId="0" xfId="0" applyFont="1"/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9" fontId="34" fillId="0" borderId="0" xfId="78" applyFont="1" applyFill="1" applyBorder="1" applyAlignment="1">
      <alignment horizontal="center"/>
    </xf>
    <xf numFmtId="0" fontId="3" fillId="0" borderId="17" xfId="0" applyFont="1" applyBorder="1"/>
    <xf numFmtId="9" fontId="35" fillId="0" borderId="0" xfId="0" applyNumberFormat="1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25" xfId="0" applyNumberFormat="1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  <xf numFmtId="9" fontId="34" fillId="0" borderId="25" xfId="78" applyFont="1" applyFill="1" applyBorder="1" applyAlignment="1">
      <alignment horizontal="center"/>
    </xf>
    <xf numFmtId="9" fontId="3" fillId="0" borderId="0" xfId="0" applyNumberFormat="1" applyFont="1"/>
    <xf numFmtId="0" fontId="21" fillId="0" borderId="0" xfId="74" applyFont="1"/>
    <xf numFmtId="0" fontId="28" fillId="0" borderId="0" xfId="75" applyFont="1"/>
    <xf numFmtId="165" fontId="28" fillId="0" borderId="0" xfId="75" applyNumberFormat="1" applyFont="1"/>
    <xf numFmtId="0" fontId="5" fillId="0" borderId="0" xfId="75"/>
    <xf numFmtId="0" fontId="5" fillId="0" borderId="30" xfId="75" applyBorder="1"/>
    <xf numFmtId="0" fontId="5" fillId="0" borderId="0" xfId="75" applyBorder="1"/>
    <xf numFmtId="0" fontId="5" fillId="0" borderId="0" xfId="75" applyBorder="1" applyAlignment="1">
      <alignment horizontal="center"/>
    </xf>
    <xf numFmtId="0" fontId="5" fillId="0" borderId="0" xfId="75" applyFont="1" applyBorder="1" applyAlignment="1">
      <alignment horizontal="center"/>
    </xf>
    <xf numFmtId="0" fontId="28" fillId="0" borderId="11" xfId="75" applyFont="1" applyBorder="1" applyAlignment="1">
      <alignment horizontal="center" vertical="center" wrapText="1"/>
    </xf>
    <xf numFmtId="0" fontId="28" fillId="0" borderId="31" xfId="75" applyFont="1" applyBorder="1" applyAlignment="1">
      <alignment horizontal="center" vertical="center" wrapText="1"/>
    </xf>
    <xf numFmtId="0" fontId="28" fillId="0" borderId="12" xfId="75" applyFont="1" applyBorder="1" applyAlignment="1">
      <alignment horizontal="center" vertical="center" wrapText="1"/>
    </xf>
    <xf numFmtId="0" fontId="28" fillId="0" borderId="21" xfId="75" applyFont="1" applyBorder="1" applyAlignment="1">
      <alignment horizontal="center" vertical="center" wrapText="1"/>
    </xf>
    <xf numFmtId="166" fontId="5" fillId="0" borderId="0" xfId="75" applyNumberFormat="1"/>
    <xf numFmtId="0" fontId="21" fillId="0" borderId="18" xfId="74" applyBorder="1" applyAlignment="1">
      <alignment horizontal="center"/>
    </xf>
    <xf numFmtId="9" fontId="21" fillId="0" borderId="32" xfId="74" applyNumberFormat="1" applyFont="1" applyBorder="1" applyAlignment="1">
      <alignment horizontal="center"/>
    </xf>
    <xf numFmtId="9" fontId="28" fillId="0" borderId="31" xfId="74" applyNumberFormat="1" applyFont="1" applyBorder="1" applyAlignment="1">
      <alignment horizontal="center"/>
    </xf>
    <xf numFmtId="1" fontId="21" fillId="0" borderId="18" xfId="74" applyNumberFormat="1" applyFont="1" applyBorder="1" applyAlignment="1">
      <alignment horizontal="center"/>
    </xf>
    <xf numFmtId="1" fontId="21" fillId="0" borderId="21" xfId="74" applyNumberFormat="1" applyFont="1" applyBorder="1" applyAlignment="1">
      <alignment horizontal="center"/>
    </xf>
    <xf numFmtId="9" fontId="28" fillId="0" borderId="21" xfId="74" applyNumberFormat="1" applyFont="1" applyBorder="1" applyAlignment="1">
      <alignment horizontal="center"/>
    </xf>
    <xf numFmtId="9" fontId="28" fillId="0" borderId="33" xfId="74" applyNumberFormat="1" applyFont="1" applyBorder="1" applyAlignment="1">
      <alignment horizontal="center"/>
    </xf>
    <xf numFmtId="9" fontId="28" fillId="0" borderId="20" xfId="74" applyNumberFormat="1" applyFont="1" applyBorder="1" applyAlignment="1">
      <alignment horizontal="center"/>
    </xf>
    <xf numFmtId="9" fontId="21" fillId="0" borderId="34" xfId="74" applyNumberFormat="1" applyFont="1" applyBorder="1" applyAlignment="1">
      <alignment horizontal="center"/>
    </xf>
    <xf numFmtId="9" fontId="21" fillId="0" borderId="24" xfId="74" applyNumberFormat="1" applyFont="1" applyBorder="1" applyAlignment="1">
      <alignment horizontal="center"/>
    </xf>
    <xf numFmtId="9" fontId="21" fillId="0" borderId="22" xfId="74" applyNumberFormat="1" applyFont="1" applyBorder="1" applyAlignment="1">
      <alignment horizontal="center"/>
    </xf>
    <xf numFmtId="9" fontId="28" fillId="0" borderId="34" xfId="74" applyNumberFormat="1" applyFont="1" applyBorder="1" applyAlignment="1">
      <alignment horizontal="center"/>
    </xf>
    <xf numFmtId="9" fontId="28" fillId="0" borderId="17" xfId="74" applyNumberFormat="1" applyFont="1" applyBorder="1" applyAlignment="1">
      <alignment horizontal="center"/>
    </xf>
    <xf numFmtId="9" fontId="28" fillId="0" borderId="24" xfId="74" applyNumberFormat="1" applyFont="1" applyBorder="1" applyAlignment="1">
      <alignment horizontal="center"/>
    </xf>
    <xf numFmtId="9" fontId="21" fillId="0" borderId="11" xfId="74" applyNumberFormat="1" applyFont="1" applyBorder="1" applyAlignment="1">
      <alignment horizontal="center"/>
    </xf>
    <xf numFmtId="9" fontId="21" fillId="0" borderId="12" xfId="74" applyNumberFormat="1" applyFont="1" applyBorder="1" applyAlignment="1">
      <alignment horizontal="center"/>
    </xf>
    <xf numFmtId="1" fontId="5" fillId="0" borderId="31" xfId="74" applyNumberFormat="1" applyFont="1" applyBorder="1" applyAlignment="1">
      <alignment horizontal="center"/>
    </xf>
    <xf numFmtId="1" fontId="5" fillId="0" borderId="18" xfId="74" applyNumberFormat="1" applyFont="1" applyBorder="1" applyAlignment="1">
      <alignment horizontal="center"/>
    </xf>
    <xf numFmtId="0" fontId="5" fillId="0" borderId="0" xfId="74" applyFont="1"/>
    <xf numFmtId="9" fontId="28" fillId="0" borderId="18" xfId="74" applyNumberFormat="1" applyFont="1" applyBorder="1" applyAlignment="1">
      <alignment horizontal="center" vertical="center"/>
    </xf>
    <xf numFmtId="9" fontId="21" fillId="0" borderId="16" xfId="74" applyNumberFormat="1" applyFont="1" applyBorder="1" applyAlignment="1">
      <alignment horizontal="center" vertical="center"/>
    </xf>
    <xf numFmtId="9" fontId="28" fillId="0" borderId="21" xfId="74" applyNumberFormat="1" applyFont="1" applyBorder="1" applyAlignment="1">
      <alignment horizontal="center" vertical="center"/>
    </xf>
    <xf numFmtId="9" fontId="21" fillId="0" borderId="22" xfId="74" applyNumberFormat="1" applyFont="1" applyBorder="1" applyAlignment="1">
      <alignment horizontal="center" vertical="center"/>
    </xf>
    <xf numFmtId="9" fontId="21" fillId="0" borderId="13" xfId="74" applyNumberFormat="1" applyFont="1" applyBorder="1" applyAlignment="1">
      <alignment horizontal="center" vertical="center"/>
    </xf>
    <xf numFmtId="9" fontId="21" fillId="0" borderId="20" xfId="74" applyNumberFormat="1" applyFont="1" applyBorder="1" applyAlignment="1">
      <alignment horizontal="center" vertical="center"/>
    </xf>
    <xf numFmtId="9" fontId="21" fillId="0" borderId="17" xfId="74" applyNumberFormat="1" applyFont="1" applyBorder="1" applyAlignment="1">
      <alignment horizontal="center" vertical="center"/>
    </xf>
    <xf numFmtId="9" fontId="21" fillId="0" borderId="24" xfId="74" applyNumberFormat="1" applyFont="1" applyBorder="1" applyAlignment="1">
      <alignment horizontal="center" vertical="center"/>
    </xf>
    <xf numFmtId="9" fontId="21" fillId="0" borderId="32" xfId="74" applyNumberFormat="1" applyFont="1" applyBorder="1" applyAlignment="1">
      <alignment horizontal="center" vertical="center"/>
    </xf>
    <xf numFmtId="0" fontId="21" fillId="0" borderId="18" xfId="74" applyFont="1" applyBorder="1" applyAlignment="1">
      <alignment horizontal="center" vertical="center"/>
    </xf>
    <xf numFmtId="9" fontId="28" fillId="0" borderId="31" xfId="74" applyNumberFormat="1" applyFont="1" applyBorder="1" applyAlignment="1">
      <alignment horizontal="center" vertical="center"/>
    </xf>
    <xf numFmtId="0" fontId="21" fillId="0" borderId="30" xfId="74" applyBorder="1"/>
    <xf numFmtId="9" fontId="34" fillId="0" borderId="0" xfId="78" applyNumberFormat="1" applyFont="1" applyBorder="1" applyAlignment="1">
      <alignment horizontal="center"/>
    </xf>
    <xf numFmtId="9" fontId="34" fillId="0" borderId="25" xfId="78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3" fillId="0" borderId="9" xfId="78" applyFont="1" applyBorder="1" applyAlignment="1">
      <alignment horizontal="center"/>
    </xf>
    <xf numFmtId="9" fontId="3" fillId="0" borderId="35" xfId="0" applyNumberFormat="1" applyFont="1" applyBorder="1" applyAlignment="1">
      <alignment horizontal="center"/>
    </xf>
    <xf numFmtId="9" fontId="35" fillId="0" borderId="35" xfId="0" applyNumberFormat="1" applyFont="1" applyBorder="1" applyAlignment="1">
      <alignment horizontal="center"/>
    </xf>
    <xf numFmtId="9" fontId="3" fillId="0" borderId="23" xfId="78" applyFont="1" applyBorder="1" applyAlignment="1">
      <alignment horizontal="center"/>
    </xf>
    <xf numFmtId="9" fontId="3" fillId="0" borderId="36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9" fontId="34" fillId="0" borderId="35" xfId="0" applyNumberFormat="1" applyFont="1" applyFill="1" applyBorder="1" applyAlignment="1">
      <alignment horizontal="center"/>
    </xf>
    <xf numFmtId="9" fontId="34" fillId="0" borderId="35" xfId="78" applyFont="1" applyFill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9" fontId="34" fillId="0" borderId="36" xfId="0" applyNumberFormat="1" applyFont="1" applyFill="1" applyBorder="1" applyAlignment="1">
      <alignment horizontal="center"/>
    </xf>
    <xf numFmtId="9" fontId="34" fillId="0" borderId="35" xfId="0" applyNumberFormat="1" applyFont="1" applyBorder="1" applyAlignment="1">
      <alignment horizontal="center"/>
    </xf>
    <xf numFmtId="9" fontId="34" fillId="0" borderId="36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5" fillId="0" borderId="31" xfId="74" applyFont="1" applyBorder="1" applyAlignment="1">
      <alignment horizontal="center" vertical="center"/>
    </xf>
    <xf numFmtId="0" fontId="5" fillId="0" borderId="18" xfId="74" applyFont="1" applyBorder="1" applyAlignment="1">
      <alignment horizontal="center" vertical="center"/>
    </xf>
    <xf numFmtId="0" fontId="5" fillId="0" borderId="21" xfId="74" applyFont="1" applyBorder="1" applyAlignment="1">
      <alignment horizontal="center" vertical="center"/>
    </xf>
    <xf numFmtId="0" fontId="30" fillId="0" borderId="46" xfId="74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5" fillId="0" borderId="33" xfId="74" applyFont="1" applyBorder="1" applyAlignment="1">
      <alignment wrapText="1"/>
    </xf>
    <xf numFmtId="0" fontId="21" fillId="0" borderId="30" xfId="74" applyBorder="1" applyAlignment="1">
      <alignment wrapText="1"/>
    </xf>
    <xf numFmtId="0" fontId="5" fillId="0" borderId="20" xfId="75" applyFont="1" applyBorder="1" applyAlignment="1">
      <alignment wrapText="1"/>
    </xf>
    <xf numFmtId="0" fontId="5" fillId="0" borderId="25" xfId="75" applyBorder="1" applyAlignment="1">
      <alignment wrapText="1"/>
    </xf>
    <xf numFmtId="0" fontId="30" fillId="0" borderId="11" xfId="74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0" fillId="0" borderId="32" xfId="74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9" fillId="0" borderId="42" xfId="75" applyFont="1" applyBorder="1" applyAlignment="1">
      <alignment horizontal="center" vertical="center" wrapText="1"/>
    </xf>
    <xf numFmtId="0" fontId="5" fillId="0" borderId="43" xfId="75" applyBorder="1" applyAlignment="1">
      <alignment horizontal="center" vertical="center" wrapText="1"/>
    </xf>
    <xf numFmtId="0" fontId="37" fillId="0" borderId="43" xfId="73" applyBorder="1" applyAlignment="1">
      <alignment wrapText="1"/>
    </xf>
    <xf numFmtId="0" fontId="37" fillId="0" borderId="44" xfId="73" applyBorder="1" applyAlignment="1">
      <alignment wrapText="1"/>
    </xf>
    <xf numFmtId="0" fontId="5" fillId="0" borderId="31" xfId="75" applyBorder="1" applyAlignment="1">
      <alignment horizontal="center" vertical="center" wrapText="1"/>
    </xf>
    <xf numFmtId="0" fontId="5" fillId="0" borderId="21" xfId="75" applyBorder="1" applyAlignment="1">
      <alignment horizontal="center" vertical="center" wrapText="1"/>
    </xf>
    <xf numFmtId="0" fontId="30" fillId="0" borderId="32" xfId="75" applyFont="1" applyBorder="1" applyAlignment="1">
      <alignment horizontal="center" vertical="center" wrapText="1"/>
    </xf>
    <xf numFmtId="0" fontId="2" fillId="0" borderId="22" xfId="71" applyBorder="1" applyAlignment="1">
      <alignment horizontal="center" vertical="center" wrapText="1"/>
    </xf>
    <xf numFmtId="0" fontId="30" fillId="0" borderId="45" xfId="75" applyFont="1" applyBorder="1" applyAlignment="1">
      <alignment horizontal="center" vertical="center" wrapText="1"/>
    </xf>
    <xf numFmtId="0" fontId="2" fillId="0" borderId="23" xfId="71" applyBorder="1" applyAlignment="1">
      <alignment horizontal="center" vertical="center" wrapText="1"/>
    </xf>
    <xf numFmtId="0" fontId="30" fillId="0" borderId="46" xfId="75" applyFont="1" applyBorder="1" applyAlignment="1">
      <alignment horizontal="center" vertical="center" wrapText="1"/>
    </xf>
    <xf numFmtId="0" fontId="2" fillId="0" borderId="27" xfId="71" applyBorder="1" applyAlignment="1">
      <alignment horizontal="center" vertical="center" wrapText="1"/>
    </xf>
    <xf numFmtId="0" fontId="29" fillId="0" borderId="43" xfId="75" applyFont="1" applyBorder="1" applyAlignment="1">
      <alignment horizontal="center" vertical="center" wrapText="1"/>
    </xf>
    <xf numFmtId="0" fontId="29" fillId="0" borderId="44" xfId="75" applyFont="1" applyBorder="1" applyAlignment="1">
      <alignment horizontal="center" vertical="center" wrapText="1"/>
    </xf>
    <xf numFmtId="0" fontId="29" fillId="0" borderId="42" xfId="74" applyFont="1" applyBorder="1" applyAlignment="1">
      <alignment horizontal="center" vertical="center" wrapText="1"/>
    </xf>
    <xf numFmtId="0" fontId="29" fillId="0" borderId="43" xfId="74" applyFont="1" applyBorder="1" applyAlignment="1">
      <alignment horizontal="center" vertical="center" wrapText="1"/>
    </xf>
    <xf numFmtId="0" fontId="21" fillId="0" borderId="43" xfId="74" applyBorder="1" applyAlignment="1">
      <alignment horizontal="center" vertical="center" wrapText="1"/>
    </xf>
    <xf numFmtId="0" fontId="21" fillId="0" borderId="44" xfId="74" applyBorder="1" applyAlignment="1">
      <alignment horizontal="center" vertical="center" wrapText="1"/>
    </xf>
    <xf numFmtId="0" fontId="5" fillId="0" borderId="31" xfId="74" applyFont="1" applyBorder="1" applyAlignment="1">
      <alignment horizontal="center" vertical="center" wrapText="1"/>
    </xf>
    <xf numFmtId="0" fontId="21" fillId="0" borderId="21" xfId="74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</cellXfs>
  <cellStyles count="9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lcul" xfId="46" builtinId="22" customBuiltin="1"/>
    <cellStyle name="Calculation" xfId="47"/>
    <cellStyle name="Cellule liée" xfId="48" builtinId="24" customBuiltin="1"/>
    <cellStyle name="Check Cell" xfId="49"/>
    <cellStyle name="Date" xfId="50"/>
    <cellStyle name="En-tête 1" xfId="51"/>
    <cellStyle name="En-tête 2" xfId="52"/>
    <cellStyle name="Entrée" xfId="53" builtinId="20" customBuiltin="1"/>
    <cellStyle name="Explanatory Text" xfId="54"/>
    <cellStyle name="Financier0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Insatisfaisant" xfId="62" builtinId="27" customBuiltin="1"/>
    <cellStyle name="Linked Cell" xfId="63"/>
    <cellStyle name="Monétaire0" xfId="64"/>
    <cellStyle name="Motif" xfId="65"/>
    <cellStyle name="Neutral" xfId="66"/>
    <cellStyle name="Neutre" xfId="67" builtinId="28" customBuiltin="1"/>
    <cellStyle name="Normal" xfId="0" builtinId="0"/>
    <cellStyle name="Normal 2" xfId="68"/>
    <cellStyle name="Normal 2 2" xfId="69"/>
    <cellStyle name="Normal 2_AccumulationEquation" xfId="70"/>
    <cellStyle name="Normal 3" xfId="71"/>
    <cellStyle name="Normal 4" xfId="72"/>
    <cellStyle name="Normal 5" xfId="73"/>
    <cellStyle name="Normal_France" xfId="74"/>
    <cellStyle name="Normal_France 2" xfId="75"/>
    <cellStyle name="Note" xfId="76"/>
    <cellStyle name="Output" xfId="77"/>
    <cellStyle name="Pourcentage" xfId="78" builtinId="5"/>
    <cellStyle name="Pourcentage 2" xfId="79"/>
    <cellStyle name="Pourcentage 3" xfId="80"/>
    <cellStyle name="Pourcentage 4" xfId="81"/>
    <cellStyle name="Satisfaisant" xfId="82"/>
    <cellStyle name="Sortie" xfId="83" builtinId="21" customBuiltin="1"/>
    <cellStyle name="Standard_2 + 3" xfId="84"/>
    <cellStyle name="style_col_headings" xfId="85"/>
    <cellStyle name="Texte explicatif" xfId="86" builtinId="53" customBuiltin="1"/>
    <cellStyle name="Title" xfId="87"/>
    <cellStyle name="Titre 1" xfId="88"/>
    <cellStyle name="Titre 1" xfId="89"/>
    <cellStyle name="Titre 2" xfId="90"/>
    <cellStyle name="Titre 2" xfId="91"/>
    <cellStyle name="Titre 3" xfId="92"/>
    <cellStyle name="Titre 3" xfId="93"/>
    <cellStyle name="Titre 4" xfId="94"/>
    <cellStyle name="Titre 4" xfId="95"/>
    <cellStyle name="Total" xfId="96" builtinId="25" customBuiltin="1"/>
    <cellStyle name="Virgule fixe" xfId="97"/>
    <cellStyle name="Warning Text" xfId="98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chartsheet" Target="chartsheets/sheet10.xml"/><Relationship Id="rId11" Type="http://schemas.openxmlformats.org/officeDocument/2006/relationships/chartsheet" Target="chartsheets/sheet11.xml"/><Relationship Id="rId12" Type="http://schemas.openxmlformats.org/officeDocument/2006/relationships/chartsheet" Target="chartsheets/sheet12.xml"/><Relationship Id="rId13" Type="http://schemas.openxmlformats.org/officeDocument/2006/relationships/chartsheet" Target="chartsheets/sheet13.xml"/><Relationship Id="rId14" Type="http://schemas.openxmlformats.org/officeDocument/2006/relationships/worksheet" Target="worksheets/sheet1.xml"/><Relationship Id="rId15" Type="http://schemas.openxmlformats.org/officeDocument/2006/relationships/worksheet" Target="worksheets/sheet2.xml"/><Relationship Id="rId16" Type="http://schemas.openxmlformats.org/officeDocument/2006/relationships/worksheet" Target="worksheets/sheet3.xml"/><Relationship Id="rId17" Type="http://schemas.openxmlformats.org/officeDocument/2006/relationships/worksheet" Target="worksheets/sheet4.xml"/><Relationship Id="rId18" Type="http://schemas.openxmlformats.org/officeDocument/2006/relationships/worksheet" Target="worksheets/sheet5.xml"/><Relationship Id="rId19" Type="http://schemas.openxmlformats.org/officeDocument/2006/relationships/theme" Target="theme/theme1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4.1. Capital in</a:t>
            </a:r>
            <a:r>
              <a:rPr lang="fr-FR" baseline="0"/>
              <a:t>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2440325537666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27403414196"/>
          <c:y val="0.067842605156038"/>
          <c:w val="0.865229110512129"/>
          <c:h val="0.792401628222524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'TS4.1'!$C$9:$C$17</c:f>
              <c:numCache>
                <c:formatCode>0%</c:formatCode>
                <c:ptCount val="9"/>
                <c:pt idx="0">
                  <c:v>2.816328447745849</c:v>
                </c:pt>
                <c:pt idx="1">
                  <c:v>1.742369595309186</c:v>
                </c:pt>
                <c:pt idx="2">
                  <c:v>1.44406397429961</c:v>
                </c:pt>
                <c:pt idx="3">
                  <c:v>0.48102245059557</c:v>
                </c:pt>
                <c:pt idx="4">
                  <c:v>0.274128045414096</c:v>
                </c:pt>
                <c:pt idx="5">
                  <c:v>0.13476235090476</c:v>
                </c:pt>
                <c:pt idx="6">
                  <c:v>0.0467916623581957</c:v>
                </c:pt>
                <c:pt idx="7">
                  <c:v>0.0321159573970402</c:v>
                </c:pt>
                <c:pt idx="8">
                  <c:v>0.0336155583392003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'TS4.1'!$D$9:$D$17</c:f>
              <c:numCache>
                <c:formatCode>0%</c:formatCode>
                <c:ptCount val="9"/>
                <c:pt idx="0">
                  <c:v>0.828297344739358</c:v>
                </c:pt>
                <c:pt idx="1">
                  <c:v>1.005067083058286</c:v>
                </c:pt>
                <c:pt idx="2">
                  <c:v>1.203194221993869</c:v>
                </c:pt>
                <c:pt idx="3">
                  <c:v>0.638928506097634</c:v>
                </c:pt>
                <c:pt idx="4">
                  <c:v>0.604540730511273</c:v>
                </c:pt>
                <c:pt idx="5">
                  <c:v>1.2785849445794</c:v>
                </c:pt>
                <c:pt idx="6">
                  <c:v>1.813362175449735</c:v>
                </c:pt>
                <c:pt idx="7">
                  <c:v>2.129021287981424</c:v>
                </c:pt>
                <c:pt idx="8">
                  <c:v>2.312886880761177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'TS4.1'!$E$9:$E$17</c:f>
              <c:numCache>
                <c:formatCode>0%</c:formatCode>
                <c:ptCount val="9"/>
                <c:pt idx="0">
                  <c:v>3.199439732168496</c:v>
                </c:pt>
                <c:pt idx="1">
                  <c:v>3.034437115513838</c:v>
                </c:pt>
                <c:pt idx="2">
                  <c:v>3.396198233895042</c:v>
                </c:pt>
                <c:pt idx="3">
                  <c:v>2.532151992038624</c:v>
                </c:pt>
                <c:pt idx="4">
                  <c:v>1.463690835507458</c:v>
                </c:pt>
                <c:pt idx="5">
                  <c:v>1.644384677256907</c:v>
                </c:pt>
                <c:pt idx="6">
                  <c:v>1.580898724752091</c:v>
                </c:pt>
                <c:pt idx="7">
                  <c:v>1.536466721755111</c:v>
                </c:pt>
                <c:pt idx="8">
                  <c:v>1.409178056466369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'TS4.1'!$F$9:$F$17</c:f>
              <c:numCache>
                <c:formatCode>0%</c:formatCode>
                <c:ptCount val="9"/>
                <c:pt idx="0">
                  <c:v>0.0641051298338475</c:v>
                </c:pt>
                <c:pt idx="1">
                  <c:v>0.474768667383322</c:v>
                </c:pt>
                <c:pt idx="2">
                  <c:v>0.44106924012808</c:v>
                </c:pt>
                <c:pt idx="3">
                  <c:v>-0.111265976271868</c:v>
                </c:pt>
                <c:pt idx="4">
                  <c:v>-0.00851750375934411</c:v>
                </c:pt>
                <c:pt idx="5">
                  <c:v>0.0756631909287321</c:v>
                </c:pt>
                <c:pt idx="6">
                  <c:v>0.110112694174735</c:v>
                </c:pt>
                <c:pt idx="7">
                  <c:v>0.177563732733522</c:v>
                </c:pt>
                <c:pt idx="8">
                  <c:v>0.387383002548415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92344"/>
        <c:axId val="2096961816"/>
      </c:areaChart>
      <c:catAx>
        <c:axId val="-21436923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6.5 years of national income in Germany in 1910 (incl. about 0.5 year invested abroad).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4302738277118"/>
              <c:y val="0.928104599723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696181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096961816"/>
        <c:scaling>
          <c:orientation val="minMax"/>
          <c:max val="8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8.69667410976613E-6"/>
              <c:y val="0.18300664423454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3692344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820307909273"/>
          <c:y val="0.130925581157019"/>
          <c:w val="0.278443060289106"/>
          <c:h val="0.2392776743471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4.10. Capital and</a:t>
            </a:r>
            <a:r>
              <a:rPr lang="fr-FR" baseline="0"/>
              <a:t> slavery in the United States</a:t>
            </a:r>
            <a:endParaRPr lang="fr-FR"/>
          </a:p>
        </c:rich>
      </c:tx>
      <c:layout>
        <c:manualLayout>
          <c:xMode val="edge"/>
          <c:yMode val="edge"/>
          <c:x val="0.180593019156188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1060197664"/>
          <c:y val="0.0597014925373134"/>
          <c:w val="0.836477987421384"/>
          <c:h val="0.776119402985075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'TS4.2'!$C$11:$C$21</c:f>
              <c:numCache>
                <c:formatCode>0%</c:formatCode>
                <c:ptCount val="11"/>
                <c:pt idx="0">
                  <c:v>1.65748674059843</c:v>
                </c:pt>
                <c:pt idx="1">
                  <c:v>1.203703703703704</c:v>
                </c:pt>
                <c:pt idx="2">
                  <c:v>1.217574989438108</c:v>
                </c:pt>
                <c:pt idx="3">
                  <c:v>0.886788187928622</c:v>
                </c:pt>
                <c:pt idx="4">
                  <c:v>1.019430921952878</c:v>
                </c:pt>
                <c:pt idx="5">
                  <c:v>0.591079721051946</c:v>
                </c:pt>
                <c:pt idx="6">
                  <c:v>0.464588876052613</c:v>
                </c:pt>
                <c:pt idx="7">
                  <c:v>0.237385373247442</c:v>
                </c:pt>
                <c:pt idx="8">
                  <c:v>0.190522922293671</c:v>
                </c:pt>
                <c:pt idx="9">
                  <c:v>0.0850456795340083</c:v>
                </c:pt>
                <c:pt idx="10">
                  <c:v>0.115675272463312</c:v>
                </c:pt>
              </c:numCache>
            </c:numRef>
          </c:val>
        </c:ser>
        <c:ser>
          <c:idx val="4"/>
          <c:order val="1"/>
          <c:tx>
            <c:v>Slaves</c:v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'TS4.2'!$K$11:$K$21</c:f>
              <c:numCache>
                <c:formatCode>0%</c:formatCode>
                <c:ptCount val="11"/>
                <c:pt idx="0">
                  <c:v>1.470634787082692</c:v>
                </c:pt>
                <c:pt idx="1">
                  <c:v>1.102777777777778</c:v>
                </c:pt>
                <c:pt idx="2">
                  <c:v>1.082889733840304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0"/>
          <c:order val="2"/>
          <c:tx>
            <c:v>Housing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'TS4.2'!$D$11:$D$21</c:f>
              <c:numCache>
                <c:formatCode>0%</c:formatCode>
                <c:ptCount val="11"/>
                <c:pt idx="0">
                  <c:v>0.828743370299215</c:v>
                </c:pt>
                <c:pt idx="1">
                  <c:v>0.625</c:v>
                </c:pt>
                <c:pt idx="2">
                  <c:v>0.608365019011407</c:v>
                </c:pt>
                <c:pt idx="3">
                  <c:v>1.104080657818417</c:v>
                </c:pt>
                <c:pt idx="4">
                  <c:v>1.045239299723837</c:v>
                </c:pt>
                <c:pt idx="5">
                  <c:v>1.025487708813015</c:v>
                </c:pt>
                <c:pt idx="6">
                  <c:v>1.512243447552347</c:v>
                </c:pt>
                <c:pt idx="7">
                  <c:v>1.45633952254642</c:v>
                </c:pt>
                <c:pt idx="8">
                  <c:v>1.506082611213002</c:v>
                </c:pt>
                <c:pt idx="9">
                  <c:v>1.743218013725702</c:v>
                </c:pt>
                <c:pt idx="10">
                  <c:v>1.824866969088544</c:v>
                </c:pt>
              </c:numCache>
            </c:numRef>
          </c:val>
        </c:ser>
        <c:ser>
          <c:idx val="2"/>
          <c:order val="3"/>
          <c:tx>
            <c:v>Other domestic capital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'TS4.2'!$E$11:$E$21</c:f>
              <c:numCache>
                <c:formatCode>0%</c:formatCode>
                <c:ptCount val="11"/>
                <c:pt idx="0">
                  <c:v>0.771588655106165</c:v>
                </c:pt>
                <c:pt idx="1">
                  <c:v>1.212962962962963</c:v>
                </c:pt>
                <c:pt idx="2">
                  <c:v>1.667089142374312</c:v>
                </c:pt>
                <c:pt idx="3">
                  <c:v>2.384344399331263</c:v>
                </c:pt>
                <c:pt idx="4">
                  <c:v>2.900216452011511</c:v>
                </c:pt>
                <c:pt idx="5">
                  <c:v>2.582094986317815</c:v>
                </c:pt>
                <c:pt idx="6">
                  <c:v>3.178639563894821</c:v>
                </c:pt>
                <c:pt idx="7">
                  <c:v>2.05053334596438</c:v>
                </c:pt>
                <c:pt idx="8">
                  <c:v>2.258779554062672</c:v>
                </c:pt>
                <c:pt idx="9">
                  <c:v>2.443573398897027</c:v>
                </c:pt>
                <c:pt idx="10">
                  <c:v>2.621292516920068</c:v>
                </c:pt>
              </c:numCache>
            </c:numRef>
          </c:val>
        </c:ser>
        <c:ser>
          <c:idx val="3"/>
          <c:order val="4"/>
          <c:tx>
            <c:v>Net foreign capital</c:v>
          </c:tx>
          <c:spPr>
            <a:noFill/>
            <a:ln w="25400">
              <a:solidFill>
                <a:srgbClr val="000000"/>
              </a:solidFill>
              <a:prstDash val="solid"/>
            </a:ln>
          </c:spPr>
          <c:val>
            <c:numRef>
              <c:f>'TS4.2'!$F$11:$F$21</c:f>
              <c:numCache>
                <c:formatCode>0%</c:formatCode>
                <c:ptCount val="11"/>
                <c:pt idx="0">
                  <c:v>-0.125300721769377</c:v>
                </c:pt>
                <c:pt idx="1">
                  <c:v>-0.148148148148148</c:v>
                </c:pt>
                <c:pt idx="2">
                  <c:v>-0.0929446556822982</c:v>
                </c:pt>
                <c:pt idx="3">
                  <c:v>-0.154649595687332</c:v>
                </c:pt>
                <c:pt idx="4">
                  <c:v>-0.0677469916487672</c:v>
                </c:pt>
                <c:pt idx="5">
                  <c:v>0.124053134160974</c:v>
                </c:pt>
                <c:pt idx="6">
                  <c:v>0.132055378061768</c:v>
                </c:pt>
                <c:pt idx="7">
                  <c:v>0.0535733232284956</c:v>
                </c:pt>
                <c:pt idx="8">
                  <c:v>0.046087423869379</c:v>
                </c:pt>
                <c:pt idx="9">
                  <c:v>-0.0820547575173484</c:v>
                </c:pt>
                <c:pt idx="10">
                  <c:v>-0.254257820184466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04680"/>
        <c:axId val="2078414104"/>
      </c:areaChart>
      <c:catAx>
        <c:axId val="211800468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market value of slaves was about 1.5 years of U.S. national income around 1770 (as mush as land). 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7185685744506"/>
              <c:y val="0.9193900626846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8414104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078414104"/>
        <c:scaling>
          <c:orientation val="minMax"/>
          <c:max val="8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capital (% national income)</a:t>
                </a:r>
              </a:p>
            </c:rich>
          </c:tx>
          <c:layout>
            <c:manualLayout>
              <c:xMode val="edge"/>
              <c:yMode val="edge"/>
              <c:x val="0.00539088024444706"/>
              <c:y val="0.2008140468341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8004680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9640733341168"/>
          <c:y val="0.0654627905785096"/>
          <c:w val="0.452095780937831"/>
          <c:h val="0.31602712350760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4.11. Capital around 1770-1810: Old</a:t>
            </a:r>
            <a:r>
              <a:rPr lang="fr-FR" baseline="0"/>
              <a:t> an New World</a:t>
            </a:r>
            <a:endParaRPr lang="fr-FR"/>
          </a:p>
        </c:rich>
      </c:tx>
      <c:layout>
        <c:manualLayout>
          <c:xMode val="edge"/>
          <c:yMode val="edge"/>
          <c:x val="0.176543524640832"/>
          <c:y val="0.006800179557697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81317764804"/>
          <c:y val="0.0760869565217391"/>
          <c:w val="0.872393661384487"/>
          <c:h val="0.785326086956522"/>
        </c:manualLayout>
      </c:layout>
      <c:barChart>
        <c:barDir val="col"/>
        <c:grouping val="stacked"/>
        <c:varyColors val="0"/>
        <c:ser>
          <c:idx val="0"/>
          <c:order val="0"/>
          <c:tx>
            <c:v>Agricultural land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'TS4.4'!$C$9:$C$12</c:f>
              <c:numCache>
                <c:formatCode>0%</c:formatCode>
                <c:ptCount val="4"/>
                <c:pt idx="0">
                  <c:v>3.34259982377024</c:v>
                </c:pt>
                <c:pt idx="1">
                  <c:v>3.366700575303227</c:v>
                </c:pt>
                <c:pt idx="2">
                  <c:v>1.743718417541789</c:v>
                </c:pt>
                <c:pt idx="3">
                  <c:v>1.55209246877877</c:v>
                </c:pt>
              </c:numCache>
            </c:numRef>
          </c:val>
        </c:ser>
        <c:ser>
          <c:idx val="1"/>
          <c:order val="1"/>
          <c:tx>
            <c:v>Slaves</c:v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'TS4.4'!$D$9:$D$12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2.6297414040725</c:v>
                </c:pt>
                <c:pt idx="3">
                  <c:v>0.0539489218729264</c:v>
                </c:pt>
              </c:numCache>
            </c:numRef>
          </c:val>
        </c:ser>
        <c:ser>
          <c:idx val="2"/>
          <c:order val="2"/>
          <c:tx>
            <c:v>Housing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'TS4.4'!$E$9:$E$12</c:f>
              <c:numCache>
                <c:formatCode>0%</c:formatCode>
                <c:ptCount val="4"/>
                <c:pt idx="0">
                  <c:v>1.096112461254522</c:v>
                </c:pt>
                <c:pt idx="1">
                  <c:v>1.29997716938669</c:v>
                </c:pt>
                <c:pt idx="2">
                  <c:v>0.871859208770894</c:v>
                </c:pt>
                <c:pt idx="3">
                  <c:v>0.776046234389385</c:v>
                </c:pt>
              </c:numCache>
            </c:numRef>
          </c:val>
        </c:ser>
        <c:ser>
          <c:idx val="3"/>
          <c:order val="3"/>
          <c:tx>
            <c:v>Other domestic capital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'TS4.4'!$F$9:$F$12</c:f>
              <c:numCache>
                <c:formatCode>0%</c:formatCode>
                <c:ptCount val="4"/>
                <c:pt idx="0">
                  <c:v>2.353934393334426</c:v>
                </c:pt>
                <c:pt idx="1">
                  <c:v>1.857110241980985</c:v>
                </c:pt>
                <c:pt idx="2">
                  <c:v>0.783729036043151</c:v>
                </c:pt>
                <c:pt idx="3">
                  <c:v>0.756750411738738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083912"/>
        <c:axId val="2095473864"/>
      </c:barChart>
      <c:catAx>
        <c:axId val="212008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The combined value of agricultural land and slaves in Southern United States surpassed 4 years of national income around 1770-1810.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6788969761985"/>
              <c:y val="0.926630473384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547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4738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capital (%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218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200839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9166662111223"/>
          <c:y val="0.147058854865104"/>
          <c:w val="0.952777796606945"/>
          <c:h val="0.40497736351342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S4.1. Public wealth in Canada, 1860-2010</a:t>
            </a:r>
          </a:p>
        </c:rich>
      </c:tx>
      <c:layout>
        <c:manualLayout>
          <c:xMode val="edge"/>
          <c:yMode val="edge"/>
          <c:x val="0.16137926509186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2410341951626"/>
          <c:y val="0.0855978260869565"/>
          <c:w val="0.875729774812343"/>
          <c:h val="0.778532608695652"/>
        </c:manualLayout>
      </c:layout>
      <c:lineChart>
        <c:grouping val="standard"/>
        <c:varyColors val="0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'TS4.3'!$H$9:$H$18</c:f>
              <c:numCache>
                <c:formatCode>0%</c:formatCode>
                <c:ptCount val="10"/>
                <c:pt idx="0">
                  <c:v>0.221880696167036</c:v>
                </c:pt>
                <c:pt idx="1">
                  <c:v>0.42</c:v>
                </c:pt>
                <c:pt idx="2">
                  <c:v>0.52</c:v>
                </c:pt>
                <c:pt idx="3">
                  <c:v>0.72</c:v>
                </c:pt>
                <c:pt idx="4">
                  <c:v>0.92</c:v>
                </c:pt>
                <c:pt idx="5">
                  <c:v>1.146647527586895</c:v>
                </c:pt>
                <c:pt idx="6">
                  <c:v>1.089299328533933</c:v>
                </c:pt>
                <c:pt idx="7">
                  <c:v>1.04628844668163</c:v>
                </c:pt>
                <c:pt idx="8">
                  <c:v>1.038810767376456</c:v>
                </c:pt>
                <c:pt idx="9">
                  <c:v>1.254937992790909</c:v>
                </c:pt>
              </c:numCache>
            </c:numRef>
          </c:val>
          <c:smooth val="0"/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'TS4.3'!$I$9:$I$18</c:f>
              <c:numCache>
                <c:formatCode>0%</c:formatCode>
                <c:ptCount val="10"/>
                <c:pt idx="0">
                  <c:v>0.214723254355196</c:v>
                </c:pt>
                <c:pt idx="1">
                  <c:v>0.534409107139499</c:v>
                </c:pt>
                <c:pt idx="2">
                  <c:v>0.43</c:v>
                </c:pt>
                <c:pt idx="3">
                  <c:v>0.63</c:v>
                </c:pt>
                <c:pt idx="4">
                  <c:v>0.73</c:v>
                </c:pt>
                <c:pt idx="5">
                  <c:v>0.758355856069561</c:v>
                </c:pt>
                <c:pt idx="6">
                  <c:v>1.07796424373702</c:v>
                </c:pt>
                <c:pt idx="7">
                  <c:v>1.541864343378249</c:v>
                </c:pt>
                <c:pt idx="8">
                  <c:v>1.209027898577919</c:v>
                </c:pt>
                <c:pt idx="9">
                  <c:v>1.316566729934856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86568"/>
        <c:axId val="2146781368"/>
      </c:lineChart>
      <c:catAx>
        <c:axId val="2146986568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Public debt was worth a year and a half of national income in Canada in 1990 (half again as large as assets).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9424431321085"/>
              <c:y val="0.9254965595516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678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81368"/>
        <c:scaling>
          <c:orientation val="minMax"/>
          <c:max val="2.5"/>
          <c:min val="0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 b="0" i="0" baseline="0">
                    <a:effectLst/>
                  </a:rPr>
                  <a:t>Public assets and debt (% national income)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1861413775980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69865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4166666666667"/>
          <c:y val="0.210407178832376"/>
          <c:w val="0.623611111111111"/>
          <c:h val="0.414027097964106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S4.2. Public and private</a:t>
            </a:r>
            <a:r>
              <a:rPr lang="fr-FR" baseline="0"/>
              <a:t> capital in Canada</a:t>
            </a:r>
            <a:r>
              <a:rPr lang="fr-FR"/>
              <a:t>, 1860-2010</a:t>
            </a:r>
          </a:p>
        </c:rich>
      </c:tx>
      <c:layout>
        <c:manualLayout>
          <c:xMode val="edge"/>
          <c:yMode val="edge"/>
          <c:x val="0.16137926509186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7472894078398"/>
          <c:y val="0.0869565217391304"/>
          <c:w val="0.86905754795663"/>
          <c:h val="0.779891304347826"/>
        </c:manualLayout>
      </c:layout>
      <c:lineChart>
        <c:grouping val="standard"/>
        <c:varyColors val="0"/>
        <c:ser>
          <c:idx val="0"/>
          <c:order val="0"/>
          <c:tx>
            <c:v>National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'TS4.3'!$B$9:$B$18</c:f>
              <c:numCache>
                <c:formatCode>0%</c:formatCode>
                <c:ptCount val="10"/>
                <c:pt idx="0">
                  <c:v>3.844362994421045</c:v>
                </c:pt>
                <c:pt idx="1">
                  <c:v>3.887850086644192</c:v>
                </c:pt>
                <c:pt idx="2">
                  <c:v>4.133634251531532</c:v>
                </c:pt>
                <c:pt idx="3">
                  <c:v>4.338924176260421</c:v>
                </c:pt>
                <c:pt idx="4">
                  <c:v>3.32304094494431</c:v>
                </c:pt>
                <c:pt idx="5">
                  <c:v>2.849825871754289</c:v>
                </c:pt>
                <c:pt idx="6">
                  <c:v>2.776383384887844</c:v>
                </c:pt>
                <c:pt idx="7">
                  <c:v>2.992924011396725</c:v>
                </c:pt>
                <c:pt idx="8">
                  <c:v>3.614399842824913</c:v>
                </c:pt>
                <c:pt idx="9">
                  <c:v>4.049728370861284</c:v>
                </c:pt>
              </c:numCache>
            </c:numRef>
          </c:val>
          <c:smooth val="0"/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'TS4.3'!$J$9:$J$18</c:f>
              <c:numCache>
                <c:formatCode>0%</c:formatCode>
                <c:ptCount val="10"/>
                <c:pt idx="0">
                  <c:v>3.837205552609205</c:v>
                </c:pt>
                <c:pt idx="1">
                  <c:v>4.00225919378369</c:v>
                </c:pt>
                <c:pt idx="2">
                  <c:v>4.043634251531532</c:v>
                </c:pt>
                <c:pt idx="3">
                  <c:v>4.248924176260421</c:v>
                </c:pt>
                <c:pt idx="4">
                  <c:v>3.13304094494431</c:v>
                </c:pt>
                <c:pt idx="5">
                  <c:v>2.461534200236954</c:v>
                </c:pt>
                <c:pt idx="6">
                  <c:v>2.765048300090931</c:v>
                </c:pt>
                <c:pt idx="7">
                  <c:v>3.488499908093343</c:v>
                </c:pt>
                <c:pt idx="8">
                  <c:v>3.784616974026376</c:v>
                </c:pt>
                <c:pt idx="9">
                  <c:v>4.111357108005232</c:v>
                </c:pt>
              </c:numCache>
            </c:numRef>
          </c:val>
          <c:smooth val="0"/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'TS4.3'!$G$9:$G$18</c:f>
              <c:numCache>
                <c:formatCode>0%</c:formatCode>
                <c:ptCount val="10"/>
                <c:pt idx="0">
                  <c:v>0.00715744181183988</c:v>
                </c:pt>
                <c:pt idx="1">
                  <c:v>-0.114409107139499</c:v>
                </c:pt>
                <c:pt idx="2">
                  <c:v>0.09</c:v>
                </c:pt>
                <c:pt idx="3">
                  <c:v>0.09</c:v>
                </c:pt>
                <c:pt idx="4">
                  <c:v>0.19</c:v>
                </c:pt>
                <c:pt idx="5">
                  <c:v>0.388291671517334</c:v>
                </c:pt>
                <c:pt idx="6">
                  <c:v>0.0113350847969125</c:v>
                </c:pt>
                <c:pt idx="7">
                  <c:v>-0.495575896696618</c:v>
                </c:pt>
                <c:pt idx="8">
                  <c:v>-0.170217131201462</c:v>
                </c:pt>
                <c:pt idx="9">
                  <c:v>-0.0616287371439475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70776"/>
        <c:axId val="2116644632"/>
      </c:lineChart>
      <c:catAx>
        <c:axId val="2116370776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In 1990, public capital is worth - 50% of national income in Canada, against more than 350% for private capital, and 300% for national capital.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75145997375328"/>
              <c:y val="0.9252716890118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64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644632"/>
        <c:scaling>
          <c:orientation val="minMax"/>
          <c:max val="8.0"/>
          <c:min val="-1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National, private and public capital (% national income)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1719458040717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370776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3611111111111"/>
          <c:y val="0.0972850606512023"/>
          <c:w val="0.219444444444445"/>
          <c:h val="0.244343832020998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4.2. Public</a:t>
            </a:r>
            <a:r>
              <a:rPr lang="fr-FR" baseline="0"/>
              <a:t> wealth in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221101487314086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2410341951626"/>
          <c:y val="0.0855978260869565"/>
          <c:w val="0.875729774812343"/>
          <c:h val="0.778532608695652"/>
        </c:manualLayout>
      </c:layout>
      <c:lineChart>
        <c:grouping val="standard"/>
        <c:varyColors val="0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'TS4.1'!$H$9:$H$17</c:f>
              <c:numCache>
                <c:formatCode>0%</c:formatCode>
                <c:ptCount val="9"/>
                <c:pt idx="0">
                  <c:v>0.722624151239833</c:v>
                </c:pt>
                <c:pt idx="1">
                  <c:v>0.867824822483839</c:v>
                </c:pt>
                <c:pt idx="2">
                  <c:v>0.926353868391702</c:v>
                </c:pt>
                <c:pt idx="3">
                  <c:v>0.988958177334077</c:v>
                </c:pt>
                <c:pt idx="4">
                  <c:v>0.86353342368829</c:v>
                </c:pt>
                <c:pt idx="5">
                  <c:v>1.05537501260358</c:v>
                </c:pt>
                <c:pt idx="6">
                  <c:v>0.985337048781564</c:v>
                </c:pt>
                <c:pt idx="7">
                  <c:v>0.878605727864631</c:v>
                </c:pt>
                <c:pt idx="8">
                  <c:v>0.982240803975723</c:v>
                </c:pt>
              </c:numCache>
            </c:numRef>
          </c:val>
          <c:smooth val="0"/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'TS4.1'!$I$9:$I$17</c:f>
              <c:numCache>
                <c:formatCode>0%</c:formatCode>
                <c:ptCount val="9"/>
                <c:pt idx="0">
                  <c:v>0.253441085597391</c:v>
                </c:pt>
                <c:pt idx="1">
                  <c:v>0.534233686594533</c:v>
                </c:pt>
                <c:pt idx="2">
                  <c:v>0.55421371565454</c:v>
                </c:pt>
                <c:pt idx="3">
                  <c:v>0.195631592127644</c:v>
                </c:pt>
                <c:pt idx="4">
                  <c:v>0.186226341503078</c:v>
                </c:pt>
                <c:pt idx="5">
                  <c:v>0.216343639289072</c:v>
                </c:pt>
                <c:pt idx="6">
                  <c:v>0.568658759504506</c:v>
                </c:pt>
                <c:pt idx="7">
                  <c:v>0.76962734454454</c:v>
                </c:pt>
                <c:pt idx="8">
                  <c:v>0.955824923530949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1480"/>
        <c:axId val="-2144179112"/>
      </c:lineChart>
      <c:catAx>
        <c:axId val="2139151480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worth almost 1 year of national income in Germany in 2010 (as much as assets) 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219444444444444"/>
              <c:y val="0.9343585514648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417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79112"/>
        <c:scaling>
          <c:orientation val="minMax"/>
          <c:max val="2.5"/>
          <c:min val="0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 assets and debt (%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1915760445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91514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77777777778"/>
          <c:y val="0.237556572320352"/>
          <c:w val="0.219444444444444"/>
          <c:h val="0.20361991913173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4.3. Private</a:t>
            </a:r>
            <a:r>
              <a:rPr lang="fr-FR" baseline="0"/>
              <a:t> and public capital in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16137926509186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7472894078398"/>
          <c:y val="0.0869565217391304"/>
          <c:w val="0.86905754795663"/>
          <c:h val="0.779891304347826"/>
        </c:manualLayout>
      </c:layout>
      <c:lineChart>
        <c:grouping val="standard"/>
        <c:varyColors val="0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'TS4.1'!$B$9:$B$17</c:f>
              <c:numCache>
                <c:formatCode>0%</c:formatCode>
                <c:ptCount val="9"/>
                <c:pt idx="0">
                  <c:v>6.90817065448755</c:v>
                </c:pt>
                <c:pt idx="1">
                  <c:v>6.25664246126463</c:v>
                </c:pt>
                <c:pt idx="2">
                  <c:v>6.484525670316602</c:v>
                </c:pt>
                <c:pt idx="3">
                  <c:v>3.540836972459961</c:v>
                </c:pt>
                <c:pt idx="4">
                  <c:v>2.333842107673482</c:v>
                </c:pt>
                <c:pt idx="5">
                  <c:v>3.133395163669798</c:v>
                </c:pt>
                <c:pt idx="6">
                  <c:v>3.551165256734756</c:v>
                </c:pt>
                <c:pt idx="7">
                  <c:v>3.875167699867097</c:v>
                </c:pt>
                <c:pt idx="8">
                  <c:v>4.14306349811516</c:v>
                </c:pt>
              </c:numCache>
            </c:numRef>
          </c:val>
          <c:smooth val="0"/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'TS4.1'!$J$9:$J$17</c:f>
              <c:numCache>
                <c:formatCode>0%</c:formatCode>
                <c:ptCount val="9"/>
                <c:pt idx="0">
                  <c:v>6.438987588845109</c:v>
                </c:pt>
                <c:pt idx="1">
                  <c:v>5.923051325375326</c:v>
                </c:pt>
                <c:pt idx="2">
                  <c:v>6.11238551757944</c:v>
                </c:pt>
                <c:pt idx="3">
                  <c:v>2.747510387253528</c:v>
                </c:pt>
                <c:pt idx="4">
                  <c:v>1.65653502548827</c:v>
                </c:pt>
                <c:pt idx="5">
                  <c:v>2.29436379035529</c:v>
                </c:pt>
                <c:pt idx="6">
                  <c:v>3.134486967457698</c:v>
                </c:pt>
                <c:pt idx="7">
                  <c:v>3.766189316547006</c:v>
                </c:pt>
                <c:pt idx="8">
                  <c:v>4.116647617670386</c:v>
                </c:pt>
              </c:numCache>
            </c:numRef>
          </c:val>
          <c:smooth val="0"/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1870.0</c:v>
                </c:pt>
                <c:pt idx="1">
                  <c:v>1890.0</c:v>
                </c:pt>
                <c:pt idx="2">
                  <c:v>1910.0</c:v>
                </c:pt>
                <c:pt idx="3">
                  <c:v>1930.0</c:v>
                </c:pt>
                <c:pt idx="4">
                  <c:v>1950.0</c:v>
                </c:pt>
                <c:pt idx="5">
                  <c:v>1970.0</c:v>
                </c:pt>
                <c:pt idx="6">
                  <c:v>1990.0</c:v>
                </c:pt>
                <c:pt idx="7">
                  <c:v>2000.0</c:v>
                </c:pt>
                <c:pt idx="8">
                  <c:v>2010.0</c:v>
                </c:pt>
              </c:numCache>
            </c:numRef>
          </c:cat>
          <c:val>
            <c:numRef>
              <c:f>'TS4.1'!$G$9:$G$17</c:f>
              <c:numCache>
                <c:formatCode>0%</c:formatCode>
                <c:ptCount val="9"/>
                <c:pt idx="0">
                  <c:v>0.469183065642442</c:v>
                </c:pt>
                <c:pt idx="1">
                  <c:v>0.333591135889305</c:v>
                </c:pt>
                <c:pt idx="2">
                  <c:v>0.372140152737161</c:v>
                </c:pt>
                <c:pt idx="3">
                  <c:v>0.793326585206433</c:v>
                </c:pt>
                <c:pt idx="4">
                  <c:v>0.677307082185212</c:v>
                </c:pt>
                <c:pt idx="5">
                  <c:v>0.839031373314508</c:v>
                </c:pt>
                <c:pt idx="6">
                  <c:v>0.416678289277058</c:v>
                </c:pt>
                <c:pt idx="7">
                  <c:v>0.108978383320091</c:v>
                </c:pt>
                <c:pt idx="8">
                  <c:v>0.0264158804447738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8792"/>
        <c:axId val="2116866296"/>
      </c:lineChart>
      <c:catAx>
        <c:axId val="-2140618792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1970, public capital is worth almost 1 year of national income, versus slightly more than 2 for private capital.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29274387576553"/>
              <c:y val="0.9252716890118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86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66296"/>
        <c:scaling>
          <c:orientation val="minMax"/>
          <c:max val="8.0"/>
          <c:min val="-1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719458040717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61879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4722222222222"/>
          <c:y val="0.1583711073278"/>
          <c:w val="0.323611111111111"/>
          <c:h val="0.244343832020998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4.4. Private</a:t>
            </a:r>
            <a:r>
              <a:rPr lang="fr-FR" baseline="0"/>
              <a:t> and public capital in </a:t>
            </a:r>
            <a:r>
              <a:rPr lang="fr-FR"/>
              <a:t>Europe, 1870-2010</a:t>
            </a:r>
          </a:p>
        </c:rich>
      </c:tx>
      <c:layout>
        <c:manualLayout>
          <c:xMode val="edge"/>
          <c:yMode val="edge"/>
          <c:x val="0.1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17439293598"/>
          <c:y val="0.0910326086956522"/>
          <c:w val="0.865894039735099"/>
          <c:h val="0.754076086956522"/>
        </c:manualLayout>
      </c:layout>
      <c:scatterChart>
        <c:scatterStyle val="lineMarker"/>
        <c:varyColors val="0"/>
        <c:ser>
          <c:idx val="2"/>
          <c:order val="0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'TS4.5'!$H$6:$H$20</c:f>
              <c:numCache>
                <c:formatCode>0%</c:formatCode>
                <c:ptCount val="15"/>
                <c:pt idx="0">
                  <c:v>6.438987588845109</c:v>
                </c:pt>
                <c:pt idx="1">
                  <c:v>6.443347718855525</c:v>
                </c:pt>
                <c:pt idx="2">
                  <c:v>5.923051325375326</c:v>
                </c:pt>
                <c:pt idx="3">
                  <c:v>6.11238551757944</c:v>
                </c:pt>
                <c:pt idx="4">
                  <c:v>6.04246975035047</c:v>
                </c:pt>
                <c:pt idx="5">
                  <c:v>2.591278469981477</c:v>
                </c:pt>
                <c:pt idx="6">
                  <c:v>3.068954922885854</c:v>
                </c:pt>
                <c:pt idx="7">
                  <c:v>2.664138741730742</c:v>
                </c:pt>
                <c:pt idx="8">
                  <c:v>1.65653502548827</c:v>
                </c:pt>
                <c:pt idx="9">
                  <c:v>2.09334194173539</c:v>
                </c:pt>
                <c:pt idx="10">
                  <c:v>2.29436379035529</c:v>
                </c:pt>
                <c:pt idx="11">
                  <c:v>2.844778366308419</c:v>
                </c:pt>
                <c:pt idx="12">
                  <c:v>3.134486967457698</c:v>
                </c:pt>
                <c:pt idx="13">
                  <c:v>3.766189316547006</c:v>
                </c:pt>
                <c:pt idx="14">
                  <c:v>4.116647617670386</c:v>
                </c:pt>
              </c:numCache>
            </c:numRef>
          </c:yVal>
          <c:smooth val="0"/>
        </c:ser>
        <c:ser>
          <c:idx val="3"/>
          <c:order val="1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'TS4.5'!$I$6:$I$20</c:f>
              <c:numCache>
                <c:formatCode>0%</c:formatCode>
                <c:ptCount val="15"/>
                <c:pt idx="0">
                  <c:v>6.992605706582853</c:v>
                </c:pt>
                <c:pt idx="1">
                  <c:v>7.328976692820198</c:v>
                </c:pt>
                <c:pt idx="2">
                  <c:v>7.264028360270482</c:v>
                </c:pt>
                <c:pt idx="3">
                  <c:v>7.26179545163617</c:v>
                </c:pt>
                <c:pt idx="4">
                  <c:v>6.994555684809979</c:v>
                </c:pt>
                <c:pt idx="5">
                  <c:v>3.300901765021385</c:v>
                </c:pt>
                <c:pt idx="6">
                  <c:v>3.43818642870648</c:v>
                </c:pt>
                <c:pt idx="7">
                  <c:v>3.172543044447413</c:v>
                </c:pt>
                <c:pt idx="8">
                  <c:v>2.185892845965967</c:v>
                </c:pt>
                <c:pt idx="9">
                  <c:v>2.797373724623318</c:v>
                </c:pt>
                <c:pt idx="10">
                  <c:v>3.114872313478797</c:v>
                </c:pt>
                <c:pt idx="11">
                  <c:v>3.204478942200365</c:v>
                </c:pt>
                <c:pt idx="12">
                  <c:v>3.413831010607676</c:v>
                </c:pt>
                <c:pt idx="13">
                  <c:v>4.742293828506322</c:v>
                </c:pt>
                <c:pt idx="14">
                  <c:v>5.745578173798844</c:v>
                </c:pt>
              </c:numCache>
            </c:numRef>
          </c:yVal>
          <c:smooth val="0"/>
        </c:ser>
        <c:ser>
          <c:idx val="6"/>
          <c:order val="2"/>
          <c:tx>
            <c:v>United Kingdom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'TS4.5'!$J$6:$J$20</c:f>
              <c:numCache>
                <c:formatCode>0%</c:formatCode>
                <c:ptCount val="15"/>
                <c:pt idx="0">
                  <c:v>6.961611232902404</c:v>
                </c:pt>
                <c:pt idx="1">
                  <c:v>6.367098649074781</c:v>
                </c:pt>
                <c:pt idx="2">
                  <c:v>6.092322738869093</c:v>
                </c:pt>
                <c:pt idx="3">
                  <c:v>6.49929442891109</c:v>
                </c:pt>
                <c:pt idx="4">
                  <c:v>6.725313142498217</c:v>
                </c:pt>
                <c:pt idx="5">
                  <c:v>4.412806429143078</c:v>
                </c:pt>
                <c:pt idx="6">
                  <c:v>5.079649669931067</c:v>
                </c:pt>
                <c:pt idx="7">
                  <c:v>3.99026553450683</c:v>
                </c:pt>
                <c:pt idx="8">
                  <c:v>3.12788865558323</c:v>
                </c:pt>
                <c:pt idx="9">
                  <c:v>3.128338402052107</c:v>
                </c:pt>
                <c:pt idx="10">
                  <c:v>3.144079789482295</c:v>
                </c:pt>
                <c:pt idx="11">
                  <c:v>3.503477979195091</c:v>
                </c:pt>
                <c:pt idx="12">
                  <c:v>4.282104486591702</c:v>
                </c:pt>
                <c:pt idx="13">
                  <c:v>4.955841336907347</c:v>
                </c:pt>
                <c:pt idx="14">
                  <c:v>5.21876019202926</c:v>
                </c:pt>
              </c:numCache>
            </c:numRef>
          </c:yVal>
          <c:smooth val="0"/>
        </c:ser>
        <c:ser>
          <c:idx val="10"/>
          <c:order val="3"/>
          <c:tx>
            <c:v>Germany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'TS4.5'!$M$6:$M$20</c:f>
              <c:numCache>
                <c:formatCode>0%</c:formatCode>
                <c:ptCount val="15"/>
                <c:pt idx="0">
                  <c:v>0.669183065642442</c:v>
                </c:pt>
                <c:pt idx="1">
                  <c:v>0.489790998145945</c:v>
                </c:pt>
                <c:pt idx="2">
                  <c:v>0.333591135889305</c:v>
                </c:pt>
                <c:pt idx="3">
                  <c:v>0.372140152737161</c:v>
                </c:pt>
                <c:pt idx="4">
                  <c:v>0.37522881079924</c:v>
                </c:pt>
                <c:pt idx="5">
                  <c:v>0.955478359105984</c:v>
                </c:pt>
                <c:pt idx="6">
                  <c:v>0.721239602155519</c:v>
                </c:pt>
                <c:pt idx="7">
                  <c:v>0.204510862617279</c:v>
                </c:pt>
                <c:pt idx="8">
                  <c:v>0.677307082185212</c:v>
                </c:pt>
                <c:pt idx="9">
                  <c:v>0.879609254387461</c:v>
                </c:pt>
                <c:pt idx="10">
                  <c:v>0.839031373314508</c:v>
                </c:pt>
                <c:pt idx="11">
                  <c:v>0.683209244277127</c:v>
                </c:pt>
                <c:pt idx="12">
                  <c:v>0.416678289277058</c:v>
                </c:pt>
                <c:pt idx="13">
                  <c:v>0.108978383320091</c:v>
                </c:pt>
                <c:pt idx="14">
                  <c:v>0.026415880444774</c:v>
                </c:pt>
              </c:numCache>
            </c:numRef>
          </c:yVal>
          <c:smooth val="0"/>
        </c:ser>
        <c:ser>
          <c:idx val="11"/>
          <c:order val="4"/>
          <c:tx>
            <c:v>France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'TS4.5'!$N$6:$N$20</c:f>
              <c:numCache>
                <c:formatCode>0%</c:formatCode>
                <c:ptCount val="15"/>
                <c:pt idx="0">
                  <c:v>0.196243267930191</c:v>
                </c:pt>
                <c:pt idx="1">
                  <c:v>-0.37859887787739</c:v>
                </c:pt>
                <c:pt idx="2">
                  <c:v>-0.313650545327674</c:v>
                </c:pt>
                <c:pt idx="3">
                  <c:v>-0.311417636693362</c:v>
                </c:pt>
                <c:pt idx="4">
                  <c:v>-0.282649029437407</c:v>
                </c:pt>
                <c:pt idx="5">
                  <c:v>-0.394180035625718</c:v>
                </c:pt>
                <c:pt idx="6">
                  <c:v>0.403909526681705</c:v>
                </c:pt>
                <c:pt idx="7">
                  <c:v>-0.330447089059229</c:v>
                </c:pt>
                <c:pt idx="8">
                  <c:v>0.591577335414732</c:v>
                </c:pt>
                <c:pt idx="9">
                  <c:v>0.407064923480785</c:v>
                </c:pt>
                <c:pt idx="10">
                  <c:v>0.516534801348709</c:v>
                </c:pt>
                <c:pt idx="11">
                  <c:v>0.45045696561859</c:v>
                </c:pt>
                <c:pt idx="12">
                  <c:v>0.264633690202729</c:v>
                </c:pt>
                <c:pt idx="13">
                  <c:v>0.283017718063387</c:v>
                </c:pt>
                <c:pt idx="14">
                  <c:v>0.30829308039551</c:v>
                </c:pt>
              </c:numCache>
            </c:numRef>
          </c:yVal>
          <c:smooth val="0"/>
        </c:ser>
        <c:ser>
          <c:idx val="12"/>
          <c:order val="5"/>
          <c:tx>
            <c:v>UK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'TS4.5'!$O$6:$O$20</c:f>
              <c:numCache>
                <c:formatCode>0%</c:formatCode>
                <c:ptCount val="15"/>
                <c:pt idx="0">
                  <c:v>-0.241245414824234</c:v>
                </c:pt>
                <c:pt idx="1">
                  <c:v>0.389766326322976</c:v>
                </c:pt>
                <c:pt idx="2">
                  <c:v>0.664542236528663</c:v>
                </c:pt>
                <c:pt idx="3">
                  <c:v>0.257570546486667</c:v>
                </c:pt>
                <c:pt idx="4">
                  <c:v>0.0680509902191248</c:v>
                </c:pt>
                <c:pt idx="5">
                  <c:v>-1.535633355656894</c:v>
                </c:pt>
                <c:pt idx="6">
                  <c:v>-1.467767020515247</c:v>
                </c:pt>
                <c:pt idx="7">
                  <c:v>-1.378382885091009</c:v>
                </c:pt>
                <c:pt idx="8">
                  <c:v>-0.781296430237772</c:v>
                </c:pt>
                <c:pt idx="9">
                  <c:v>-0.289545101170331</c:v>
                </c:pt>
                <c:pt idx="10">
                  <c:v>0.186914586935799</c:v>
                </c:pt>
                <c:pt idx="11">
                  <c:v>0.473420306036961</c:v>
                </c:pt>
                <c:pt idx="12">
                  <c:v>0.340697707454306</c:v>
                </c:pt>
                <c:pt idx="13">
                  <c:v>-0.0316661028729888</c:v>
                </c:pt>
                <c:pt idx="14">
                  <c:v>0.00678808199344605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45864"/>
        <c:axId val="2117020792"/>
      </c:scatterChart>
      <c:valAx>
        <c:axId val="2116445864"/>
        <c:scaling>
          <c:orientation val="minMax"/>
          <c:max val="2010.0"/>
          <c:min val="1870.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fluctuations of national capital in Europe in the long run are mostly due to the fluctuations of private capital.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5898560955743"/>
              <c:y val="0.9108647229907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020792"/>
        <c:crosses val="autoZero"/>
        <c:crossBetween val="midCat"/>
      </c:valAx>
      <c:valAx>
        <c:axId val="2117020792"/>
        <c:scaling>
          <c:orientation val="minMax"/>
          <c:max val="8.0"/>
          <c:min val="-2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and private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990950202170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445864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53103448275862"/>
          <c:y val="0.113122118181173"/>
          <c:w val="0.244137931034483"/>
          <c:h val="0.23076931261970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9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4.5. National capital</a:t>
            </a:r>
            <a:r>
              <a:rPr lang="fr-FR" baseline="0"/>
              <a:t> in</a:t>
            </a:r>
            <a:r>
              <a:rPr lang="fr-FR"/>
              <a:t> Europe, 1870-2010</a:t>
            </a:r>
          </a:p>
        </c:rich>
      </c:tx>
      <c:layout>
        <c:manualLayout>
          <c:xMode val="edge"/>
          <c:yMode val="edge"/>
          <c:x val="0.181291338582677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3708609271523"/>
          <c:y val="0.0842391304347826"/>
          <c:w val="0.874172185430464"/>
          <c:h val="0.786684782608696"/>
        </c:manualLayout>
      </c:layout>
      <c:scatterChart>
        <c:scatterStyle val="lineMarker"/>
        <c:varyColors val="0"/>
        <c:ser>
          <c:idx val="1"/>
          <c:order val="0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'TS4.5'!$C$6:$C$20</c:f>
              <c:numCache>
                <c:formatCode>0%</c:formatCode>
                <c:ptCount val="15"/>
                <c:pt idx="0">
                  <c:v>7.108170654487551</c:v>
                </c:pt>
                <c:pt idx="1">
                  <c:v>6.93313871700147</c:v>
                </c:pt>
                <c:pt idx="2">
                  <c:v>6.25664246126463</c:v>
                </c:pt>
                <c:pt idx="3">
                  <c:v>6.484525670316602</c:v>
                </c:pt>
                <c:pt idx="4">
                  <c:v>6.41769856114971</c:v>
                </c:pt>
                <c:pt idx="5">
                  <c:v>3.546756829087461</c:v>
                </c:pt>
                <c:pt idx="6">
                  <c:v>3.790194525041372</c:v>
                </c:pt>
                <c:pt idx="7">
                  <c:v>2.868649604348021</c:v>
                </c:pt>
                <c:pt idx="8">
                  <c:v>2.333842107673482</c:v>
                </c:pt>
                <c:pt idx="9">
                  <c:v>2.972951196122851</c:v>
                </c:pt>
                <c:pt idx="10">
                  <c:v>3.133395163669798</c:v>
                </c:pt>
                <c:pt idx="11">
                  <c:v>3.527987610585547</c:v>
                </c:pt>
                <c:pt idx="12">
                  <c:v>3.551165256734756</c:v>
                </c:pt>
                <c:pt idx="13">
                  <c:v>3.875167699867097</c:v>
                </c:pt>
                <c:pt idx="14">
                  <c:v>4.14306349811516</c:v>
                </c:pt>
              </c:numCache>
            </c:numRef>
          </c:yVal>
          <c:smooth val="0"/>
        </c:ser>
        <c:ser>
          <c:idx val="2"/>
          <c:order val="1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'TS4.5'!$D$6:$D$20</c:f>
              <c:numCache>
                <c:formatCode>0%</c:formatCode>
                <c:ptCount val="15"/>
                <c:pt idx="0">
                  <c:v>7.188848974513044</c:v>
                </c:pt>
                <c:pt idx="1">
                  <c:v>6.950377814942807</c:v>
                </c:pt>
                <c:pt idx="2">
                  <c:v>6.950377814942807</c:v>
                </c:pt>
                <c:pt idx="3">
                  <c:v>6.950377814942807</c:v>
                </c:pt>
                <c:pt idx="4">
                  <c:v>6.711906655372572</c:v>
                </c:pt>
                <c:pt idx="5">
                  <c:v>2.906721729395668</c:v>
                </c:pt>
                <c:pt idx="6">
                  <c:v>3.842095955388184</c:v>
                </c:pt>
                <c:pt idx="7">
                  <c:v>2.842095955388184</c:v>
                </c:pt>
                <c:pt idx="8">
                  <c:v>2.7774701813807</c:v>
                </c:pt>
                <c:pt idx="9">
                  <c:v>3.204438648104103</c:v>
                </c:pt>
                <c:pt idx="10">
                  <c:v>3.631407114827506</c:v>
                </c:pt>
                <c:pt idx="11">
                  <c:v>3.654935907818955</c:v>
                </c:pt>
                <c:pt idx="12">
                  <c:v>3.678464700810404</c:v>
                </c:pt>
                <c:pt idx="13">
                  <c:v>5.025311546569709</c:v>
                </c:pt>
                <c:pt idx="14">
                  <c:v>6.053871254194354</c:v>
                </c:pt>
              </c:numCache>
            </c:numRef>
          </c:yVal>
          <c:smooth val="0"/>
        </c:ser>
        <c:ser>
          <c:idx val="3"/>
          <c:order val="2"/>
          <c:tx>
            <c:v>United Kingdom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'TS4.5'!$E$6:$E$20</c:f>
              <c:numCache>
                <c:formatCode>0%</c:formatCode>
                <c:ptCount val="15"/>
                <c:pt idx="0">
                  <c:v>6.720365818078171</c:v>
                </c:pt>
                <c:pt idx="1">
                  <c:v>6.756864975397756</c:v>
                </c:pt>
                <c:pt idx="2">
                  <c:v>6.756864975397756</c:v>
                </c:pt>
                <c:pt idx="3">
                  <c:v>6.756864975397756</c:v>
                </c:pt>
                <c:pt idx="4">
                  <c:v>6.793364132717342</c:v>
                </c:pt>
                <c:pt idx="5">
                  <c:v>2.877173073486184</c:v>
                </c:pt>
                <c:pt idx="6">
                  <c:v>3.611882649415821</c:v>
                </c:pt>
                <c:pt idx="7">
                  <c:v>2.611882649415821</c:v>
                </c:pt>
                <c:pt idx="8">
                  <c:v>2.346592225345458</c:v>
                </c:pt>
                <c:pt idx="9">
                  <c:v>2.838793300881776</c:v>
                </c:pt>
                <c:pt idx="10">
                  <c:v>3.330994376418094</c:v>
                </c:pt>
                <c:pt idx="11">
                  <c:v>3.976898285232052</c:v>
                </c:pt>
                <c:pt idx="12">
                  <c:v>4.622802194046009</c:v>
                </c:pt>
                <c:pt idx="13">
                  <c:v>4.924175234034358</c:v>
                </c:pt>
                <c:pt idx="14">
                  <c:v>5.225548274022707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3480"/>
        <c:axId val="-2140997224"/>
      </c:scatterChart>
      <c:valAx>
        <c:axId val="2116593480"/>
        <c:scaling>
          <c:orientation val="minMax"/>
          <c:max val="2010.0"/>
          <c:min val="1870.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(sum of public and private capital) is worth between 2 and 3 years of national income in Europe in 1950.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38791528645126"/>
              <c:y val="0.9221137476058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997224"/>
        <c:crosses val="autoZero"/>
        <c:crossBetween val="midCat"/>
      </c:valAx>
      <c:valAx>
        <c:axId val="-2140997224"/>
        <c:scaling>
          <c:orientation val="minMax"/>
          <c:max val="8.0"/>
          <c:min val="1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15837092998510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593480"/>
        <c:crossesAt val="1810.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1379310344828"/>
          <c:y val="0.171945626729091"/>
          <c:w val="0.238620689655172"/>
          <c:h val="0.27601812442363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4.6. Capital in</a:t>
            </a:r>
            <a:r>
              <a:rPr lang="fr-FR" baseline="0"/>
              <a:t> the United States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79640733341168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07547169811"/>
          <c:y val="0.0746268656716418"/>
          <c:w val="0.838274932614555"/>
          <c:h val="0.781546811397558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'TS4.2'!$C$11:$C$21</c:f>
              <c:numCache>
                <c:formatCode>0%</c:formatCode>
                <c:ptCount val="11"/>
                <c:pt idx="0">
                  <c:v>1.65748674059843</c:v>
                </c:pt>
                <c:pt idx="1">
                  <c:v>1.203703703703704</c:v>
                </c:pt>
                <c:pt idx="2">
                  <c:v>1.217574989438108</c:v>
                </c:pt>
                <c:pt idx="3">
                  <c:v>0.886788187928622</c:v>
                </c:pt>
                <c:pt idx="4">
                  <c:v>1.019430921952878</c:v>
                </c:pt>
                <c:pt idx="5">
                  <c:v>0.591079721051946</c:v>
                </c:pt>
                <c:pt idx="6">
                  <c:v>0.464588876052613</c:v>
                </c:pt>
                <c:pt idx="7">
                  <c:v>0.237385373247442</c:v>
                </c:pt>
                <c:pt idx="8">
                  <c:v>0.190522922293671</c:v>
                </c:pt>
                <c:pt idx="9">
                  <c:v>0.0850456795340083</c:v>
                </c:pt>
                <c:pt idx="10">
                  <c:v>0.115675272463312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'TS4.2'!$D$11:$D$21</c:f>
              <c:numCache>
                <c:formatCode>0%</c:formatCode>
                <c:ptCount val="11"/>
                <c:pt idx="0">
                  <c:v>0.828743370299215</c:v>
                </c:pt>
                <c:pt idx="1">
                  <c:v>0.625</c:v>
                </c:pt>
                <c:pt idx="2">
                  <c:v>0.608365019011407</c:v>
                </c:pt>
                <c:pt idx="3">
                  <c:v>1.104080657818417</c:v>
                </c:pt>
                <c:pt idx="4">
                  <c:v>1.045239299723837</c:v>
                </c:pt>
                <c:pt idx="5">
                  <c:v>1.025487708813015</c:v>
                </c:pt>
                <c:pt idx="6">
                  <c:v>1.512243447552347</c:v>
                </c:pt>
                <c:pt idx="7">
                  <c:v>1.45633952254642</c:v>
                </c:pt>
                <c:pt idx="8">
                  <c:v>1.506082611213002</c:v>
                </c:pt>
                <c:pt idx="9">
                  <c:v>1.743218013725702</c:v>
                </c:pt>
                <c:pt idx="10">
                  <c:v>1.824866969088544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'TS4.2'!$E$11:$E$21</c:f>
              <c:numCache>
                <c:formatCode>0%</c:formatCode>
                <c:ptCount val="11"/>
                <c:pt idx="0">
                  <c:v>0.771588655106165</c:v>
                </c:pt>
                <c:pt idx="1">
                  <c:v>1.212962962962963</c:v>
                </c:pt>
                <c:pt idx="2">
                  <c:v>1.667089142374312</c:v>
                </c:pt>
                <c:pt idx="3">
                  <c:v>2.384344399331263</c:v>
                </c:pt>
                <c:pt idx="4">
                  <c:v>2.900216452011511</c:v>
                </c:pt>
                <c:pt idx="5">
                  <c:v>2.582094986317815</c:v>
                </c:pt>
                <c:pt idx="6">
                  <c:v>3.178639563894821</c:v>
                </c:pt>
                <c:pt idx="7">
                  <c:v>2.05053334596438</c:v>
                </c:pt>
                <c:pt idx="8">
                  <c:v>2.258779554062672</c:v>
                </c:pt>
                <c:pt idx="9">
                  <c:v>2.443573398897027</c:v>
                </c:pt>
                <c:pt idx="10">
                  <c:v>2.621292516920068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25400">
              <a:solidFill>
                <a:srgbClr val="000000"/>
              </a:solidFill>
              <a:prstDash val="solid"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'TS4.2'!$F$11:$F$21</c:f>
              <c:numCache>
                <c:formatCode>0%</c:formatCode>
                <c:ptCount val="11"/>
                <c:pt idx="0">
                  <c:v>-0.125300721769377</c:v>
                </c:pt>
                <c:pt idx="1">
                  <c:v>-0.148148148148148</c:v>
                </c:pt>
                <c:pt idx="2">
                  <c:v>-0.0929446556822982</c:v>
                </c:pt>
                <c:pt idx="3">
                  <c:v>-0.154649595687332</c:v>
                </c:pt>
                <c:pt idx="4">
                  <c:v>-0.0677469916487672</c:v>
                </c:pt>
                <c:pt idx="5">
                  <c:v>0.124053134160974</c:v>
                </c:pt>
                <c:pt idx="6">
                  <c:v>0.132055378061768</c:v>
                </c:pt>
                <c:pt idx="7">
                  <c:v>0.0535733232284956</c:v>
                </c:pt>
                <c:pt idx="8">
                  <c:v>0.046087423869379</c:v>
                </c:pt>
                <c:pt idx="9">
                  <c:v>-0.0820547575173484</c:v>
                </c:pt>
                <c:pt idx="10">
                  <c:v>-0.254257820184466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92280"/>
        <c:axId val="2078352616"/>
      </c:areaChart>
      <c:catAx>
        <c:axId val="211719228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3 years of national income in the United States in 1770 (incl. 1.5 years in agricultural land). </a:t>
                </a:r>
                <a:r>
                  <a:rPr lang="en-US" sz="1100" b="0" i="0" u="none" strike="noStrike" baseline="0"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  <a:r>
                  <a:rPr lang="en-US" sz="1200" b="0" i="0" u="none" strike="noStrike" baseline="0">
                    <a:latin typeface="Arial"/>
                    <a:ea typeface="Calibri"/>
                    <a:cs typeface="Arial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0.137874015748031"/>
              <c:y val="0.9245607802278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835261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078352616"/>
        <c:scaling>
          <c:orientation val="minMax"/>
          <c:max val="8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0.000898460453637325"/>
              <c:y val="0.20759833979537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192280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57185685744506"/>
          <c:y val="0.0970654346080926"/>
          <c:w val="0.416167704783171"/>
          <c:h val="0.32731378208960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4.7. Public</a:t>
            </a:r>
            <a:r>
              <a:rPr lang="fr-FR" baseline="0"/>
              <a:t> wealth in the United States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6137926509186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8012232415902"/>
          <c:y val="0.0855978260869565"/>
          <c:w val="0.870169585765916"/>
          <c:h val="0.778532608695652"/>
        </c:manualLayout>
      </c:layout>
      <c:lineChart>
        <c:grouping val="standard"/>
        <c:varyColors val="0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'TS4.2'!$H$11:$H$21</c:f>
              <c:numCache>
                <c:formatCode>0%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0.355273112307972</c:v>
                </c:pt>
                <c:pt idx="4">
                  <c:v>0.536259475272877</c:v>
                </c:pt>
                <c:pt idx="5">
                  <c:v>0.766629645509621</c:v>
                </c:pt>
                <c:pt idx="6">
                  <c:v>0.69907887639517</c:v>
                </c:pt>
                <c:pt idx="7">
                  <c:v>1.111703296703297</c:v>
                </c:pt>
                <c:pt idx="8">
                  <c:v>1.193563973508676</c:v>
                </c:pt>
                <c:pt idx="9">
                  <c:v>1.080810216394074</c:v>
                </c:pt>
                <c:pt idx="10">
                  <c:v>1.24719270993226</c:v>
                </c:pt>
              </c:numCache>
            </c:numRef>
          </c:val>
          <c:smooth val="0"/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'TS4.2'!$I$11:$I$21</c:f>
              <c:numCache>
                <c:formatCode>0%</c:formatCode>
                <c:ptCount val="11"/>
                <c:pt idx="0">
                  <c:v>0.1</c:v>
                </c:pt>
                <c:pt idx="1">
                  <c:v>0.0981481481481481</c:v>
                </c:pt>
                <c:pt idx="2">
                  <c:v>0.026615969581749</c:v>
                </c:pt>
                <c:pt idx="3">
                  <c:v>0.315424605359006</c:v>
                </c:pt>
                <c:pt idx="4">
                  <c:v>0.228166919162831</c:v>
                </c:pt>
                <c:pt idx="5">
                  <c:v>0.50033324452243</c:v>
                </c:pt>
                <c:pt idx="6">
                  <c:v>0.35720648012886</c:v>
                </c:pt>
                <c:pt idx="7">
                  <c:v>0.968323228495642</c:v>
                </c:pt>
                <c:pt idx="8">
                  <c:v>0.511868001929634</c:v>
                </c:pt>
                <c:pt idx="9">
                  <c:v>0.814113169927174</c:v>
                </c:pt>
                <c:pt idx="10">
                  <c:v>1.038834725578823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3880"/>
        <c:axId val="2093796440"/>
      </c:lineChart>
      <c:catAx>
        <c:axId val="2139243880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worth 1 year of national income in the U.S. in 1950 (almost as much as assets) 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16666666666667"/>
              <c:y val="0.9343585514648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379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96440"/>
        <c:scaling>
          <c:orientation val="minMax"/>
          <c:max val="2.5"/>
          <c:min val="0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Public assets and debt (%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1861413775980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92438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6388888888889"/>
          <c:y val="0.235294034191672"/>
          <c:w val="0.595833333333333"/>
          <c:h val="0.43891395332340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4.8. Private</a:t>
            </a:r>
            <a:r>
              <a:rPr lang="fr-FR" baseline="0"/>
              <a:t> and public capital in the U.S.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6137926509186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7472894078398"/>
          <c:y val="0.0869565217391304"/>
          <c:w val="0.86905754795663"/>
          <c:h val="0.779891304347826"/>
        </c:manualLayout>
      </c:layout>
      <c:lineChart>
        <c:grouping val="standard"/>
        <c:varyColors val="0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'TS4.2'!$B$11:$B$21</c:f>
              <c:numCache>
                <c:formatCode>0%</c:formatCode>
                <c:ptCount val="11"/>
                <c:pt idx="0">
                  <c:v>3.132518044234434</c:v>
                </c:pt>
                <c:pt idx="1">
                  <c:v>2.893518518518518</c:v>
                </c:pt>
                <c:pt idx="2">
                  <c:v>3.400084495141529</c:v>
                </c:pt>
                <c:pt idx="3">
                  <c:v>4.220563649390972</c:v>
                </c:pt>
                <c:pt idx="4">
                  <c:v>4.897139682039459</c:v>
                </c:pt>
                <c:pt idx="5">
                  <c:v>4.32271555034375</c:v>
                </c:pt>
                <c:pt idx="6">
                  <c:v>5.287527265561549</c:v>
                </c:pt>
                <c:pt idx="7">
                  <c:v>3.797831564986737</c:v>
                </c:pt>
                <c:pt idx="8">
                  <c:v>4.001472511438724</c:v>
                </c:pt>
                <c:pt idx="9">
                  <c:v>4.18978233463939</c:v>
                </c:pt>
                <c:pt idx="10">
                  <c:v>4.307576938287459</c:v>
                </c:pt>
              </c:numCache>
            </c:numRef>
          </c:val>
          <c:smooth val="0"/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'TS4.2'!$J$11:$J$21</c:f>
              <c:numCache>
                <c:formatCode>0%</c:formatCode>
                <c:ptCount val="11"/>
                <c:pt idx="0">
                  <c:v>3.132518044234434</c:v>
                </c:pt>
                <c:pt idx="1">
                  <c:v>2.791666666666666</c:v>
                </c:pt>
                <c:pt idx="2">
                  <c:v>3.226700464723278</c:v>
                </c:pt>
                <c:pt idx="3">
                  <c:v>4.180715142442006</c:v>
                </c:pt>
                <c:pt idx="4">
                  <c:v>4.589047125929412</c:v>
                </c:pt>
                <c:pt idx="5">
                  <c:v>4.056419149356558</c:v>
                </c:pt>
                <c:pt idx="6">
                  <c:v>4.94565486929524</c:v>
                </c:pt>
                <c:pt idx="7">
                  <c:v>3.654451496779083</c:v>
                </c:pt>
                <c:pt idx="8">
                  <c:v>3.319776539859684</c:v>
                </c:pt>
                <c:pt idx="9">
                  <c:v>3.92308528817249</c:v>
                </c:pt>
                <c:pt idx="10">
                  <c:v>4.099218953934021</c:v>
                </c:pt>
              </c:numCache>
            </c:numRef>
          </c:val>
          <c:smooth val="0"/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1770.0</c:v>
                </c:pt>
                <c:pt idx="1">
                  <c:v>1810.0</c:v>
                </c:pt>
                <c:pt idx="2">
                  <c:v>1850.0</c:v>
                </c:pt>
                <c:pt idx="3">
                  <c:v>1880.0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1950.0</c:v>
                </c:pt>
                <c:pt idx="8">
                  <c:v>1970.0</c:v>
                </c:pt>
                <c:pt idx="9">
                  <c:v>1990.0</c:v>
                </c:pt>
                <c:pt idx="10">
                  <c:v>2010.0</c:v>
                </c:pt>
              </c:numCache>
            </c:numRef>
          </c:cat>
          <c:val>
            <c:numRef>
              <c:f>'TS4.2'!$G$11:$G$21</c:f>
              <c:numCache>
                <c:formatCode>0%</c:formatCode>
                <c:ptCount val="11"/>
                <c:pt idx="0">
                  <c:v>0.05</c:v>
                </c:pt>
                <c:pt idx="1">
                  <c:v>0.101851851851852</c:v>
                </c:pt>
                <c:pt idx="2">
                  <c:v>0.173384030418251</c:v>
                </c:pt>
                <c:pt idx="3">
                  <c:v>0.0398485069489664</c:v>
                </c:pt>
                <c:pt idx="4">
                  <c:v>0.308092556110046</c:v>
                </c:pt>
                <c:pt idx="5">
                  <c:v>0.266296400987191</c:v>
                </c:pt>
                <c:pt idx="6">
                  <c:v>0.34187239626631</c:v>
                </c:pt>
                <c:pt idx="7">
                  <c:v>0.143380068207654</c:v>
                </c:pt>
                <c:pt idx="8">
                  <c:v>0.681695971579041</c:v>
                </c:pt>
                <c:pt idx="9">
                  <c:v>0.2666970464669</c:v>
                </c:pt>
                <c:pt idx="10">
                  <c:v>0.208357984353437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80472"/>
        <c:axId val="2117029640"/>
      </c:lineChart>
      <c:catAx>
        <c:axId val="-2140480472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2010, public capital is worth 20% of national income, vs. over 400% for private capital.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75145997375328"/>
              <c:y val="0.9252716890118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02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029640"/>
        <c:scaling>
          <c:orientation val="minMax"/>
          <c:max val="8.0"/>
          <c:min val="-1.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719458040717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48047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3611111111111"/>
          <c:y val="0.101748776335391"/>
          <c:w val="0.4625"/>
          <c:h val="0.33478044974108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4.9. Capital in Canada, 1860-2010</a:t>
            </a:r>
          </a:p>
        </c:rich>
      </c:tx>
      <c:layout>
        <c:manualLayout>
          <c:xMode val="edge"/>
          <c:yMode val="edge"/>
          <c:x val="0.20844564578681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52470799641"/>
          <c:y val="0.0710085933966531"/>
          <c:w val="0.8544474393531"/>
          <c:h val="0.771596562641339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'TS4.3'!$C$9:$C$18</c:f>
              <c:numCache>
                <c:formatCode>0%</c:formatCode>
                <c:ptCount val="10"/>
                <c:pt idx="0">
                  <c:v>1.953981614632286</c:v>
                </c:pt>
                <c:pt idx="1">
                  <c:v>1.256830601092896</c:v>
                </c:pt>
                <c:pt idx="2">
                  <c:v>1.011351303093558</c:v>
                </c:pt>
                <c:pt idx="3">
                  <c:v>0.662653295503225</c:v>
                </c:pt>
                <c:pt idx="4">
                  <c:v>0.152958896507987</c:v>
                </c:pt>
                <c:pt idx="5">
                  <c:v>0.168325095907734</c:v>
                </c:pt>
                <c:pt idx="6">
                  <c:v>0.150211350676546</c:v>
                </c:pt>
                <c:pt idx="7">
                  <c:v>0.108801305449039</c:v>
                </c:pt>
                <c:pt idx="8">
                  <c:v>0.118912362173784</c:v>
                </c:pt>
                <c:pt idx="9">
                  <c:v>0.142453569310296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'TS4.3'!$D$9:$D$18</c:f>
              <c:numCache>
                <c:formatCode>0%</c:formatCode>
                <c:ptCount val="10"/>
                <c:pt idx="0">
                  <c:v>0.715744181183987</c:v>
                </c:pt>
                <c:pt idx="1">
                  <c:v>0.935215937494122</c:v>
                </c:pt>
                <c:pt idx="2">
                  <c:v>1.089047861666513</c:v>
                </c:pt>
                <c:pt idx="3">
                  <c:v>1.28738255921662</c:v>
                </c:pt>
                <c:pt idx="4">
                  <c:v>1.331642157834238</c:v>
                </c:pt>
                <c:pt idx="5">
                  <c:v>1.212510170758474</c:v>
                </c:pt>
                <c:pt idx="6">
                  <c:v>1.281329985552251</c:v>
                </c:pt>
                <c:pt idx="7">
                  <c:v>1.508540960974852</c:v>
                </c:pt>
                <c:pt idx="8">
                  <c:v>1.716087507361894</c:v>
                </c:pt>
                <c:pt idx="9">
                  <c:v>2.079292931628366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'TS4.3'!$E$9:$E$18</c:f>
              <c:numCache>
                <c:formatCode>0%</c:formatCode>
                <c:ptCount val="10"/>
                <c:pt idx="0">
                  <c:v>1.574637198604772</c:v>
                </c:pt>
                <c:pt idx="1">
                  <c:v>2.982816849391123</c:v>
                </c:pt>
                <c:pt idx="2">
                  <c:v>3.188610021845532</c:v>
                </c:pt>
                <c:pt idx="3">
                  <c:v>3.547879984899051</c:v>
                </c:pt>
                <c:pt idx="4">
                  <c:v>2.168417297554402</c:v>
                </c:pt>
                <c:pt idx="5">
                  <c:v>1.838463915485283</c:v>
                </c:pt>
                <c:pt idx="6">
                  <c:v>1.790969404845787</c:v>
                </c:pt>
                <c:pt idx="7">
                  <c:v>1.824288617568337</c:v>
                </c:pt>
                <c:pt idx="8">
                  <c:v>1.881887180738275</c:v>
                </c:pt>
                <c:pt idx="9">
                  <c:v>1.950333143773907</c:v>
                </c:pt>
              </c:numCache>
            </c:numRef>
          </c:val>
        </c:ser>
        <c:ser>
          <c:idx val="2"/>
          <c:order val="3"/>
          <c:tx>
            <c:v>Net foreign debt</c:v>
          </c:tx>
          <c:spPr>
            <a:solidFill>
              <a:srgbClr val="7F7F7F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1860.0</c:v>
                </c:pt>
                <c:pt idx="1">
                  <c:v>1890.0</c:v>
                </c:pt>
                <c:pt idx="2">
                  <c:v>1910.0</c:v>
                </c:pt>
                <c:pt idx="3">
                  <c:v>1920.0</c:v>
                </c:pt>
                <c:pt idx="4">
                  <c:v>1950.0</c:v>
                </c:pt>
                <c:pt idx="5">
                  <c:v>1970.0</c:v>
                </c:pt>
                <c:pt idx="6">
                  <c:v>1980.0</c:v>
                </c:pt>
                <c:pt idx="7">
                  <c:v>1990.0</c:v>
                </c:pt>
                <c:pt idx="8">
                  <c:v>2000.0</c:v>
                </c:pt>
                <c:pt idx="9">
                  <c:v>2010.0</c:v>
                </c:pt>
              </c:numCache>
            </c:numRef>
          </c:cat>
          <c:val>
            <c:numRef>
              <c:f>'TS4.3'!$F$9:$F$18</c:f>
              <c:numCache>
                <c:formatCode>0%</c:formatCode>
                <c:ptCount val="10"/>
                <c:pt idx="0">
                  <c:v>-0.4</c:v>
                </c:pt>
                <c:pt idx="1">
                  <c:v>-1.28701330133395</c:v>
                </c:pt>
                <c:pt idx="2">
                  <c:v>-1.155374935074071</c:v>
                </c:pt>
                <c:pt idx="3">
                  <c:v>-1.158991663358476</c:v>
                </c:pt>
                <c:pt idx="4">
                  <c:v>-0.329977406952317</c:v>
                </c:pt>
                <c:pt idx="5">
                  <c:v>-0.369473310397202</c:v>
                </c:pt>
                <c:pt idx="6">
                  <c:v>-0.44612735618674</c:v>
                </c:pt>
                <c:pt idx="7">
                  <c:v>-0.448706872595502</c:v>
                </c:pt>
                <c:pt idx="8">
                  <c:v>-0.10248720744904</c:v>
                </c:pt>
                <c:pt idx="9">
                  <c:v>-0.122351273851284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5112"/>
        <c:axId val="-2140424840"/>
      </c:areaChart>
      <c:dateAx>
        <c:axId val="-214110511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lIns="0">
                <a:no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Canada, a substantial part of domestic capital has always been helf by the rest of the world, so that national capital has always been less than domsetic capital. </a:t>
                </a:r>
                <a:r>
                  <a:rPr lang="en-US" sz="1050" b="0" i="0" u="none" strike="noStrike" baseline="0">
                    <a:solidFill>
                      <a:srgbClr val="000000"/>
                    </a:solidFill>
                    <a:latin typeface="Arial"/>
                    <a:ea typeface="Arial Narrow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75202138911741"/>
              <c:y val="0.9172319674791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424840"/>
        <c:crossesAt val="0.0"/>
        <c:auto val="0"/>
        <c:lblOffset val="100"/>
        <c:baseTimeUnit val="days"/>
        <c:majorUnit val="20.0"/>
        <c:majorTimeUnit val="days"/>
        <c:minorUnit val="1.0"/>
        <c:minorTimeUnit val="days"/>
      </c:dateAx>
      <c:valAx>
        <c:axId val="-2140424840"/>
        <c:scaling>
          <c:orientation val="minMax"/>
          <c:max val="8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0.00119191444353038"/>
              <c:y val="0.1594214904264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110511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28742507932777"/>
          <c:y val="0.124153415204878"/>
          <c:w val="0.898203549183218"/>
          <c:h val="0.3814897432831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8740157499999996" right="0.78740157499999996" top="0.984251969" bottom="0.984251969" header="0.4921259845" footer="0.4921259845"/>
  <pageSetup paperSize="9" orientation="landscape" horizontalDpi="300" verticalDpi="3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261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0.20051</cdr:x>
      <cdr:y>0.49</cdr:y>
    </cdr:from>
    <cdr:to>
      <cdr:x>0.33896</cdr:x>
      <cdr:y>0.61217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9900" y="3060700"/>
          <a:ext cx="1320800" cy="685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Public capital </a:t>
          </a:r>
        </a:p>
      </cdr:txBody>
    </cdr:sp>
  </cdr:relSizeAnchor>
  <cdr:relSizeAnchor xmlns:cdr="http://schemas.openxmlformats.org/drawingml/2006/chartDrawing">
    <cdr:from>
      <cdr:x>0.19667</cdr:x>
      <cdr:y>0.29423</cdr:y>
    </cdr:from>
    <cdr:to>
      <cdr:x>0.3432</cdr:x>
      <cdr:y>0.40481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1040" y="3004460"/>
          <a:ext cx="1397460" cy="6277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Private capital </a:t>
          </a:r>
        </a:p>
      </cdr:txBody>
    </cdr:sp>
  </cdr:relSizeAnchor>
  <cdr:relSizeAnchor xmlns:cdr="http://schemas.openxmlformats.org/drawingml/2006/chartDrawing">
    <cdr:from>
      <cdr:x>0.263</cdr:x>
      <cdr:y>0.2405</cdr:y>
    </cdr:from>
    <cdr:to>
      <cdr:x>0.266</cdr:x>
      <cdr:y>0.29375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30780" y="1355636"/>
          <a:ext cx="41434" cy="2989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0.29925</cdr:x>
      <cdr:y>0.6055</cdr:y>
    </cdr:from>
    <cdr:to>
      <cdr:x>0.30975</cdr:x>
      <cdr:y>0.6435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73759" y="3398914"/>
          <a:ext cx="96679" cy="2119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1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A4" sqref="A4:J4"/>
    </sheetView>
  </sheetViews>
  <sheetFormatPr baseColWidth="10" defaultColWidth="10.33203125" defaultRowHeight="12" x14ac:dyDescent="0"/>
  <cols>
    <col min="1" max="1" width="7.83203125" style="59" customWidth="1"/>
    <col min="2" max="7" width="9.6640625" style="59" customWidth="1"/>
    <col min="8" max="9" width="10.33203125" style="59"/>
    <col min="10" max="10" width="10.6640625" style="59" customWidth="1"/>
    <col min="11" max="16384" width="10.33203125" style="59"/>
  </cols>
  <sheetData>
    <row r="1" spans="1:14">
      <c r="A1" s="57"/>
      <c r="B1" s="58"/>
      <c r="C1" s="57"/>
      <c r="D1" s="57"/>
      <c r="E1" s="57"/>
      <c r="F1" s="57"/>
    </row>
    <row r="3" spans="1:14" ht="13" thickBot="1"/>
    <row r="4" spans="1:14" ht="40" customHeight="1" thickTop="1" thickBot="1">
      <c r="A4" s="133" t="s">
        <v>41</v>
      </c>
      <c r="B4" s="134"/>
      <c r="C4" s="134"/>
      <c r="D4" s="134"/>
      <c r="E4" s="134"/>
      <c r="F4" s="134"/>
      <c r="G4" s="135"/>
      <c r="H4" s="135"/>
      <c r="I4" s="135"/>
      <c r="J4" s="136"/>
    </row>
    <row r="5" spans="1:14" ht="13" thickTop="1">
      <c r="A5" s="60"/>
      <c r="B5" s="61"/>
      <c r="C5" s="61"/>
      <c r="D5" s="61"/>
      <c r="E5" s="61"/>
      <c r="F5" s="61"/>
      <c r="G5" s="61"/>
    </row>
    <row r="6" spans="1:14" ht="13" thickBot="1">
      <c r="A6" s="61"/>
      <c r="B6" s="62"/>
      <c r="C6" s="63"/>
      <c r="D6" s="63"/>
      <c r="E6" s="63"/>
      <c r="F6" s="63"/>
      <c r="G6" s="61"/>
    </row>
    <row r="7" spans="1:14" ht="39.75" customHeight="1" thickTop="1">
      <c r="A7" s="137" t="s">
        <v>35</v>
      </c>
      <c r="B7" s="64" t="s">
        <v>22</v>
      </c>
      <c r="C7" s="139" t="s">
        <v>1</v>
      </c>
      <c r="D7" s="139" t="s">
        <v>2</v>
      </c>
      <c r="E7" s="139" t="s">
        <v>3</v>
      </c>
      <c r="F7" s="141" t="s">
        <v>23</v>
      </c>
      <c r="G7" s="64" t="s">
        <v>24</v>
      </c>
      <c r="H7" s="143" t="s">
        <v>25</v>
      </c>
      <c r="I7" s="143" t="s">
        <v>26</v>
      </c>
      <c r="J7" s="65" t="s">
        <v>27</v>
      </c>
      <c r="K7" s="129" t="s">
        <v>5</v>
      </c>
      <c r="L7" s="131" t="s">
        <v>6</v>
      </c>
      <c r="M7" s="131" t="s">
        <v>7</v>
      </c>
      <c r="N7" s="123" t="s">
        <v>8</v>
      </c>
    </row>
    <row r="8" spans="1:14" ht="30" customHeight="1" thickBot="1">
      <c r="A8" s="138"/>
      <c r="B8" s="66" t="s">
        <v>10</v>
      </c>
      <c r="C8" s="140"/>
      <c r="D8" s="140"/>
      <c r="E8" s="140"/>
      <c r="F8" s="142"/>
      <c r="G8" s="66" t="s">
        <v>11</v>
      </c>
      <c r="H8" s="144"/>
      <c r="I8" s="144"/>
      <c r="J8" s="67" t="s">
        <v>9</v>
      </c>
      <c r="K8" s="130"/>
      <c r="L8" s="132"/>
      <c r="M8" s="132"/>
      <c r="N8" s="124"/>
    </row>
    <row r="9" spans="1:14" ht="13" thickTop="1">
      <c r="A9" s="9">
        <v>1870</v>
      </c>
      <c r="B9" s="10">
        <v>6.9081706544875505</v>
      </c>
      <c r="C9" s="11">
        <v>2.8163284477458488</v>
      </c>
      <c r="D9" s="12">
        <v>0.82829734473935834</v>
      </c>
      <c r="E9" s="12">
        <v>3.199439732168496</v>
      </c>
      <c r="F9" s="13">
        <v>6.4105129833847502E-2</v>
      </c>
      <c r="G9" s="14">
        <v>0.469183065642442</v>
      </c>
      <c r="H9" s="70">
        <v>0.72262415123983259</v>
      </c>
      <c r="I9" s="15">
        <v>0.25344108559739059</v>
      </c>
      <c r="J9" s="19">
        <v>6.4389875888451087</v>
      </c>
      <c r="K9" s="16">
        <f t="shared" ref="K9:K17" si="0">C9</f>
        <v>2.8163284477458488</v>
      </c>
      <c r="L9" s="17">
        <f t="shared" ref="L9:L17" si="1">C9+D9</f>
        <v>3.6446257924852072</v>
      </c>
      <c r="M9" s="17">
        <f t="shared" ref="M9:M17" si="2">C9+D9+E9</f>
        <v>6.8440655246537032</v>
      </c>
      <c r="N9" s="18">
        <f t="shared" ref="N9:N17" si="3">F9</f>
        <v>6.4105129833847502E-2</v>
      </c>
    </row>
    <row r="10" spans="1:14">
      <c r="A10" s="9">
        <v>1890</v>
      </c>
      <c r="B10" s="19">
        <v>6.2566424612646321</v>
      </c>
      <c r="C10" s="20">
        <v>1.7423695953091858</v>
      </c>
      <c r="D10" s="12">
        <v>1.0050670830582862</v>
      </c>
      <c r="E10" s="12">
        <v>3.0344371155138381</v>
      </c>
      <c r="F10" s="13">
        <v>0.47476866738332218</v>
      </c>
      <c r="G10" s="14">
        <v>0.33359113588930545</v>
      </c>
      <c r="H10" s="12">
        <v>0.86782482248383874</v>
      </c>
      <c r="I10" s="15">
        <v>0.5342336865945333</v>
      </c>
      <c r="J10" s="19">
        <v>5.9230513253753267</v>
      </c>
      <c r="K10" s="16">
        <f t="shared" si="0"/>
        <v>1.7423695953091858</v>
      </c>
      <c r="L10" s="17">
        <f t="shared" si="1"/>
        <v>2.747436678367472</v>
      </c>
      <c r="M10" s="17">
        <f t="shared" si="2"/>
        <v>5.7818737938813101</v>
      </c>
      <c r="N10" s="18">
        <f t="shared" si="3"/>
        <v>0.47476866738332218</v>
      </c>
    </row>
    <row r="11" spans="1:14">
      <c r="A11" s="9">
        <v>1910</v>
      </c>
      <c r="B11" s="19">
        <v>6.4845256703166019</v>
      </c>
      <c r="C11" s="20">
        <v>1.4440639742996102</v>
      </c>
      <c r="D11" s="12">
        <v>1.2031942219938694</v>
      </c>
      <c r="E11" s="12">
        <v>3.3961982338950421</v>
      </c>
      <c r="F11" s="13">
        <v>0.44106924012808052</v>
      </c>
      <c r="G11" s="14">
        <v>0.37214015273716139</v>
      </c>
      <c r="H11" s="12">
        <v>0.92635386839170164</v>
      </c>
      <c r="I11" s="15">
        <v>0.55421371565454025</v>
      </c>
      <c r="J11" s="19">
        <v>6.1123855175794404</v>
      </c>
      <c r="K11" s="16">
        <f t="shared" si="0"/>
        <v>1.4440639742996102</v>
      </c>
      <c r="L11" s="17">
        <f t="shared" si="1"/>
        <v>2.6472581962934796</v>
      </c>
      <c r="M11" s="17">
        <f t="shared" si="2"/>
        <v>6.0434564301885221</v>
      </c>
      <c r="N11" s="18">
        <f t="shared" si="3"/>
        <v>0.44106924012808052</v>
      </c>
    </row>
    <row r="12" spans="1:14">
      <c r="A12" s="69">
        <v>1930</v>
      </c>
      <c r="B12" s="19">
        <v>3.5408369724599607</v>
      </c>
      <c r="C12" s="20">
        <v>0.48102245059557008</v>
      </c>
      <c r="D12" s="12">
        <v>0.63892850609763452</v>
      </c>
      <c r="E12" s="12">
        <v>2.5321519920386244</v>
      </c>
      <c r="F12" s="13">
        <v>-0.11126597627186834</v>
      </c>
      <c r="G12" s="14">
        <v>0.79332658520643284</v>
      </c>
      <c r="H12" s="12">
        <v>0.98895817733407676</v>
      </c>
      <c r="I12" s="15">
        <v>0.19563159212764386</v>
      </c>
      <c r="J12" s="19">
        <v>2.747510387253528</v>
      </c>
      <c r="K12" s="16">
        <f t="shared" si="0"/>
        <v>0.48102245059557008</v>
      </c>
      <c r="L12" s="17">
        <f t="shared" si="1"/>
        <v>1.1199509566932047</v>
      </c>
      <c r="M12" s="17">
        <f t="shared" si="2"/>
        <v>3.6521029487318293</v>
      </c>
      <c r="N12" s="18">
        <f t="shared" si="3"/>
        <v>-0.11126597627186834</v>
      </c>
    </row>
    <row r="13" spans="1:14">
      <c r="A13" s="9">
        <v>1950</v>
      </c>
      <c r="B13" s="19">
        <v>2.3338421076734823</v>
      </c>
      <c r="C13" s="20">
        <v>0.27412804541409586</v>
      </c>
      <c r="D13" s="12">
        <v>0.60454073051127266</v>
      </c>
      <c r="E13" s="12">
        <v>1.463690835507458</v>
      </c>
      <c r="F13" s="13">
        <v>-8.5175037593441111E-3</v>
      </c>
      <c r="G13" s="14">
        <v>0.67730708218521252</v>
      </c>
      <c r="H13" s="12">
        <v>0.86353342368829022</v>
      </c>
      <c r="I13" s="15">
        <v>0.18622634150307776</v>
      </c>
      <c r="J13" s="19">
        <v>1.6565350254882698</v>
      </c>
      <c r="K13" s="16">
        <f t="shared" si="0"/>
        <v>0.27412804541409586</v>
      </c>
      <c r="L13" s="17">
        <f t="shared" si="1"/>
        <v>0.87866877592536852</v>
      </c>
      <c r="M13" s="17">
        <f t="shared" si="2"/>
        <v>2.3423596114328267</v>
      </c>
      <c r="N13" s="18">
        <f t="shared" si="3"/>
        <v>-8.5175037593441111E-3</v>
      </c>
    </row>
    <row r="14" spans="1:14">
      <c r="A14" s="21">
        <v>1970</v>
      </c>
      <c r="B14" s="19">
        <v>3.1333951636697979</v>
      </c>
      <c r="C14" s="20">
        <v>0.13476235090475966</v>
      </c>
      <c r="D14" s="22">
        <v>1.2785849445793995</v>
      </c>
      <c r="E14" s="12">
        <v>1.6443846772569066</v>
      </c>
      <c r="F14" s="13">
        <v>7.5663190928732083E-2</v>
      </c>
      <c r="G14" s="14">
        <v>0.83903137331450783</v>
      </c>
      <c r="H14" s="12">
        <v>1.0553750126035804</v>
      </c>
      <c r="I14" s="15">
        <v>0.21634363928907246</v>
      </c>
      <c r="J14" s="19">
        <v>2.2943637903552903</v>
      </c>
      <c r="K14" s="16">
        <f t="shared" si="0"/>
        <v>0.13476235090475966</v>
      </c>
      <c r="L14" s="17">
        <f t="shared" si="1"/>
        <v>1.4133472954841593</v>
      </c>
      <c r="M14" s="17">
        <f t="shared" si="2"/>
        <v>3.0577319727410659</v>
      </c>
      <c r="N14" s="18">
        <f t="shared" si="3"/>
        <v>7.5663190928732083E-2</v>
      </c>
    </row>
    <row r="15" spans="1:14">
      <c r="A15" s="21">
        <v>1990</v>
      </c>
      <c r="B15" s="23">
        <v>3.5511652567347562</v>
      </c>
      <c r="C15" s="24">
        <v>4.6791662358195707E-2</v>
      </c>
      <c r="D15" s="22">
        <v>1.8133621754497349</v>
      </c>
      <c r="E15" s="22">
        <v>1.5808987247520907</v>
      </c>
      <c r="F15" s="25">
        <v>0.11011269417473513</v>
      </c>
      <c r="G15" s="26">
        <v>0.41667828927705819</v>
      </c>
      <c r="H15" s="22">
        <v>0.98533704878156425</v>
      </c>
      <c r="I15" s="27">
        <v>0.56865875950450606</v>
      </c>
      <c r="J15" s="23">
        <v>3.1344869674576978</v>
      </c>
      <c r="K15" s="16">
        <f t="shared" si="0"/>
        <v>4.6791662358195707E-2</v>
      </c>
      <c r="L15" s="17">
        <f t="shared" si="1"/>
        <v>1.8601538378079305</v>
      </c>
      <c r="M15" s="17">
        <f t="shared" si="2"/>
        <v>3.4410525625600212</v>
      </c>
      <c r="N15" s="18">
        <f t="shared" si="3"/>
        <v>0.11011269417473513</v>
      </c>
    </row>
    <row r="16" spans="1:14">
      <c r="A16" s="21">
        <v>2000</v>
      </c>
      <c r="B16" s="23">
        <v>3.875167699867097</v>
      </c>
      <c r="C16" s="24">
        <v>3.2115957397040248E-2</v>
      </c>
      <c r="D16" s="22">
        <v>2.1290212879814243</v>
      </c>
      <c r="E16" s="22">
        <v>1.5364667217551107</v>
      </c>
      <c r="F16" s="25">
        <v>0.17756373273352155</v>
      </c>
      <c r="G16" s="26">
        <v>0.10897838332009102</v>
      </c>
      <c r="H16" s="22">
        <v>0.87860572786463087</v>
      </c>
      <c r="I16" s="27">
        <v>0.76962734454453985</v>
      </c>
      <c r="J16" s="23">
        <v>3.7661893165470062</v>
      </c>
      <c r="K16" s="16">
        <f t="shared" si="0"/>
        <v>3.2115957397040248E-2</v>
      </c>
      <c r="L16" s="17">
        <f t="shared" si="1"/>
        <v>2.1611372453784647</v>
      </c>
      <c r="M16" s="17">
        <f t="shared" si="2"/>
        <v>3.6976039671335754</v>
      </c>
      <c r="N16" s="18">
        <f t="shared" si="3"/>
        <v>0.17756373273352155</v>
      </c>
    </row>
    <row r="17" spans="1:14" ht="13" thickBot="1">
      <c r="A17" s="28">
        <v>2010</v>
      </c>
      <c r="B17" s="29">
        <v>4.1430634981151604</v>
      </c>
      <c r="C17" s="30">
        <v>3.3615558339200317E-2</v>
      </c>
      <c r="D17" s="31">
        <v>2.3128868807611767</v>
      </c>
      <c r="E17" s="31">
        <v>1.4091780564663687</v>
      </c>
      <c r="F17" s="32">
        <v>0.38738300254841507</v>
      </c>
      <c r="G17" s="33">
        <v>2.6415880444773832E-2</v>
      </c>
      <c r="H17" s="31">
        <v>0.98224080397572333</v>
      </c>
      <c r="I17" s="34">
        <v>0.9558249235309495</v>
      </c>
      <c r="J17" s="29">
        <v>4.1166476176703863</v>
      </c>
      <c r="K17" s="35">
        <f t="shared" si="0"/>
        <v>3.3615558339200317E-2</v>
      </c>
      <c r="L17" s="36">
        <f t="shared" si="1"/>
        <v>2.346502439100377</v>
      </c>
      <c r="M17" s="36">
        <f t="shared" si="2"/>
        <v>3.7556804955667458</v>
      </c>
      <c r="N17" s="37">
        <f t="shared" si="3"/>
        <v>0.38738300254841507</v>
      </c>
    </row>
    <row r="18" spans="1:14" ht="14" thickTop="1" thickBot="1"/>
    <row r="19" spans="1:14" ht="13.75" customHeight="1" thickTop="1">
      <c r="A19" s="125" t="s">
        <v>38</v>
      </c>
      <c r="B19" s="126"/>
      <c r="C19" s="126"/>
      <c r="D19" s="126"/>
      <c r="E19" s="126"/>
      <c r="F19" s="126"/>
    </row>
    <row r="20" spans="1:14" ht="13" thickBot="1">
      <c r="A20" s="127"/>
      <c r="B20" s="128"/>
      <c r="C20" s="128"/>
      <c r="D20" s="128"/>
      <c r="E20" s="128"/>
      <c r="F20" s="128"/>
      <c r="J20" s="68"/>
    </row>
    <row r="21" spans="1:14" ht="13" thickTop="1"/>
  </sheetData>
  <mergeCells count="14">
    <mergeCell ref="A4:J4"/>
    <mergeCell ref="A7:A8"/>
    <mergeCell ref="C7:C8"/>
    <mergeCell ref="D7:D8"/>
    <mergeCell ref="E7:E8"/>
    <mergeCell ref="F7:F8"/>
    <mergeCell ref="H7:H8"/>
    <mergeCell ref="I7:I8"/>
    <mergeCell ref="N7:N8"/>
    <mergeCell ref="A19:F19"/>
    <mergeCell ref="A20:F20"/>
    <mergeCell ref="K7:K8"/>
    <mergeCell ref="L7:L8"/>
    <mergeCell ref="M7:M8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5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P8" sqref="P8"/>
    </sheetView>
  </sheetViews>
  <sheetFormatPr baseColWidth="10" defaultColWidth="10.33203125" defaultRowHeight="12" x14ac:dyDescent="0"/>
  <cols>
    <col min="1" max="1" width="10.6640625" style="59" customWidth="1"/>
    <col min="2" max="7" width="9.6640625" style="59" customWidth="1"/>
    <col min="8" max="9" width="10.33203125" style="59"/>
    <col min="10" max="10" width="10.6640625" style="59" customWidth="1"/>
    <col min="11" max="16384" width="10.33203125" style="59"/>
  </cols>
  <sheetData>
    <row r="1" spans="1:12">
      <c r="A1" s="57"/>
      <c r="B1" s="58"/>
      <c r="C1" s="57"/>
      <c r="D1" s="57"/>
      <c r="E1" s="57"/>
      <c r="F1" s="57"/>
    </row>
    <row r="3" spans="1:12" ht="13" thickBot="1"/>
    <row r="4" spans="1:12" ht="40" customHeight="1" thickTop="1" thickBot="1">
      <c r="A4" s="133" t="s">
        <v>40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12" ht="13" thickTop="1">
      <c r="A5" s="61"/>
      <c r="B5" s="61"/>
      <c r="C5" s="61"/>
      <c r="D5" s="61"/>
      <c r="E5" s="61"/>
      <c r="F5" s="61"/>
      <c r="G5" s="61"/>
    </row>
    <row r="6" spans="1:12" ht="13" thickBot="1">
      <c r="A6" s="61"/>
      <c r="B6" s="62"/>
      <c r="C6" s="63"/>
      <c r="D6" s="63"/>
      <c r="E6" s="63"/>
      <c r="F6" s="63"/>
      <c r="G6" s="61"/>
    </row>
    <row r="7" spans="1:12" ht="39.75" customHeight="1" thickTop="1">
      <c r="A7" s="137" t="s">
        <v>35</v>
      </c>
      <c r="B7" s="64" t="s">
        <v>22</v>
      </c>
      <c r="C7" s="139" t="s">
        <v>1</v>
      </c>
      <c r="D7" s="139" t="s">
        <v>2</v>
      </c>
      <c r="E7" s="139" t="s">
        <v>3</v>
      </c>
      <c r="F7" s="141" t="s">
        <v>23</v>
      </c>
      <c r="G7" s="64" t="s">
        <v>24</v>
      </c>
      <c r="H7" s="143" t="s">
        <v>25</v>
      </c>
      <c r="I7" s="143" t="s">
        <v>26</v>
      </c>
      <c r="J7" s="65" t="s">
        <v>27</v>
      </c>
      <c r="K7" s="129" t="s">
        <v>12</v>
      </c>
      <c r="L7" s="123" t="s">
        <v>30</v>
      </c>
    </row>
    <row r="8" spans="1:12" ht="30" customHeight="1" thickBot="1">
      <c r="A8" s="138"/>
      <c r="B8" s="66" t="s">
        <v>10</v>
      </c>
      <c r="C8" s="140"/>
      <c r="D8" s="140"/>
      <c r="E8" s="140"/>
      <c r="F8" s="142"/>
      <c r="G8" s="66" t="s">
        <v>11</v>
      </c>
      <c r="H8" s="144"/>
      <c r="I8" s="144"/>
      <c r="J8" s="67" t="s">
        <v>9</v>
      </c>
      <c r="K8" s="130"/>
      <c r="L8" s="124"/>
    </row>
    <row r="9" spans="1:12" ht="13" thickTop="1">
      <c r="A9" s="85" t="s">
        <v>28</v>
      </c>
      <c r="B9" s="75">
        <v>3.1726862181987792</v>
      </c>
      <c r="C9" s="70">
        <v>1.743718417541789</v>
      </c>
      <c r="D9" s="70">
        <v>0.87185920877089451</v>
      </c>
      <c r="E9" s="70">
        <v>0.78372903604315125</v>
      </c>
      <c r="F9" s="77">
        <v>-0.22662044415705568</v>
      </c>
      <c r="G9" s="75">
        <v>0</v>
      </c>
      <c r="H9" s="70">
        <v>9.0909090909090912E-2</v>
      </c>
      <c r="I9" s="77">
        <v>9.0909090909090912E-2</v>
      </c>
      <c r="J9" s="71">
        <v>3.1726862181987792</v>
      </c>
      <c r="K9" s="83">
        <v>2.6297414040725</v>
      </c>
      <c r="L9" s="80">
        <f t="shared" ref="L9:L21" si="0">B9+K9</f>
        <v>5.8024276222712796</v>
      </c>
    </row>
    <row r="10" spans="1:12">
      <c r="A10" s="86" t="s">
        <v>29</v>
      </c>
      <c r="B10" s="14">
        <v>3.083423609389123</v>
      </c>
      <c r="C10" s="12">
        <v>1.5520924687787701</v>
      </c>
      <c r="D10" s="12">
        <v>0.77604623438938503</v>
      </c>
      <c r="E10" s="12">
        <v>0.75675041173873792</v>
      </c>
      <c r="F10" s="15">
        <v>-1.4655055177702752E-3</v>
      </c>
      <c r="G10" s="14">
        <v>0</v>
      </c>
      <c r="H10" s="12">
        <v>0.11111111111111112</v>
      </c>
      <c r="I10" s="15">
        <v>0.11111111111111112</v>
      </c>
      <c r="J10" s="19">
        <v>3.083423609389123</v>
      </c>
      <c r="K10" s="20">
        <v>5.3948921872926416E-2</v>
      </c>
      <c r="L10" s="81">
        <f t="shared" si="0"/>
        <v>3.1373725312620495</v>
      </c>
    </row>
    <row r="11" spans="1:12">
      <c r="A11" s="72">
        <v>1770</v>
      </c>
      <c r="B11" s="14">
        <v>3.1325180442344336</v>
      </c>
      <c r="C11" s="12">
        <v>1.6574867405984306</v>
      </c>
      <c r="D11" s="12">
        <v>0.8287433702992153</v>
      </c>
      <c r="E11" s="12">
        <v>0.77158865510616526</v>
      </c>
      <c r="F11" s="15">
        <v>-0.12530072176937726</v>
      </c>
      <c r="G11" s="14">
        <v>0.05</v>
      </c>
      <c r="H11" s="12">
        <v>0.15</v>
      </c>
      <c r="I11" s="15">
        <v>0.1</v>
      </c>
      <c r="J11" s="19">
        <v>3.1325180442344336</v>
      </c>
      <c r="K11" s="20">
        <v>1.4706347870826919</v>
      </c>
      <c r="L11" s="81">
        <f t="shared" si="0"/>
        <v>4.603152831317125</v>
      </c>
    </row>
    <row r="12" spans="1:12">
      <c r="A12" s="72">
        <v>1810</v>
      </c>
      <c r="B12" s="14">
        <v>2.8935185185185182</v>
      </c>
      <c r="C12" s="12">
        <v>1.2037037037037037</v>
      </c>
      <c r="D12" s="12">
        <v>0.625</v>
      </c>
      <c r="E12" s="12">
        <v>1.2129629629629628</v>
      </c>
      <c r="F12" s="15">
        <v>-0.14814814814814814</v>
      </c>
      <c r="G12" s="14">
        <v>0.10185185185185187</v>
      </c>
      <c r="H12" s="12">
        <v>0.2</v>
      </c>
      <c r="I12" s="15">
        <v>9.8148148148148137E-2</v>
      </c>
      <c r="J12" s="19">
        <v>2.7916666666666665</v>
      </c>
      <c r="K12" s="20">
        <v>1.1027777777777779</v>
      </c>
      <c r="L12" s="81">
        <f t="shared" si="0"/>
        <v>3.996296296296296</v>
      </c>
    </row>
    <row r="13" spans="1:12">
      <c r="A13" s="72">
        <v>1850</v>
      </c>
      <c r="B13" s="14">
        <v>3.4000844951415288</v>
      </c>
      <c r="C13" s="12">
        <v>1.2175749894381076</v>
      </c>
      <c r="D13" s="12">
        <v>0.60836501901140694</v>
      </c>
      <c r="E13" s="12">
        <v>1.6670891423743124</v>
      </c>
      <c r="F13" s="15">
        <v>-9.2944655682298274E-2</v>
      </c>
      <c r="G13" s="14">
        <v>0.17338403041825096</v>
      </c>
      <c r="H13" s="12">
        <v>0.2</v>
      </c>
      <c r="I13" s="15">
        <v>2.6615969581749048E-2</v>
      </c>
      <c r="J13" s="19">
        <v>3.2267004647232778</v>
      </c>
      <c r="K13" s="20">
        <v>1.0828897338403043</v>
      </c>
      <c r="L13" s="81">
        <f t="shared" si="0"/>
        <v>4.4829742289818331</v>
      </c>
    </row>
    <row r="14" spans="1:12">
      <c r="A14" s="72">
        <v>1880</v>
      </c>
      <c r="B14" s="14">
        <v>4.2205636493909724</v>
      </c>
      <c r="C14" s="12">
        <v>0.88678818792862235</v>
      </c>
      <c r="D14" s="12">
        <v>1.1040806578184175</v>
      </c>
      <c r="E14" s="12">
        <v>2.3843443993312632</v>
      </c>
      <c r="F14" s="15">
        <v>-0.15464959568733153</v>
      </c>
      <c r="G14" s="14">
        <v>3.9848506948966411E-2</v>
      </c>
      <c r="H14" s="12">
        <v>0.35527311230797221</v>
      </c>
      <c r="I14" s="15">
        <v>0.31542460535900579</v>
      </c>
      <c r="J14" s="19">
        <v>4.1807151424420059</v>
      </c>
      <c r="K14" s="20">
        <v>0</v>
      </c>
      <c r="L14" s="81">
        <f t="shared" si="0"/>
        <v>4.2205636493909724</v>
      </c>
    </row>
    <row r="15" spans="1:12">
      <c r="A15" s="72">
        <v>1910</v>
      </c>
      <c r="B15" s="14">
        <v>4.8971396820394588</v>
      </c>
      <c r="C15" s="12">
        <v>1.0194309219528781</v>
      </c>
      <c r="D15" s="12">
        <v>1.0452392997238369</v>
      </c>
      <c r="E15" s="12">
        <v>2.9002164520115108</v>
      </c>
      <c r="F15" s="15">
        <v>-6.7746991648767213E-2</v>
      </c>
      <c r="G15" s="14">
        <v>0.30809255611004621</v>
      </c>
      <c r="H15" s="12">
        <v>0.5362594752728771</v>
      </c>
      <c r="I15" s="15">
        <v>0.22816691916283088</v>
      </c>
      <c r="J15" s="19">
        <v>4.5890471259294126</v>
      </c>
      <c r="K15" s="20">
        <v>0</v>
      </c>
      <c r="L15" s="81">
        <f t="shared" si="0"/>
        <v>4.8971396820394588</v>
      </c>
    </row>
    <row r="16" spans="1:12">
      <c r="A16" s="72">
        <v>1920</v>
      </c>
      <c r="B16" s="14">
        <v>4.3227155503437498</v>
      </c>
      <c r="C16" s="12">
        <v>0.59107972105194606</v>
      </c>
      <c r="D16" s="12">
        <v>1.0254877088130148</v>
      </c>
      <c r="E16" s="12">
        <v>2.5820949863178146</v>
      </c>
      <c r="F16" s="15">
        <v>0.1240531341609741</v>
      </c>
      <c r="G16" s="14">
        <v>0.2662964009871911</v>
      </c>
      <c r="H16" s="12">
        <v>0.76662964550962132</v>
      </c>
      <c r="I16" s="15">
        <v>0.50033324452243022</v>
      </c>
      <c r="J16" s="19">
        <v>4.0564191493565582</v>
      </c>
      <c r="K16" s="20">
        <v>0</v>
      </c>
      <c r="L16" s="81">
        <f t="shared" si="0"/>
        <v>4.3227155503437498</v>
      </c>
    </row>
    <row r="17" spans="1:12">
      <c r="A17" s="72">
        <v>1930</v>
      </c>
      <c r="B17" s="14">
        <v>5.2875272655615495</v>
      </c>
      <c r="C17" s="12">
        <v>0.46458887605261345</v>
      </c>
      <c r="D17" s="12">
        <v>1.5122434475523465</v>
      </c>
      <c r="E17" s="12">
        <v>3.1786395638948215</v>
      </c>
      <c r="F17" s="15">
        <v>0.13205537806176784</v>
      </c>
      <c r="G17" s="14">
        <v>0.34187239626630972</v>
      </c>
      <c r="H17" s="12">
        <v>0.69907887639517019</v>
      </c>
      <c r="I17" s="15">
        <v>0.35720648012886047</v>
      </c>
      <c r="J17" s="19">
        <v>4.9456548692952396</v>
      </c>
      <c r="K17" s="20">
        <v>0</v>
      </c>
      <c r="L17" s="81">
        <f t="shared" si="0"/>
        <v>5.2875272655615495</v>
      </c>
    </row>
    <row r="18" spans="1:12">
      <c r="A18" s="72">
        <v>1950</v>
      </c>
      <c r="B18" s="14">
        <v>3.7978315649867374</v>
      </c>
      <c r="C18" s="12">
        <v>0.23738537324744224</v>
      </c>
      <c r="D18" s="12">
        <v>1.4563395225464191</v>
      </c>
      <c r="E18" s="12">
        <v>2.0505333459643804</v>
      </c>
      <c r="F18" s="15">
        <v>5.3573323228495652E-2</v>
      </c>
      <c r="G18" s="14">
        <v>0.14338006820765425</v>
      </c>
      <c r="H18" s="12">
        <v>1.1117032967032967</v>
      </c>
      <c r="I18" s="15">
        <v>0.96832322849564245</v>
      </c>
      <c r="J18" s="19">
        <v>3.6544514967790831</v>
      </c>
      <c r="K18" s="20">
        <v>0</v>
      </c>
      <c r="L18" s="81">
        <f t="shared" si="0"/>
        <v>3.7978315649867374</v>
      </c>
    </row>
    <row r="19" spans="1:12">
      <c r="A19" s="72">
        <v>1970</v>
      </c>
      <c r="B19" s="14">
        <v>4.0014725114387248</v>
      </c>
      <c r="C19" s="12">
        <v>0.19052292229367121</v>
      </c>
      <c r="D19" s="12">
        <v>1.5060826112130024</v>
      </c>
      <c r="E19" s="12">
        <v>2.2587795540626723</v>
      </c>
      <c r="F19" s="15">
        <v>4.6087423869378974E-2</v>
      </c>
      <c r="G19" s="14">
        <v>0.68169597157904116</v>
      </c>
      <c r="H19" s="12">
        <v>1.1935639735086756</v>
      </c>
      <c r="I19" s="15">
        <v>0.51186800192963444</v>
      </c>
      <c r="J19" s="19">
        <v>3.3197765398596837</v>
      </c>
      <c r="K19" s="20">
        <v>0</v>
      </c>
      <c r="L19" s="81">
        <f t="shared" si="0"/>
        <v>4.0014725114387248</v>
      </c>
    </row>
    <row r="20" spans="1:12">
      <c r="A20" s="72">
        <v>1990</v>
      </c>
      <c r="B20" s="14">
        <v>4.1897823346393901</v>
      </c>
      <c r="C20" s="12">
        <v>8.5045679534008323E-2</v>
      </c>
      <c r="D20" s="12">
        <v>1.7432180137257021</v>
      </c>
      <c r="E20" s="12">
        <v>2.4435733988970276</v>
      </c>
      <c r="F20" s="15">
        <v>-8.205475751734842E-2</v>
      </c>
      <c r="G20" s="14">
        <v>0.26669704646690007</v>
      </c>
      <c r="H20" s="12">
        <v>1.0808102163940745</v>
      </c>
      <c r="I20" s="15">
        <v>0.81411316992717442</v>
      </c>
      <c r="J20" s="19">
        <v>3.9230852881724898</v>
      </c>
      <c r="K20" s="20">
        <v>0</v>
      </c>
      <c r="L20" s="81">
        <f t="shared" si="0"/>
        <v>4.1897823346393901</v>
      </c>
    </row>
    <row r="21" spans="1:12" ht="13" thickBot="1">
      <c r="A21" s="73">
        <v>2010</v>
      </c>
      <c r="B21" s="76">
        <v>4.3075769382874594</v>
      </c>
      <c r="C21" s="79">
        <v>0.11567527246331241</v>
      </c>
      <c r="D21" s="79">
        <v>1.8248669690885444</v>
      </c>
      <c r="E21" s="79">
        <v>2.621292516920068</v>
      </c>
      <c r="F21" s="78">
        <v>-0.25425782018446608</v>
      </c>
      <c r="G21" s="76">
        <v>0.20835798435343689</v>
      </c>
      <c r="H21" s="79">
        <v>1.2471927099322602</v>
      </c>
      <c r="I21" s="78">
        <v>1.0388347255788233</v>
      </c>
      <c r="J21" s="74">
        <v>4.099218953934022</v>
      </c>
      <c r="K21" s="84">
        <v>0</v>
      </c>
      <c r="L21" s="82">
        <f t="shared" si="0"/>
        <v>4.3075769382874594</v>
      </c>
    </row>
    <row r="22" spans="1:12" ht="14" thickTop="1" thickBot="1"/>
    <row r="23" spans="1:12" ht="13.75" customHeight="1" thickTop="1">
      <c r="A23" s="125" t="s">
        <v>39</v>
      </c>
      <c r="B23" s="126"/>
      <c r="C23" s="126"/>
      <c r="D23" s="126"/>
      <c r="E23" s="126"/>
      <c r="F23" s="126"/>
    </row>
    <row r="24" spans="1:12" ht="13" thickBot="1">
      <c r="A24" s="127"/>
      <c r="B24" s="128"/>
      <c r="C24" s="128"/>
      <c r="D24" s="128"/>
      <c r="E24" s="128"/>
      <c r="F24" s="128"/>
      <c r="J24" s="68"/>
    </row>
    <row r="25" spans="1:12" ht="13" thickTop="1"/>
  </sheetData>
  <mergeCells count="12">
    <mergeCell ref="A23:F23"/>
    <mergeCell ref="A24:F24"/>
    <mergeCell ref="A4:L4"/>
    <mergeCell ref="A7:A8"/>
    <mergeCell ref="C7:C8"/>
    <mergeCell ref="D7:D8"/>
    <mergeCell ref="E7:E8"/>
    <mergeCell ref="F7:F8"/>
    <mergeCell ref="H7:H8"/>
    <mergeCell ref="I7:I8"/>
    <mergeCell ref="K7:K8"/>
    <mergeCell ref="L7:L8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1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L2" sqref="L2"/>
    </sheetView>
  </sheetViews>
  <sheetFormatPr baseColWidth="10" defaultColWidth="10.33203125" defaultRowHeight="12" x14ac:dyDescent="0"/>
  <cols>
    <col min="1" max="1" width="7.83203125" style="59" customWidth="1"/>
    <col min="2" max="7" width="9.6640625" style="59" customWidth="1"/>
    <col min="8" max="9" width="10.33203125" style="59"/>
    <col min="10" max="10" width="10.6640625" style="59" customWidth="1"/>
    <col min="11" max="16384" width="10.33203125" style="59"/>
  </cols>
  <sheetData>
    <row r="1" spans="1:14">
      <c r="A1" s="57"/>
      <c r="B1" s="58"/>
      <c r="C1" s="57"/>
      <c r="D1" s="57"/>
      <c r="E1" s="57"/>
      <c r="F1" s="57"/>
    </row>
    <row r="3" spans="1:14" ht="13" thickBot="1"/>
    <row r="4" spans="1:14" ht="40" customHeight="1" thickTop="1" thickBot="1">
      <c r="A4" s="133" t="s">
        <v>45</v>
      </c>
      <c r="B4" s="134"/>
      <c r="C4" s="134"/>
      <c r="D4" s="134"/>
      <c r="E4" s="134"/>
      <c r="F4" s="134"/>
      <c r="G4" s="135"/>
      <c r="H4" s="135"/>
      <c r="I4" s="135"/>
      <c r="J4" s="136"/>
    </row>
    <row r="5" spans="1:14" ht="13" thickTop="1">
      <c r="A5" s="60"/>
      <c r="B5" s="61"/>
      <c r="C5" s="61"/>
      <c r="D5" s="61"/>
      <c r="E5" s="61"/>
      <c r="F5" s="61"/>
      <c r="G5" s="61"/>
    </row>
    <row r="6" spans="1:14" ht="13" thickBot="1">
      <c r="A6" s="61"/>
      <c r="B6" s="62"/>
      <c r="C6" s="63"/>
      <c r="D6" s="63"/>
      <c r="E6" s="63"/>
      <c r="F6" s="63"/>
      <c r="G6" s="61"/>
    </row>
    <row r="7" spans="1:14" ht="39.75" customHeight="1" thickTop="1">
      <c r="A7" s="137" t="s">
        <v>35</v>
      </c>
      <c r="B7" s="64" t="s">
        <v>22</v>
      </c>
      <c r="C7" s="139" t="s">
        <v>1</v>
      </c>
      <c r="D7" s="139" t="s">
        <v>2</v>
      </c>
      <c r="E7" s="139" t="s">
        <v>3</v>
      </c>
      <c r="F7" s="141" t="s">
        <v>23</v>
      </c>
      <c r="G7" s="64" t="s">
        <v>24</v>
      </c>
      <c r="H7" s="143" t="s">
        <v>25</v>
      </c>
      <c r="I7" s="143" t="s">
        <v>26</v>
      </c>
      <c r="J7" s="65" t="s">
        <v>27</v>
      </c>
      <c r="K7" s="129" t="s">
        <v>5</v>
      </c>
      <c r="L7" s="131" t="s">
        <v>6</v>
      </c>
      <c r="M7" s="131" t="s">
        <v>7</v>
      </c>
      <c r="N7" s="123" t="s">
        <v>8</v>
      </c>
    </row>
    <row r="8" spans="1:14" ht="30" customHeight="1" thickBot="1">
      <c r="A8" s="138"/>
      <c r="B8" s="66" t="s">
        <v>10</v>
      </c>
      <c r="C8" s="140"/>
      <c r="D8" s="140"/>
      <c r="E8" s="140"/>
      <c r="F8" s="142"/>
      <c r="G8" s="66" t="s">
        <v>11</v>
      </c>
      <c r="H8" s="144"/>
      <c r="I8" s="144"/>
      <c r="J8" s="67" t="s">
        <v>9</v>
      </c>
      <c r="K8" s="130"/>
      <c r="L8" s="132"/>
      <c r="M8" s="132"/>
      <c r="N8" s="124"/>
    </row>
    <row r="9" spans="1:14" ht="13" thickTop="1">
      <c r="A9" s="9">
        <v>1860</v>
      </c>
      <c r="B9" s="10">
        <v>3.8443629944210453</v>
      </c>
      <c r="C9" s="11">
        <v>1.9539816146322861</v>
      </c>
      <c r="D9" s="12">
        <v>0.71574418118398753</v>
      </c>
      <c r="E9" s="12">
        <v>1.5746371986047716</v>
      </c>
      <c r="F9" s="13">
        <v>-0.4</v>
      </c>
      <c r="G9" s="14">
        <v>7.1574418118398814E-3</v>
      </c>
      <c r="H9" s="13">
        <v>0.22188069616703612</v>
      </c>
      <c r="I9" s="38">
        <v>0.21472325435519626</v>
      </c>
      <c r="J9" s="19">
        <v>3.8372055526092055</v>
      </c>
      <c r="K9" s="16">
        <f t="shared" ref="K9:K18" si="0">C9</f>
        <v>1.9539816146322861</v>
      </c>
      <c r="L9" s="17">
        <f t="shared" ref="L9:L18" si="1">C9+D9</f>
        <v>2.6697257958162739</v>
      </c>
      <c r="M9" s="17">
        <f t="shared" ref="M9:M18" si="2">C9+D9+E9</f>
        <v>4.2443629944210457</v>
      </c>
      <c r="N9" s="18">
        <f t="shared" ref="N9:N18" si="3">F9</f>
        <v>-0.4</v>
      </c>
    </row>
    <row r="10" spans="1:14">
      <c r="A10" s="9">
        <v>1890</v>
      </c>
      <c r="B10" s="19">
        <v>3.8878500866441921</v>
      </c>
      <c r="C10" s="20">
        <v>1.2568306010928965</v>
      </c>
      <c r="D10" s="12">
        <v>0.93521593749412235</v>
      </c>
      <c r="E10" s="12">
        <v>2.9828168493911229</v>
      </c>
      <c r="F10" s="13">
        <v>-1.2870133013339498</v>
      </c>
      <c r="G10" s="14">
        <f>H10-I10</f>
        <v>-0.11440910713949853</v>
      </c>
      <c r="H10" s="13">
        <v>0.42</v>
      </c>
      <c r="I10" s="38">
        <v>0.53440910713949852</v>
      </c>
      <c r="J10" s="19">
        <f>B10-G10</f>
        <v>4.0022591937836909</v>
      </c>
      <c r="K10" s="16">
        <f t="shared" si="0"/>
        <v>1.2568306010928965</v>
      </c>
      <c r="L10" s="17">
        <f t="shared" si="1"/>
        <v>2.1920465385870189</v>
      </c>
      <c r="M10" s="17">
        <f t="shared" si="2"/>
        <v>5.1748633879781423</v>
      </c>
      <c r="N10" s="18">
        <f t="shared" si="3"/>
        <v>-1.2870133013339498</v>
      </c>
    </row>
    <row r="11" spans="1:14">
      <c r="A11" s="9">
        <v>1910</v>
      </c>
      <c r="B11" s="19">
        <v>4.1336342515315323</v>
      </c>
      <c r="C11" s="20">
        <v>1.0113513030935577</v>
      </c>
      <c r="D11" s="12">
        <v>1.0890478616665129</v>
      </c>
      <c r="E11" s="12">
        <v>3.1886100218455318</v>
      </c>
      <c r="F11" s="13">
        <v>-1.1553749350740707</v>
      </c>
      <c r="G11" s="14">
        <f>H11-I11</f>
        <v>9.0000000000000024E-2</v>
      </c>
      <c r="H11" s="13">
        <v>0.52</v>
      </c>
      <c r="I11" s="38">
        <v>0.43</v>
      </c>
      <c r="J11" s="19">
        <f>B11-G11</f>
        <v>4.0436342515315324</v>
      </c>
      <c r="K11" s="16">
        <f t="shared" si="0"/>
        <v>1.0113513030935577</v>
      </c>
      <c r="L11" s="17">
        <f t="shared" si="1"/>
        <v>2.1003991647600708</v>
      </c>
      <c r="M11" s="17">
        <f t="shared" si="2"/>
        <v>5.2890091866056022</v>
      </c>
      <c r="N11" s="18">
        <f t="shared" si="3"/>
        <v>-1.1553749350740707</v>
      </c>
    </row>
    <row r="12" spans="1:14">
      <c r="A12" s="69">
        <v>1920</v>
      </c>
      <c r="B12" s="19">
        <v>4.3389241762604209</v>
      </c>
      <c r="C12" s="20">
        <v>0.66265329550322516</v>
      </c>
      <c r="D12" s="12">
        <v>1.2873825592166204</v>
      </c>
      <c r="E12" s="12">
        <v>3.5478799848990508</v>
      </c>
      <c r="F12" s="13">
        <v>-1.1589916633584756</v>
      </c>
      <c r="G12" s="14">
        <f>H12-I12</f>
        <v>8.9999999999999969E-2</v>
      </c>
      <c r="H12" s="13">
        <v>0.72</v>
      </c>
      <c r="I12" s="38">
        <v>0.63</v>
      </c>
      <c r="J12" s="19">
        <f>B12-G12</f>
        <v>4.2489241762604211</v>
      </c>
      <c r="K12" s="16">
        <f t="shared" si="0"/>
        <v>0.66265329550322516</v>
      </c>
      <c r="L12" s="17">
        <f t="shared" si="1"/>
        <v>1.9500358547198455</v>
      </c>
      <c r="M12" s="17">
        <f t="shared" si="2"/>
        <v>5.4979158396188961</v>
      </c>
      <c r="N12" s="18">
        <f t="shared" si="3"/>
        <v>-1.1589916633584756</v>
      </c>
    </row>
    <row r="13" spans="1:14">
      <c r="A13" s="9">
        <v>1950</v>
      </c>
      <c r="B13" s="19">
        <v>3.3230409449443097</v>
      </c>
      <c r="C13" s="20">
        <v>0.15295889650798683</v>
      </c>
      <c r="D13" s="12">
        <v>1.3316421578342383</v>
      </c>
      <c r="E13" s="12">
        <v>2.1684172975544018</v>
      </c>
      <c r="F13" s="13">
        <v>-0.3299774069523167</v>
      </c>
      <c r="G13" s="14">
        <f>H13-I13</f>
        <v>0.19000000000000006</v>
      </c>
      <c r="H13" s="13">
        <v>0.92</v>
      </c>
      <c r="I13" s="38">
        <v>0.73</v>
      </c>
      <c r="J13" s="19">
        <f>B13-G13</f>
        <v>3.1330409449443097</v>
      </c>
      <c r="K13" s="16">
        <f t="shared" si="0"/>
        <v>0.15295889650798683</v>
      </c>
      <c r="L13" s="17">
        <f t="shared" si="1"/>
        <v>1.4846010543422252</v>
      </c>
      <c r="M13" s="17">
        <f t="shared" si="2"/>
        <v>3.6530183518966268</v>
      </c>
      <c r="N13" s="18">
        <f t="shared" si="3"/>
        <v>-0.3299774069523167</v>
      </c>
    </row>
    <row r="14" spans="1:14">
      <c r="A14" s="21">
        <v>1970</v>
      </c>
      <c r="B14" s="19">
        <v>2.8498258717542888</v>
      </c>
      <c r="C14" s="20">
        <v>0.16832509590773365</v>
      </c>
      <c r="D14" s="22">
        <v>1.2125101707584738</v>
      </c>
      <c r="E14" s="12">
        <v>1.8384639154852831</v>
      </c>
      <c r="F14" s="13">
        <v>-0.36947331039720188</v>
      </c>
      <c r="G14" s="14">
        <v>0.38829167151733412</v>
      </c>
      <c r="H14" s="13">
        <v>1.1466475275868948</v>
      </c>
      <c r="I14" s="38">
        <v>0.75835585606956069</v>
      </c>
      <c r="J14" s="19">
        <v>2.4615342002369545</v>
      </c>
      <c r="K14" s="16">
        <f t="shared" si="0"/>
        <v>0.16832509590773365</v>
      </c>
      <c r="L14" s="17">
        <f t="shared" si="1"/>
        <v>1.3808352666662074</v>
      </c>
      <c r="M14" s="17">
        <f t="shared" si="2"/>
        <v>3.2192991821514907</v>
      </c>
      <c r="N14" s="18">
        <f t="shared" si="3"/>
        <v>-0.36947331039720188</v>
      </c>
    </row>
    <row r="15" spans="1:14">
      <c r="A15" s="21">
        <v>1980</v>
      </c>
      <c r="B15" s="23">
        <v>2.7763833848878439</v>
      </c>
      <c r="C15" s="24">
        <v>0.1502113506765462</v>
      </c>
      <c r="D15" s="22">
        <v>1.2813299855522511</v>
      </c>
      <c r="E15" s="22">
        <v>1.7909694048457867</v>
      </c>
      <c r="F15" s="25">
        <v>-0.44612735618673977</v>
      </c>
      <c r="G15" s="26">
        <v>1.133508479691251E-2</v>
      </c>
      <c r="H15" s="25">
        <v>1.0892993285339325</v>
      </c>
      <c r="I15" s="39">
        <v>1.07796424373702</v>
      </c>
      <c r="J15" s="23">
        <v>2.7650483000909314</v>
      </c>
      <c r="K15" s="16">
        <f t="shared" si="0"/>
        <v>0.1502113506765462</v>
      </c>
      <c r="L15" s="17">
        <f t="shared" si="1"/>
        <v>1.4315413362287972</v>
      </c>
      <c r="M15" s="17">
        <f t="shared" si="2"/>
        <v>3.2225107410745837</v>
      </c>
      <c r="N15" s="18">
        <f t="shared" si="3"/>
        <v>-0.44612735618673977</v>
      </c>
    </row>
    <row r="16" spans="1:14">
      <c r="A16" s="21">
        <v>1990</v>
      </c>
      <c r="B16" s="23">
        <v>2.9929240113967253</v>
      </c>
      <c r="C16" s="24">
        <v>0.10880130544903853</v>
      </c>
      <c r="D16" s="22">
        <v>1.5085409609748521</v>
      </c>
      <c r="E16" s="22">
        <v>1.8242886175683366</v>
      </c>
      <c r="F16" s="25">
        <v>-0.44870687259550235</v>
      </c>
      <c r="G16" s="26">
        <v>-0.49557589669661822</v>
      </c>
      <c r="H16" s="25">
        <v>1.0462884466816302</v>
      </c>
      <c r="I16" s="39">
        <v>1.5418643433782486</v>
      </c>
      <c r="J16" s="23">
        <v>3.4884999080933432</v>
      </c>
      <c r="K16" s="16">
        <f t="shared" si="0"/>
        <v>0.10880130544903853</v>
      </c>
      <c r="L16" s="17">
        <f t="shared" si="1"/>
        <v>1.6173422664238906</v>
      </c>
      <c r="M16" s="17">
        <f t="shared" si="2"/>
        <v>3.4416308839922269</v>
      </c>
      <c r="N16" s="18">
        <f t="shared" si="3"/>
        <v>-0.44870687259550235</v>
      </c>
    </row>
    <row r="17" spans="1:14">
      <c r="A17" s="21">
        <v>2000</v>
      </c>
      <c r="B17" s="23">
        <v>3.614399842824914</v>
      </c>
      <c r="C17" s="24">
        <v>0.11891236217378444</v>
      </c>
      <c r="D17" s="22">
        <v>1.7160875073618942</v>
      </c>
      <c r="E17" s="22">
        <v>1.8818871807382749</v>
      </c>
      <c r="F17" s="25">
        <v>-0.10248720744903951</v>
      </c>
      <c r="G17" s="26">
        <v>-0.17021713120146234</v>
      </c>
      <c r="H17" s="25">
        <v>1.0388107673764564</v>
      </c>
      <c r="I17" s="39">
        <v>1.2090278985779188</v>
      </c>
      <c r="J17" s="23">
        <v>3.7846169740263766</v>
      </c>
      <c r="K17" s="16">
        <f t="shared" si="0"/>
        <v>0.11891236217378444</v>
      </c>
      <c r="L17" s="17">
        <f t="shared" si="1"/>
        <v>1.8349998695356786</v>
      </c>
      <c r="M17" s="17">
        <f t="shared" si="2"/>
        <v>3.7168870502739537</v>
      </c>
      <c r="N17" s="18">
        <f t="shared" si="3"/>
        <v>-0.10248720744903951</v>
      </c>
    </row>
    <row r="18" spans="1:14" ht="13" thickBot="1">
      <c r="A18" s="28">
        <v>2010</v>
      </c>
      <c r="B18" s="29">
        <v>4.0497283708612848</v>
      </c>
      <c r="C18" s="30">
        <v>0.14245356931029615</v>
      </c>
      <c r="D18" s="31">
        <v>2.0792929316283657</v>
      </c>
      <c r="E18" s="31">
        <v>1.9503331437739071</v>
      </c>
      <c r="F18" s="32">
        <v>-0.12235127385128437</v>
      </c>
      <c r="G18" s="33">
        <v>-6.1628737143947489E-2</v>
      </c>
      <c r="H18" s="32">
        <v>1.254937992790909</v>
      </c>
      <c r="I18" s="40">
        <v>1.3165667299348565</v>
      </c>
      <c r="J18" s="29">
        <v>4.1113571080052322</v>
      </c>
      <c r="K18" s="35">
        <f t="shared" si="0"/>
        <v>0.14245356931029615</v>
      </c>
      <c r="L18" s="36">
        <f t="shared" si="1"/>
        <v>2.2217465009386617</v>
      </c>
      <c r="M18" s="36">
        <f t="shared" si="2"/>
        <v>4.1720796447125688</v>
      </c>
      <c r="N18" s="37">
        <f t="shared" si="3"/>
        <v>-0.12235127385128437</v>
      </c>
    </row>
    <row r="19" spans="1:14" ht="14" thickTop="1" thickBot="1"/>
    <row r="20" spans="1:14" ht="13.75" customHeight="1" thickTop="1">
      <c r="A20" s="125" t="s">
        <v>31</v>
      </c>
      <c r="B20" s="126"/>
      <c r="C20" s="126"/>
      <c r="D20" s="126"/>
      <c r="E20" s="126"/>
      <c r="F20" s="126"/>
    </row>
    <row r="21" spans="1:14">
      <c r="A21" s="87"/>
      <c r="B21" s="1"/>
      <c r="C21" s="1"/>
      <c r="D21" s="1"/>
      <c r="E21" s="1"/>
      <c r="F21" s="1"/>
      <c r="J21" s="68"/>
    </row>
  </sheetData>
  <mergeCells count="13">
    <mergeCell ref="K7:K8"/>
    <mergeCell ref="L7:L8"/>
    <mergeCell ref="M7:M8"/>
    <mergeCell ref="N7:N8"/>
    <mergeCell ref="A20:F20"/>
    <mergeCell ref="A4:J4"/>
    <mergeCell ref="A7:A8"/>
    <mergeCell ref="C7:C8"/>
    <mergeCell ref="D7:D8"/>
    <mergeCell ref="E7:E8"/>
    <mergeCell ref="F7:F8"/>
    <mergeCell ref="H7:H8"/>
    <mergeCell ref="I7:I8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J23" sqref="J23"/>
    </sheetView>
  </sheetViews>
  <sheetFormatPr baseColWidth="10" defaultColWidth="10.33203125" defaultRowHeight="12" x14ac:dyDescent="0"/>
  <cols>
    <col min="1" max="2" width="20.6640625" style="1" customWidth="1"/>
    <col min="3" max="7" width="10.6640625" style="1" customWidth="1"/>
    <col min="8" max="8" width="9.6640625" style="1" customWidth="1"/>
    <col min="9" max="16384" width="10.33203125" style="1"/>
  </cols>
  <sheetData>
    <row r="1" spans="1:8">
      <c r="C1" s="2"/>
      <c r="D1" s="3"/>
      <c r="E1" s="3"/>
      <c r="F1" s="3"/>
      <c r="G1" s="3"/>
    </row>
    <row r="3" spans="1:8" ht="13" thickBot="1"/>
    <row r="4" spans="1:8" ht="34.75" customHeight="1" thickTop="1" thickBot="1">
      <c r="A4" s="147" t="s">
        <v>46</v>
      </c>
      <c r="B4" s="148"/>
      <c r="C4" s="149"/>
      <c r="D4" s="149"/>
      <c r="E4" s="149"/>
      <c r="F4" s="149"/>
      <c r="G4" s="150"/>
      <c r="H4" s="4"/>
    </row>
    <row r="5" spans="1:8" ht="13" thickTop="1">
      <c r="A5" s="99"/>
      <c r="B5" s="4"/>
      <c r="C5" s="4"/>
      <c r="D5" s="4"/>
      <c r="E5" s="4"/>
      <c r="F5" s="4"/>
      <c r="G5" s="4"/>
      <c r="H5" s="4"/>
    </row>
    <row r="6" spans="1:8" ht="13" thickBot="1">
      <c r="A6" s="4"/>
      <c r="B6" s="4"/>
      <c r="C6" s="5"/>
      <c r="D6" s="6"/>
      <c r="E6" s="6"/>
      <c r="F6" s="6"/>
      <c r="G6" s="6"/>
      <c r="H6" s="4"/>
    </row>
    <row r="7" spans="1:8" ht="39.75" customHeight="1" thickTop="1">
      <c r="A7" s="151" t="s">
        <v>36</v>
      </c>
      <c r="B7" s="7" t="s">
        <v>0</v>
      </c>
      <c r="C7" s="131" t="s">
        <v>1</v>
      </c>
      <c r="D7" s="131" t="s">
        <v>13</v>
      </c>
      <c r="E7" s="131" t="s">
        <v>2</v>
      </c>
      <c r="F7" s="131" t="s">
        <v>3</v>
      </c>
      <c r="G7" s="123" t="s">
        <v>4</v>
      </c>
    </row>
    <row r="8" spans="1:8" ht="30" customHeight="1" thickBot="1">
      <c r="A8" s="152"/>
      <c r="B8" s="8" t="s">
        <v>10</v>
      </c>
      <c r="C8" s="140"/>
      <c r="D8" s="140"/>
      <c r="E8" s="140"/>
      <c r="F8" s="140"/>
      <c r="G8" s="144"/>
    </row>
    <row r="9" spans="1:8" ht="19.75" customHeight="1" thickTop="1">
      <c r="A9" s="120" t="s">
        <v>32</v>
      </c>
      <c r="B9" s="98">
        <f>C9+D9+E9+F9+G9</f>
        <v>6.8669644972718036</v>
      </c>
      <c r="C9" s="92">
        <v>3.3425998237702403</v>
      </c>
      <c r="D9" s="96">
        <v>0</v>
      </c>
      <c r="E9" s="96">
        <v>1.0961124612545221</v>
      </c>
      <c r="F9" s="96">
        <v>2.3539343933344261</v>
      </c>
      <c r="G9" s="94">
        <v>7.431781891261513E-2</v>
      </c>
    </row>
    <row r="10" spans="1:8" ht="19.75" customHeight="1">
      <c r="A10" s="97" t="s">
        <v>14</v>
      </c>
      <c r="B10" s="88">
        <f>C10+D10+E10+F10+G10</f>
        <v>6.5818345483140597</v>
      </c>
      <c r="C10" s="92">
        <v>3.3667005753032271</v>
      </c>
      <c r="D10" s="89">
        <v>0</v>
      </c>
      <c r="E10" s="89">
        <v>1.2999771693866891</v>
      </c>
      <c r="F10" s="89">
        <v>1.8571102419809848</v>
      </c>
      <c r="G10" s="94">
        <v>5.8046561643159085E-2</v>
      </c>
    </row>
    <row r="11" spans="1:8" ht="19.75" customHeight="1">
      <c r="A11" s="121" t="s">
        <v>33</v>
      </c>
      <c r="B11" s="88">
        <f>TS4.2!L9</f>
        <v>5.8024276222712796</v>
      </c>
      <c r="C11" s="92">
        <f>TS4.2!C9</f>
        <v>1.743718417541789</v>
      </c>
      <c r="D11" s="89">
        <f>TS4.2!K9</f>
        <v>2.6297414040725</v>
      </c>
      <c r="E11" s="89">
        <f>TS4.2!D9</f>
        <v>0.87185920877089451</v>
      </c>
      <c r="F11" s="89">
        <f>TS4.2!E9</f>
        <v>0.78372903604315125</v>
      </c>
      <c r="G11" s="94">
        <f>TS4.2!F9</f>
        <v>-0.22662044415705568</v>
      </c>
    </row>
    <row r="12" spans="1:8" ht="19.75" customHeight="1" thickBot="1">
      <c r="A12" s="122" t="s">
        <v>34</v>
      </c>
      <c r="B12" s="90">
        <f>TS4.2!L10</f>
        <v>3.1373725312620495</v>
      </c>
      <c r="C12" s="93">
        <f>TS4.2!C10</f>
        <v>1.5520924687787701</v>
      </c>
      <c r="D12" s="91">
        <f>TS4.2!K10</f>
        <v>5.3948921872926416E-2</v>
      </c>
      <c r="E12" s="91">
        <f>TS4.2!D10</f>
        <v>0.77604623438938503</v>
      </c>
      <c r="F12" s="91">
        <f>TS4.2!E10</f>
        <v>0.75675041173873792</v>
      </c>
      <c r="G12" s="95">
        <f>TS4.2!F10</f>
        <v>-1.4655055177702752E-3</v>
      </c>
    </row>
    <row r="13" spans="1:8" ht="13" thickTop="1"/>
    <row r="15" spans="1:8">
      <c r="A15" s="87" t="s">
        <v>43</v>
      </c>
      <c r="B15" s="87" t="s">
        <v>44</v>
      </c>
    </row>
    <row r="16" spans="1:8">
      <c r="A16" s="87" t="s">
        <v>42</v>
      </c>
      <c r="B16" s="56" t="s">
        <v>21</v>
      </c>
    </row>
  </sheetData>
  <mergeCells count="7">
    <mergeCell ref="A4:G4"/>
    <mergeCell ref="C7:C8"/>
    <mergeCell ref="E7:E8"/>
    <mergeCell ref="F7:F8"/>
    <mergeCell ref="G7:G8"/>
    <mergeCell ref="D7:D8"/>
    <mergeCell ref="A7:A8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27"/>
  <sheetViews>
    <sheetView workbookViewId="0">
      <pane xSplit="1" ySplit="5" topLeftCell="B6" activePane="bottomRight" state="frozen"/>
      <selection activeCell="E26" sqref="E26"/>
      <selection pane="topRight" activeCell="E26" sqref="E26"/>
      <selection pane="bottomLeft" activeCell="E26" sqref="E26"/>
      <selection pane="bottomRight" activeCell="R3" sqref="R3"/>
    </sheetView>
  </sheetViews>
  <sheetFormatPr baseColWidth="10" defaultColWidth="13.1640625" defaultRowHeight="15" customHeight="1" x14ac:dyDescent="0"/>
  <cols>
    <col min="1" max="20" width="9.6640625" style="41" customWidth="1"/>
    <col min="21" max="16384" width="13.1640625" style="41"/>
  </cols>
  <sheetData>
    <row r="2" spans="1:19" ht="15" customHeight="1" thickBot="1"/>
    <row r="3" spans="1:19" ht="34.75" customHeight="1" thickTop="1" thickBot="1">
      <c r="A3" s="159" t="s">
        <v>47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1"/>
    </row>
    <row r="4" spans="1:19" ht="25" customHeight="1" thickTop="1" thickBot="1">
      <c r="A4" s="163" t="s">
        <v>36</v>
      </c>
      <c r="B4" s="153" t="s">
        <v>27</v>
      </c>
      <c r="C4" s="154"/>
      <c r="D4" s="154"/>
      <c r="E4" s="154"/>
      <c r="F4" s="155"/>
      <c r="G4" s="156" t="s">
        <v>22</v>
      </c>
      <c r="H4" s="157"/>
      <c r="I4" s="157"/>
      <c r="J4" s="157"/>
      <c r="K4" s="162"/>
      <c r="L4" s="156" t="s">
        <v>24</v>
      </c>
      <c r="M4" s="157"/>
      <c r="N4" s="157"/>
      <c r="O4" s="157"/>
      <c r="P4" s="158"/>
    </row>
    <row r="5" spans="1:19" ht="31" customHeight="1" thickTop="1">
      <c r="A5" s="164"/>
      <c r="B5" s="115" t="s">
        <v>15</v>
      </c>
      <c r="C5" s="116" t="s">
        <v>16</v>
      </c>
      <c r="D5" s="117" t="s">
        <v>14</v>
      </c>
      <c r="E5" s="118" t="s">
        <v>17</v>
      </c>
      <c r="F5" s="119" t="s">
        <v>18</v>
      </c>
      <c r="G5" s="115" t="s">
        <v>15</v>
      </c>
      <c r="H5" s="116" t="s">
        <v>16</v>
      </c>
      <c r="I5" s="117" t="s">
        <v>14</v>
      </c>
      <c r="J5" s="118" t="s">
        <v>17</v>
      </c>
      <c r="K5" s="119" t="s">
        <v>18</v>
      </c>
      <c r="L5" s="115" t="s">
        <v>15</v>
      </c>
      <c r="M5" s="116" t="s">
        <v>16</v>
      </c>
      <c r="N5" s="117" t="s">
        <v>14</v>
      </c>
      <c r="O5" s="118" t="s">
        <v>17</v>
      </c>
      <c r="P5" s="119" t="s">
        <v>18</v>
      </c>
      <c r="R5" s="42" t="s">
        <v>19</v>
      </c>
      <c r="S5" s="43" t="s">
        <v>20</v>
      </c>
    </row>
    <row r="6" spans="1:19" ht="15" customHeight="1">
      <c r="A6" s="44">
        <v>1870</v>
      </c>
      <c r="B6" s="45">
        <v>4.4272347386605411</v>
      </c>
      <c r="C6" s="108">
        <v>7.1081706544875507</v>
      </c>
      <c r="D6" s="48">
        <v>7.1888489745130437</v>
      </c>
      <c r="E6" s="109">
        <v>6.7203658180781707</v>
      </c>
      <c r="F6" s="47">
        <f t="shared" ref="F6:F15" si="0">AVERAGE(C6:E6)</f>
        <v>7.0057951490262553</v>
      </c>
      <c r="G6" s="45">
        <v>4.4585177326228838</v>
      </c>
      <c r="H6" s="103">
        <v>6.4389875888451087</v>
      </c>
      <c r="I6" s="46">
        <v>6.9926057065828529</v>
      </c>
      <c r="J6" s="104">
        <v>6.9616112329024045</v>
      </c>
      <c r="K6" s="47">
        <f t="shared" ref="K6:K15" si="1">AVERAGE(H6:J6)</f>
        <v>6.7977348427767881</v>
      </c>
      <c r="L6" s="45">
        <f t="shared" ref="L6:L20" si="2">B6-G6</f>
        <v>-3.1282993962342687E-2</v>
      </c>
      <c r="M6" s="108">
        <f t="shared" ref="M6:M20" si="3">C6-H6</f>
        <v>0.66918306564244201</v>
      </c>
      <c r="N6" s="100">
        <f t="shared" ref="N6:N20" si="4">D6-I6</f>
        <v>0.19624326793019087</v>
      </c>
      <c r="O6" s="113">
        <f t="shared" ref="O6:O20" si="5">E6-J6</f>
        <v>-0.24124541482423378</v>
      </c>
      <c r="P6" s="47">
        <f t="shared" ref="P6:P20" si="6">AVERAGE(M6:O6)</f>
        <v>0.20806030624946636</v>
      </c>
      <c r="R6" s="45"/>
      <c r="S6" s="49"/>
    </row>
    <row r="7" spans="1:19" ht="15" customHeight="1">
      <c r="A7" s="44">
        <f t="shared" ref="A7:A20" si="7">A6+10</f>
        <v>1880</v>
      </c>
      <c r="B7" s="45">
        <v>4.5184487694187192</v>
      </c>
      <c r="C7" s="108">
        <v>6.9331387170014702</v>
      </c>
      <c r="D7" s="48">
        <f t="shared" ref="D7:E9" si="8">(D$6+D$10)/2</f>
        <v>6.9503778149428079</v>
      </c>
      <c r="E7" s="109">
        <f t="shared" si="8"/>
        <v>6.7568649753977565</v>
      </c>
      <c r="F7" s="47">
        <f t="shared" si="0"/>
        <v>6.8801271691140116</v>
      </c>
      <c r="G7" s="45">
        <v>4.3683453281278561</v>
      </c>
      <c r="H7" s="103">
        <v>6.4433477188555255</v>
      </c>
      <c r="I7" s="46">
        <v>7.3289766928201985</v>
      </c>
      <c r="J7" s="104">
        <v>6.367098649074781</v>
      </c>
      <c r="K7" s="47">
        <f t="shared" si="1"/>
        <v>6.7131410202501689</v>
      </c>
      <c r="L7" s="45">
        <f t="shared" si="2"/>
        <v>0.15010344129086306</v>
      </c>
      <c r="M7" s="108">
        <f t="shared" si="3"/>
        <v>0.48979099814594473</v>
      </c>
      <c r="N7" s="100">
        <f t="shared" si="4"/>
        <v>-0.37859887787739055</v>
      </c>
      <c r="O7" s="113">
        <f t="shared" si="5"/>
        <v>0.38976632632297559</v>
      </c>
      <c r="P7" s="47">
        <f t="shared" si="6"/>
        <v>0.16698614886384325</v>
      </c>
      <c r="R7" s="45"/>
      <c r="S7" s="49"/>
    </row>
    <row r="8" spans="1:19" ht="15" customHeight="1">
      <c r="A8" s="44">
        <f t="shared" si="7"/>
        <v>1890</v>
      </c>
      <c r="B8" s="45">
        <v>5.0521643664216001</v>
      </c>
      <c r="C8" s="108">
        <v>6.2566424612646321</v>
      </c>
      <c r="D8" s="48">
        <f t="shared" si="8"/>
        <v>6.9503778149428079</v>
      </c>
      <c r="E8" s="109">
        <f t="shared" si="8"/>
        <v>6.7568649753977565</v>
      </c>
      <c r="F8" s="47">
        <f t="shared" si="0"/>
        <v>6.6546284172017325</v>
      </c>
      <c r="G8" s="45">
        <v>4.7758124288724453</v>
      </c>
      <c r="H8" s="103">
        <v>5.9230513253753267</v>
      </c>
      <c r="I8" s="46">
        <v>7.2640283602704816</v>
      </c>
      <c r="J8" s="104">
        <v>6.0923227388690933</v>
      </c>
      <c r="K8" s="47">
        <f t="shared" si="1"/>
        <v>6.4264674748383008</v>
      </c>
      <c r="L8" s="45">
        <f t="shared" si="2"/>
        <v>0.27635193754915477</v>
      </c>
      <c r="M8" s="108">
        <f t="shared" si="3"/>
        <v>0.33359113588930533</v>
      </c>
      <c r="N8" s="100">
        <f t="shared" si="4"/>
        <v>-0.31365054532767367</v>
      </c>
      <c r="O8" s="113">
        <f t="shared" si="5"/>
        <v>0.66454223652866329</v>
      </c>
      <c r="P8" s="47">
        <f t="shared" si="6"/>
        <v>0.22816094236343165</v>
      </c>
      <c r="R8" s="45"/>
      <c r="S8" s="49"/>
    </row>
    <row r="9" spans="1:19" ht="15" customHeight="1">
      <c r="A9" s="44">
        <f t="shared" si="7"/>
        <v>1900</v>
      </c>
      <c r="B9" s="45">
        <v>4.7503513406101217</v>
      </c>
      <c r="C9" s="108">
        <v>6.4845256703166019</v>
      </c>
      <c r="D9" s="48">
        <f t="shared" si="8"/>
        <v>6.9503778149428079</v>
      </c>
      <c r="E9" s="109">
        <f t="shared" si="8"/>
        <v>6.7568649753977565</v>
      </c>
      <c r="F9" s="47">
        <f t="shared" si="0"/>
        <v>6.7305894868857221</v>
      </c>
      <c r="G9" s="45">
        <v>4.4768529231278995</v>
      </c>
      <c r="H9" s="103">
        <v>6.1123855175794404</v>
      </c>
      <c r="I9" s="46">
        <v>7.2617954516361696</v>
      </c>
      <c r="J9" s="104">
        <v>6.4992944289110897</v>
      </c>
      <c r="K9" s="47">
        <f t="shared" si="1"/>
        <v>6.6244917993755665</v>
      </c>
      <c r="L9" s="45">
        <f t="shared" si="2"/>
        <v>0.27349841748222214</v>
      </c>
      <c r="M9" s="108">
        <f t="shared" si="3"/>
        <v>0.3721401527371615</v>
      </c>
      <c r="N9" s="100">
        <f t="shared" si="4"/>
        <v>-0.31141763669336164</v>
      </c>
      <c r="O9" s="113">
        <f t="shared" si="5"/>
        <v>0.25757054648666688</v>
      </c>
      <c r="P9" s="47">
        <f t="shared" si="6"/>
        <v>0.10609768751015558</v>
      </c>
      <c r="R9" s="45"/>
      <c r="S9" s="49"/>
    </row>
    <row r="10" spans="1:19" ht="15" customHeight="1">
      <c r="A10" s="44">
        <f t="shared" si="7"/>
        <v>1910</v>
      </c>
      <c r="B10" s="45">
        <v>4.746976882929677</v>
      </c>
      <c r="C10" s="108">
        <v>6.4176985611497104</v>
      </c>
      <c r="D10" s="48">
        <v>6.7119066553725721</v>
      </c>
      <c r="E10" s="109">
        <v>6.7933641327173424</v>
      </c>
      <c r="F10" s="47">
        <f t="shared" si="0"/>
        <v>6.640989783079875</v>
      </c>
      <c r="G10" s="45">
        <v>4.3999257776882539</v>
      </c>
      <c r="H10" s="103">
        <v>6.0424697503504703</v>
      </c>
      <c r="I10" s="50">
        <v>6.9945556848099795</v>
      </c>
      <c r="J10" s="105">
        <v>6.7253131424982175</v>
      </c>
      <c r="K10" s="47">
        <f t="shared" si="1"/>
        <v>6.5874461925528891</v>
      </c>
      <c r="L10" s="45">
        <f t="shared" si="2"/>
        <v>0.34705110524142313</v>
      </c>
      <c r="M10" s="108">
        <f t="shared" si="3"/>
        <v>0.37522881079924009</v>
      </c>
      <c r="N10" s="100">
        <f t="shared" si="4"/>
        <v>-0.28264902943740733</v>
      </c>
      <c r="O10" s="113">
        <f t="shared" si="5"/>
        <v>6.8050990219124863E-2</v>
      </c>
      <c r="P10" s="47">
        <f t="shared" si="6"/>
        <v>5.3543590526985874E-2</v>
      </c>
      <c r="R10" s="45"/>
      <c r="S10" s="49"/>
    </row>
    <row r="11" spans="1:19" ht="15" customHeight="1">
      <c r="A11" s="44">
        <f t="shared" si="7"/>
        <v>1920</v>
      </c>
      <c r="B11" s="45">
        <v>4.3436609547792333</v>
      </c>
      <c r="C11" s="108">
        <v>3.5467568290874611</v>
      </c>
      <c r="D11" s="48">
        <v>2.9067217293956675</v>
      </c>
      <c r="E11" s="109">
        <v>2.8771730734861838</v>
      </c>
      <c r="F11" s="47">
        <f t="shared" si="0"/>
        <v>3.1102172106564372</v>
      </c>
      <c r="G11" s="45">
        <v>4.0694668777118208</v>
      </c>
      <c r="H11" s="103">
        <v>2.5912784699814773</v>
      </c>
      <c r="I11" s="46">
        <v>3.3009017650213854</v>
      </c>
      <c r="J11" s="104">
        <v>4.4128064291430782</v>
      </c>
      <c r="K11" s="47">
        <f t="shared" si="1"/>
        <v>3.4349955547153139</v>
      </c>
      <c r="L11" s="45">
        <f t="shared" si="2"/>
        <v>0.2741940770674125</v>
      </c>
      <c r="M11" s="108">
        <f t="shared" si="3"/>
        <v>0.95547835910598389</v>
      </c>
      <c r="N11" s="100">
        <f t="shared" si="4"/>
        <v>-0.39418003562571791</v>
      </c>
      <c r="O11" s="113">
        <f t="shared" si="5"/>
        <v>-1.5356333556568944</v>
      </c>
      <c r="P11" s="47">
        <f t="shared" si="6"/>
        <v>-0.32477834405887612</v>
      </c>
      <c r="R11" s="45"/>
      <c r="S11" s="49"/>
    </row>
    <row r="12" spans="1:19" ht="15" customHeight="1">
      <c r="A12" s="44">
        <f t="shared" si="7"/>
        <v>1930</v>
      </c>
      <c r="B12" s="45">
        <v>5.3660348478623128</v>
      </c>
      <c r="C12" s="108">
        <v>3.7901945250413727</v>
      </c>
      <c r="D12" s="48">
        <f>1+(D$11+D$14)/2</f>
        <v>3.8420959553881837</v>
      </c>
      <c r="E12" s="110">
        <f>1+(E$11+E$14)/2</f>
        <v>3.6118826494158212</v>
      </c>
      <c r="F12" s="47">
        <f t="shared" si="0"/>
        <v>3.7480577099484598</v>
      </c>
      <c r="G12" s="45">
        <v>4.8531715260506605</v>
      </c>
      <c r="H12" s="103">
        <v>3.0689549228858537</v>
      </c>
      <c r="I12" s="46">
        <v>3.4381864287064792</v>
      </c>
      <c r="J12" s="104">
        <v>5.0796496699310678</v>
      </c>
      <c r="K12" s="47">
        <f t="shared" si="1"/>
        <v>3.8622636738411331</v>
      </c>
      <c r="L12" s="45">
        <f t="shared" si="2"/>
        <v>0.51286332181165228</v>
      </c>
      <c r="M12" s="108">
        <f t="shared" si="3"/>
        <v>0.72123960215551897</v>
      </c>
      <c r="N12" s="100">
        <f t="shared" si="4"/>
        <v>0.40390952668170454</v>
      </c>
      <c r="O12" s="113">
        <f t="shared" si="5"/>
        <v>-1.4677670205152467</v>
      </c>
      <c r="P12" s="47">
        <f t="shared" si="6"/>
        <v>-0.11420596389267439</v>
      </c>
      <c r="R12" s="45"/>
      <c r="S12" s="49"/>
    </row>
    <row r="13" spans="1:19" ht="15" customHeight="1">
      <c r="A13" s="44">
        <f t="shared" si="7"/>
        <v>1940</v>
      </c>
      <c r="B13" s="45">
        <v>3.5027993542478577</v>
      </c>
      <c r="C13" s="108">
        <v>2.8686496043480214</v>
      </c>
      <c r="D13" s="48">
        <f>(D$11+D$14)/2</f>
        <v>2.8420959553881837</v>
      </c>
      <c r="E13" s="110">
        <f>(E$11+E$14)/2</f>
        <v>2.6118826494158212</v>
      </c>
      <c r="F13" s="47">
        <f t="shared" si="0"/>
        <v>2.774209403050675</v>
      </c>
      <c r="G13" s="45">
        <v>3.278740970877382</v>
      </c>
      <c r="H13" s="103">
        <v>2.6641387417307421</v>
      </c>
      <c r="I13" s="46">
        <v>3.172543044447413</v>
      </c>
      <c r="J13" s="104">
        <v>3.9902655345068299</v>
      </c>
      <c r="K13" s="47">
        <f t="shared" si="1"/>
        <v>3.2756491068949951</v>
      </c>
      <c r="L13" s="45">
        <f t="shared" si="2"/>
        <v>0.22405838337047568</v>
      </c>
      <c r="M13" s="108">
        <f t="shared" si="3"/>
        <v>0.20451086261727935</v>
      </c>
      <c r="N13" s="100">
        <f t="shared" si="4"/>
        <v>-0.33044708905922926</v>
      </c>
      <c r="O13" s="113">
        <f t="shared" si="5"/>
        <v>-1.3783828850910087</v>
      </c>
      <c r="P13" s="47">
        <f t="shared" si="6"/>
        <v>-0.50143970384431957</v>
      </c>
      <c r="R13" s="45"/>
      <c r="S13" s="49"/>
    </row>
    <row r="14" spans="1:19" ht="15" customHeight="1">
      <c r="A14" s="44">
        <f t="shared" si="7"/>
        <v>1950</v>
      </c>
      <c r="B14" s="45">
        <v>3.8449814897586494</v>
      </c>
      <c r="C14" s="108">
        <v>2.3338421076734823</v>
      </c>
      <c r="D14" s="48">
        <v>2.7774701813806999</v>
      </c>
      <c r="E14" s="109">
        <v>2.3465922253454585</v>
      </c>
      <c r="F14" s="47">
        <f t="shared" si="0"/>
        <v>2.4859681714665469</v>
      </c>
      <c r="G14" s="45">
        <v>3.5615766691562092</v>
      </c>
      <c r="H14" s="103">
        <v>1.6565350254882698</v>
      </c>
      <c r="I14" s="46">
        <v>2.1858928459659674</v>
      </c>
      <c r="J14" s="104">
        <v>3.1278886555832304</v>
      </c>
      <c r="K14" s="47">
        <f t="shared" si="1"/>
        <v>2.3234388423458228</v>
      </c>
      <c r="L14" s="45">
        <f t="shared" si="2"/>
        <v>0.28340482060244021</v>
      </c>
      <c r="M14" s="108">
        <f t="shared" si="3"/>
        <v>0.67730708218521252</v>
      </c>
      <c r="N14" s="100">
        <f t="shared" si="4"/>
        <v>0.59157733541473245</v>
      </c>
      <c r="O14" s="113">
        <f t="shared" si="5"/>
        <v>-0.78129643023777184</v>
      </c>
      <c r="P14" s="47">
        <f t="shared" si="6"/>
        <v>0.16252932912072438</v>
      </c>
      <c r="R14" s="45"/>
      <c r="S14" s="49"/>
    </row>
    <row r="15" spans="1:19" ht="15" customHeight="1">
      <c r="A15" s="44">
        <f t="shared" si="7"/>
        <v>1960</v>
      </c>
      <c r="B15" s="45">
        <v>4.0909364582455172</v>
      </c>
      <c r="C15" s="108">
        <v>2.9729511961228514</v>
      </c>
      <c r="D15" s="48">
        <f>(D14+D16)/2</f>
        <v>3.2044386481041034</v>
      </c>
      <c r="E15" s="110">
        <f>(E14+E16)/2</f>
        <v>2.8387933008817763</v>
      </c>
      <c r="F15" s="47">
        <f t="shared" si="0"/>
        <v>3.0053943817029101</v>
      </c>
      <c r="G15" s="45">
        <v>3.6149770694248078</v>
      </c>
      <c r="H15" s="103">
        <v>2.0933419417353902</v>
      </c>
      <c r="I15" s="46">
        <v>2.7973737246233186</v>
      </c>
      <c r="J15" s="104">
        <v>3.128338402052107</v>
      </c>
      <c r="K15" s="47">
        <f t="shared" si="1"/>
        <v>2.6730180228036051</v>
      </c>
      <c r="L15" s="45">
        <f t="shared" si="2"/>
        <v>0.47595938882070943</v>
      </c>
      <c r="M15" s="108">
        <f t="shared" si="3"/>
        <v>0.87960925438746118</v>
      </c>
      <c r="N15" s="100">
        <f t="shared" si="4"/>
        <v>0.40706492348078482</v>
      </c>
      <c r="O15" s="113">
        <f t="shared" si="5"/>
        <v>-0.28954510117033072</v>
      </c>
      <c r="P15" s="47">
        <f t="shared" si="6"/>
        <v>0.33237635889930511</v>
      </c>
      <c r="R15" s="45"/>
      <c r="S15" s="49"/>
    </row>
    <row r="16" spans="1:19" ht="15" customHeight="1">
      <c r="A16" s="44">
        <f t="shared" si="7"/>
        <v>1970</v>
      </c>
      <c r="B16" s="45">
        <v>4.0014725114387248</v>
      </c>
      <c r="C16" s="108">
        <v>3.1333951636697979</v>
      </c>
      <c r="D16" s="48">
        <v>3.6314071148275064</v>
      </c>
      <c r="E16" s="109">
        <v>3.330994376418094</v>
      </c>
      <c r="F16" s="47">
        <f>AVERAGE(C16:E16,S16)</f>
        <v>3.2224407516040845</v>
      </c>
      <c r="G16" s="45">
        <v>3.3197765398596837</v>
      </c>
      <c r="H16" s="103">
        <v>2.2943637903552903</v>
      </c>
      <c r="I16" s="46">
        <v>3.1148723134787972</v>
      </c>
      <c r="J16" s="104">
        <v>3.1440797894822947</v>
      </c>
      <c r="K16" s="47">
        <f>AVERAGE(H16:J16)</f>
        <v>2.8511052977721274</v>
      </c>
      <c r="L16" s="45">
        <f t="shared" si="2"/>
        <v>0.68169597157904116</v>
      </c>
      <c r="M16" s="108">
        <f t="shared" si="3"/>
        <v>0.83903137331450761</v>
      </c>
      <c r="N16" s="100">
        <f t="shared" si="4"/>
        <v>0.51653480134870922</v>
      </c>
      <c r="O16" s="113">
        <f t="shared" si="5"/>
        <v>0.18691458693579932</v>
      </c>
      <c r="P16" s="47">
        <f t="shared" si="6"/>
        <v>0.51416025386633868</v>
      </c>
      <c r="R16" s="45">
        <v>2.7939663515009387</v>
      </c>
      <c r="S16" s="47">
        <f>R16</f>
        <v>2.7939663515009387</v>
      </c>
    </row>
    <row r="17" spans="1:19" ht="15" customHeight="1">
      <c r="A17" s="44">
        <f t="shared" si="7"/>
        <v>1980</v>
      </c>
      <c r="B17" s="45">
        <v>4.1750808350237971</v>
      </c>
      <c r="C17" s="108">
        <v>3.527987610585547</v>
      </c>
      <c r="D17" s="48">
        <f>(D16+D18)/2</f>
        <v>3.6549359078189552</v>
      </c>
      <c r="E17" s="110">
        <f>(E16+E18)/2</f>
        <v>3.9768982852320516</v>
      </c>
      <c r="F17" s="47">
        <f>AVERAGE(C17:E17,S17)</f>
        <v>3.7132925237293679</v>
      </c>
      <c r="G17" s="45">
        <v>3.5709503136359402</v>
      </c>
      <c r="H17" s="103">
        <v>2.8447783663084194</v>
      </c>
      <c r="I17" s="46">
        <v>3.2044789422003652</v>
      </c>
      <c r="J17" s="104">
        <v>3.5034779791950905</v>
      </c>
      <c r="K17" s="47">
        <f>AVERAGE(H17:J17,R17)</f>
        <v>3.3115208947461983</v>
      </c>
      <c r="L17" s="45">
        <f t="shared" si="2"/>
        <v>0.60413052138785694</v>
      </c>
      <c r="M17" s="108">
        <f t="shared" si="3"/>
        <v>0.68320924427712759</v>
      </c>
      <c r="N17" s="100">
        <f t="shared" si="4"/>
        <v>0.45045696561858994</v>
      </c>
      <c r="O17" s="113">
        <f t="shared" si="5"/>
        <v>0.47342030603696106</v>
      </c>
      <c r="P17" s="47">
        <f t="shared" si="6"/>
        <v>0.53569550531089283</v>
      </c>
      <c r="R17" s="45">
        <v>3.6933482912809175</v>
      </c>
      <c r="S17" s="47">
        <f>R17</f>
        <v>3.6933482912809175</v>
      </c>
    </row>
    <row r="18" spans="1:19" ht="15" customHeight="1">
      <c r="A18" s="44">
        <f t="shared" si="7"/>
        <v>1990</v>
      </c>
      <c r="B18" s="45">
        <v>4.1897823346393901</v>
      </c>
      <c r="C18" s="108">
        <v>3.5511652567347562</v>
      </c>
      <c r="D18" s="48">
        <v>3.6784647008104043</v>
      </c>
      <c r="E18" s="109">
        <v>4.6228021940460087</v>
      </c>
      <c r="F18" s="47">
        <f>AVERAGE(C18:E18,S18)</f>
        <v>4.2811873608616722</v>
      </c>
      <c r="G18" s="45">
        <v>3.9230852881724898</v>
      </c>
      <c r="H18" s="103">
        <v>3.1344869674576983</v>
      </c>
      <c r="I18" s="46">
        <v>3.4138310106076757</v>
      </c>
      <c r="J18" s="104">
        <v>4.2821044865917024</v>
      </c>
      <c r="K18" s="47">
        <f>AVERAGE(H18:J18,R18)</f>
        <v>4.0256849391281486</v>
      </c>
      <c r="L18" s="45">
        <f t="shared" si="2"/>
        <v>0.26669704646690029</v>
      </c>
      <c r="M18" s="108">
        <f t="shared" si="3"/>
        <v>0.41667828927705797</v>
      </c>
      <c r="N18" s="100">
        <f t="shared" si="4"/>
        <v>0.26463369020272864</v>
      </c>
      <c r="O18" s="113">
        <f t="shared" si="5"/>
        <v>0.34069770745430628</v>
      </c>
      <c r="P18" s="47">
        <f t="shared" si="6"/>
        <v>0.34066989564469763</v>
      </c>
      <c r="R18" s="45">
        <v>5.2723172918555194</v>
      </c>
      <c r="S18" s="47">
        <f>R18</f>
        <v>5.2723172918555194</v>
      </c>
    </row>
    <row r="19" spans="1:19" ht="15" customHeight="1">
      <c r="A19" s="44">
        <f t="shared" si="7"/>
        <v>2000</v>
      </c>
      <c r="B19" s="45">
        <v>4.9205117496859803</v>
      </c>
      <c r="C19" s="108">
        <v>3.875167699867097</v>
      </c>
      <c r="D19" s="48">
        <v>5.0253115465697089</v>
      </c>
      <c r="E19" s="110">
        <f>(E18+E20)/2</f>
        <v>4.9241752340343581</v>
      </c>
      <c r="F19" s="47">
        <f>AVERAGE(C19:E19,S19)</f>
        <v>4.9904712456083136</v>
      </c>
      <c r="G19" s="45">
        <v>4.4656085447498972</v>
      </c>
      <c r="H19" s="103">
        <v>3.7661893165470062</v>
      </c>
      <c r="I19" s="46">
        <v>4.7422938285063223</v>
      </c>
      <c r="J19" s="104">
        <v>4.9558413369073469</v>
      </c>
      <c r="K19" s="47">
        <f>AVERAGE(H19:J19,R19)</f>
        <v>4.9003887459806919</v>
      </c>
      <c r="L19" s="45">
        <f t="shared" si="2"/>
        <v>0.45490320493608305</v>
      </c>
      <c r="M19" s="108">
        <f t="shared" si="3"/>
        <v>0.1089783833200908</v>
      </c>
      <c r="N19" s="100">
        <f t="shared" si="4"/>
        <v>0.2830177180633866</v>
      </c>
      <c r="O19" s="113">
        <f t="shared" si="5"/>
        <v>-3.1666102872988766E-2</v>
      </c>
      <c r="P19" s="47">
        <f t="shared" si="6"/>
        <v>0.12010999950349621</v>
      </c>
      <c r="R19" s="45">
        <v>6.1372305019620921</v>
      </c>
      <c r="S19" s="47">
        <f>R19</f>
        <v>6.1372305019620921</v>
      </c>
    </row>
    <row r="20" spans="1:19" ht="15" customHeight="1" thickBot="1">
      <c r="A20" s="102">
        <f t="shared" si="7"/>
        <v>2010</v>
      </c>
      <c r="B20" s="51">
        <v>4.3075769382874594</v>
      </c>
      <c r="C20" s="111">
        <v>4.1430634981151604</v>
      </c>
      <c r="D20" s="54">
        <v>6.0538712541943536</v>
      </c>
      <c r="E20" s="112">
        <v>5.2255482740227075</v>
      </c>
      <c r="F20" s="53">
        <f>AVERAGE(C20:E20,S20)</f>
        <v>5.5337456325422538</v>
      </c>
      <c r="G20" s="51">
        <v>4.099218953934022</v>
      </c>
      <c r="H20" s="106">
        <v>4.1166476176703863</v>
      </c>
      <c r="I20" s="52">
        <v>5.7455781737988438</v>
      </c>
      <c r="J20" s="107">
        <v>5.2187601920292614</v>
      </c>
      <c r="K20" s="53">
        <f>AVERAGE(H20:J20,R20)</f>
        <v>5.4483713718338214</v>
      </c>
      <c r="L20" s="51">
        <f t="shared" si="2"/>
        <v>0.20835798435343733</v>
      </c>
      <c r="M20" s="111">
        <f t="shared" si="3"/>
        <v>2.6415880444774054E-2</v>
      </c>
      <c r="N20" s="101">
        <f t="shared" si="4"/>
        <v>0.30829308039550973</v>
      </c>
      <c r="O20" s="114">
        <f t="shared" si="5"/>
        <v>6.788081993446049E-3</v>
      </c>
      <c r="P20" s="53">
        <f t="shared" si="6"/>
        <v>0.11383234761124328</v>
      </c>
      <c r="R20" s="51">
        <v>6.7124995038367947</v>
      </c>
      <c r="S20" s="53">
        <f>R20</f>
        <v>6.7124995038367947</v>
      </c>
    </row>
    <row r="21" spans="1:19" ht="15" customHeight="1" thickTop="1">
      <c r="Q21" s="55"/>
    </row>
    <row r="22" spans="1:19" ht="15" customHeight="1">
      <c r="Q22" s="55"/>
    </row>
    <row r="23" spans="1:19" ht="15" customHeight="1">
      <c r="A23" s="41" t="s">
        <v>37</v>
      </c>
      <c r="Q23" s="55"/>
    </row>
    <row r="24" spans="1:19" ht="15" customHeight="1">
      <c r="Q24" s="55"/>
    </row>
    <row r="25" spans="1:19" ht="15" customHeight="1">
      <c r="Q25" s="55"/>
    </row>
    <row r="26" spans="1:19" ht="15" customHeight="1">
      <c r="Q26" s="55"/>
    </row>
    <row r="27" spans="1:19" ht="15" customHeight="1">
      <c r="Q27" s="55"/>
    </row>
  </sheetData>
  <mergeCells count="5">
    <mergeCell ref="B4:F4"/>
    <mergeCell ref="L4:P4"/>
    <mergeCell ref="A3:P3"/>
    <mergeCell ref="G4:K4"/>
    <mergeCell ref="A4:A5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13</vt:i4>
      </vt:variant>
    </vt:vector>
  </HeadingPairs>
  <TitlesOfParts>
    <vt:vector size="18" baseType="lpstr">
      <vt:lpstr>TS4.1</vt:lpstr>
      <vt:lpstr>TS4.2</vt:lpstr>
      <vt:lpstr>TS4.3</vt:lpstr>
      <vt:lpstr>TS4.4</vt:lpstr>
      <vt:lpstr>TS4.5</vt:lpstr>
      <vt:lpstr>F4.1</vt:lpstr>
      <vt:lpstr>F4.2</vt:lpstr>
      <vt:lpstr>F4.3</vt:lpstr>
      <vt:lpstr>F4.4</vt:lpstr>
      <vt:lpstr>F4.5</vt:lpstr>
      <vt:lpstr>F4.6</vt:lpstr>
      <vt:lpstr>F4.7</vt:lpstr>
      <vt:lpstr>F4.8</vt:lpstr>
      <vt:lpstr>F4.9</vt:lpstr>
      <vt:lpstr>F4.10</vt:lpstr>
      <vt:lpstr>F4.11</vt:lpstr>
      <vt:lpstr>FS4.1</vt:lpstr>
      <vt:lpstr>FS4.2</vt:lpstr>
    </vt:vector>
  </TitlesOfParts>
  <Company>PSE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2014-01-10T09:41:14Z</cp:lastPrinted>
  <dcterms:created xsi:type="dcterms:W3CDTF">2013-01-24T21:06:49Z</dcterms:created>
  <dcterms:modified xsi:type="dcterms:W3CDTF">2014-01-22T23:14:27Z</dcterms:modified>
</cp:coreProperties>
</file>