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gulcansustam/Desktop/Projects/Athena Softworks/"/>
    </mc:Choice>
  </mc:AlternateContent>
  <xr:revisionPtr revIDLastSave="0" documentId="13_ncr:1_{A9E1405A-DDA3-2C44-8597-2C61AF5ACDB9}" xr6:coauthVersionLast="47" xr6:coauthVersionMax="47" xr10:uidLastSave="{00000000-0000-0000-0000-000000000000}"/>
  <bookViews>
    <workbookView xWindow="680" yWindow="760" windowWidth="28040" windowHeight="17180" activeTab="5" xr2:uid="{99C353A3-F6D2-8E4E-85E7-F3488E0660A7}"/>
  </bookViews>
  <sheets>
    <sheet name="PCA" sheetId="1" r:id="rId1"/>
    <sheet name="Clusters" sheetId="2" r:id="rId2"/>
    <sheet name="Demographic Analysis" sheetId="3" r:id="rId3"/>
    <sheet name="Revenue Calculations" sheetId="4" r:id="rId4"/>
    <sheet name="Seraph Guardians Acquisition" sheetId="5" r:id="rId5"/>
    <sheet name="Cluster Distribution of Serap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5" l="1"/>
  <c r="B7" i="5"/>
  <c r="B6" i="5"/>
  <c r="B5" i="5"/>
  <c r="H13" i="3"/>
  <c r="H14" i="3"/>
  <c r="H15" i="3"/>
  <c r="H16" i="3"/>
  <c r="H17" i="3"/>
  <c r="H12" i="3"/>
  <c r="C5" i="4"/>
  <c r="C6" i="4" s="1"/>
  <c r="C7" i="4" s="1"/>
  <c r="D5" i="4"/>
  <c r="D6" i="4" s="1"/>
  <c r="D7" i="4" s="1"/>
  <c r="B5" i="4"/>
  <c r="B6" i="4" s="1"/>
  <c r="B7" i="4" s="1"/>
  <c r="B8" i="5" l="1"/>
  <c r="B9" i="4"/>
  <c r="B8" i="4"/>
  <c r="B10" i="4" s="1"/>
  <c r="D9" i="4"/>
  <c r="D8" i="4"/>
  <c r="D10" i="4" s="1"/>
  <c r="C8" i="4"/>
  <c r="C9" i="4"/>
  <c r="B9" i="5" l="1"/>
  <c r="B11" i="5" s="1"/>
  <c r="B14" i="5" s="1"/>
  <c r="C10" i="4"/>
</calcChain>
</file>

<file path=xl/sharedStrings.xml><?xml version="1.0" encoding="utf-8"?>
<sst xmlns="http://schemas.openxmlformats.org/spreadsheetml/2006/main" count="124" uniqueCount="86">
  <si>
    <t>imp.challenge</t>
  </si>
  <si>
    <t>imp.unlocks</t>
  </si>
  <si>
    <t>imp.customize</t>
  </si>
  <si>
    <t>imp.difficulty</t>
  </si>
  <si>
    <t>imp.characters</t>
  </si>
  <si>
    <t>imp.storyline</t>
  </si>
  <si>
    <t>imp.mastery</t>
  </si>
  <si>
    <t>imp.backstory</t>
  </si>
  <si>
    <t>imp.dominate</t>
  </si>
  <si>
    <t>imp.completion</t>
  </si>
  <si>
    <t>imp.wealth</t>
  </si>
  <si>
    <t>imp.fantasy</t>
  </si>
  <si>
    <t>imp.items</t>
  </si>
  <si>
    <t>imp.power</t>
  </si>
  <si>
    <t>imp.offbeat</t>
  </si>
  <si>
    <t>imp.collect</t>
  </si>
  <si>
    <t>enj.excitement</t>
  </si>
  <si>
    <t>enj.destruction</t>
  </si>
  <si>
    <t>enj.others</t>
  </si>
  <si>
    <t>enj.react</t>
  </si>
  <si>
    <t>enj.duels</t>
  </si>
  <si>
    <t>enj.strategy</t>
  </si>
  <si>
    <t>enj.roleplay</t>
  </si>
  <si>
    <t>enj.competition</t>
  </si>
  <si>
    <t>enj.decisions</t>
  </si>
  <si>
    <t>enj.common.goal</t>
  </si>
  <si>
    <t>enj.planning</t>
  </si>
  <si>
    <t>enj.immersion</t>
  </si>
  <si>
    <t>enj.helping</t>
  </si>
  <si>
    <t>enj.fast</t>
  </si>
  <si>
    <t>enj.guns</t>
  </si>
  <si>
    <t>enj.gore</t>
  </si>
  <si>
    <t>enj.blow.up</t>
  </si>
  <si>
    <t>freq.explore</t>
  </si>
  <si>
    <t>freq.experiment</t>
  </si>
  <si>
    <t>freq.study</t>
  </si>
  <si>
    <t>freq.char.creation</t>
  </si>
  <si>
    <t>freq.stats</t>
  </si>
  <si>
    <t>freq.customize</t>
  </si>
  <si>
    <t>freq.test.world</t>
  </si>
  <si>
    <t>immersion</t>
  </si>
  <si>
    <t>completion</t>
  </si>
  <si>
    <t>mastery</t>
  </si>
  <si>
    <t>destruction</t>
  </si>
  <si>
    <t>discovery</t>
  </si>
  <si>
    <t>slow-paced</t>
  </si>
  <si>
    <t>anti-story</t>
  </si>
  <si>
    <t>independent</t>
  </si>
  <si>
    <t>design</t>
  </si>
  <si>
    <t>power</t>
  </si>
  <si>
    <t>competition</t>
  </si>
  <si>
    <t>Gender Crosstab:</t>
  </si>
  <si>
    <t>age</t>
  </si>
  <si>
    <t>income</t>
  </si>
  <si>
    <t>Acrobat</t>
  </si>
  <si>
    <t>Architect</t>
  </si>
  <si>
    <t>Gardener</t>
  </si>
  <si>
    <t>Skirmisher</t>
  </si>
  <si>
    <t>Slayer</t>
  </si>
  <si>
    <t>female</t>
  </si>
  <si>
    <t>male</t>
  </si>
  <si>
    <t>nonbinary</t>
  </si>
  <si>
    <t>Bounty Hunter</t>
  </si>
  <si>
    <t>Cluster Averages (Age and Income) and Percentages (Gender):</t>
  </si>
  <si>
    <t>Cluster 0</t>
  </si>
  <si>
    <t>Cluster 1</t>
  </si>
  <si>
    <t>Cluster 2</t>
  </si>
  <si>
    <t>Cluster 3</t>
  </si>
  <si>
    <t>Cluster 4</t>
  </si>
  <si>
    <t>Cluster 5</t>
  </si>
  <si>
    <t>Warrior Guild</t>
  </si>
  <si>
    <t>Seraph Guardians</t>
  </si>
  <si>
    <t>Evercrest</t>
  </si>
  <si>
    <t>Price</t>
  </si>
  <si>
    <t>per_customers_wtp</t>
  </si>
  <si>
    <t>Market Share</t>
  </si>
  <si>
    <t>Estimated Buyers</t>
  </si>
  <si>
    <t>Gross Revenue</t>
  </si>
  <si>
    <t>Royalty</t>
  </si>
  <si>
    <t>Valve's Share</t>
  </si>
  <si>
    <t>Net Revenue</t>
  </si>
  <si>
    <t>Percent Real Buyer</t>
  </si>
  <si>
    <t>Acquisition Cost</t>
  </si>
  <si>
    <t>Development Cost</t>
  </si>
  <si>
    <t>Profit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</si>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</sst>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&quot;$&quot;* #,##0_);_(&quot;$&quot;* \(#,##0\);_(&quot;$&quot;* &quot;-&quot;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9.3000000000000007"/>
      <color theme="1"/>
      <name val="Arial"/>
      <family val="2"/>
    </font>
    <font>
      <sz val="11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164" fontId="0" fillId="0" borderId="1" xfId="3" applyNumberFormat="1" applyFont="1" applyBorder="1"/>
    <xf numFmtId="10" fontId="0" fillId="0" borderId="1" xfId="1" applyNumberFormat="1" applyFont="1" applyBorder="1"/>
    <xf numFmtId="165" fontId="0" fillId="0" borderId="1" xfId="2" applyNumberFormat="1" applyFont="1" applyBorder="1"/>
    <xf numFmtId="164" fontId="0" fillId="0" borderId="1" xfId="0" applyNumberFormat="1" applyBorder="1"/>
    <xf numFmtId="166" fontId="0" fillId="0" borderId="1" xfId="0" applyNumberFormat="1" applyBorder="1"/>
    <xf numFmtId="0" fontId="0" fillId="0" borderId="2" xfId="0" applyBorder="1"/>
    <xf numFmtId="164" fontId="0" fillId="0" borderId="2" xfId="3" applyNumberFormat="1" applyFont="1" applyBorder="1"/>
    <xf numFmtId="0" fontId="4" fillId="0" borderId="1" xfId="0" applyFont="1" applyBorder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1AE2-A829-474A-896C-7353BCDD0340}">
  <dimension ref="A1:L41"/>
  <sheetViews>
    <sheetView zoomScale="90" zoomScaleNormal="90" workbookViewId="0">
      <selection activeCell="B1" sqref="B1:L1"/>
    </sheetView>
  </sheetViews>
  <sheetFormatPr baseColWidth="10" defaultRowHeight="16" x14ac:dyDescent="0.2"/>
  <cols>
    <col min="1" max="1" width="18.33203125" bestFit="1" customWidth="1"/>
    <col min="2" max="2" width="9.6640625" bestFit="1" customWidth="1"/>
    <col min="3" max="3" width="10.33203125" bestFit="1" customWidth="1"/>
    <col min="4" max="4" width="8.33203125" bestFit="1" customWidth="1"/>
    <col min="5" max="5" width="10.5" bestFit="1" customWidth="1"/>
    <col min="6" max="6" width="8.83203125" bestFit="1" customWidth="1"/>
    <col min="7" max="7" width="10.5" bestFit="1" customWidth="1"/>
    <col min="8" max="8" width="9" bestFit="1" customWidth="1"/>
    <col min="9" max="9" width="11.33203125" bestFit="1" customWidth="1"/>
    <col min="10" max="11" width="8.33203125" bestFit="1" customWidth="1"/>
    <col min="12" max="12" width="11" bestFit="1" customWidth="1"/>
  </cols>
  <sheetData>
    <row r="1" spans="1:12" x14ac:dyDescent="0.2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</row>
    <row r="2" spans="1:12" x14ac:dyDescent="0.2">
      <c r="A2" s="1" t="s">
        <v>0</v>
      </c>
      <c r="B2" s="2">
        <v>-0.180142</v>
      </c>
      <c r="C2" s="2">
        <v>3.9864999999999998E-2</v>
      </c>
      <c r="D2" s="2">
        <v>1.1228279999999999</v>
      </c>
      <c r="E2" s="2">
        <v>-0.241394</v>
      </c>
      <c r="F2" s="2">
        <v>0.220638</v>
      </c>
      <c r="G2" s="2">
        <v>1.174E-2</v>
      </c>
      <c r="H2" s="2">
        <v>9.4356999999999996E-2</v>
      </c>
      <c r="I2" s="2">
        <v>1.4641E-2</v>
      </c>
      <c r="J2" s="2">
        <v>-7.2128999999999999E-2</v>
      </c>
      <c r="K2" s="2">
        <v>5.3534999999999999E-2</v>
      </c>
      <c r="L2" s="2">
        <v>9.1299999999999992E-3</v>
      </c>
    </row>
    <row r="3" spans="1:12" x14ac:dyDescent="0.2">
      <c r="A3" s="1" t="s">
        <v>1</v>
      </c>
      <c r="B3" s="2">
        <v>-6.9760000000000004E-3</v>
      </c>
      <c r="C3" s="2">
        <v>1.4152199999999999</v>
      </c>
      <c r="D3" s="2">
        <v>-0.18106900000000001</v>
      </c>
      <c r="E3" s="2">
        <v>-0.25273699999999999</v>
      </c>
      <c r="F3" s="2">
        <v>-0.12032</v>
      </c>
      <c r="G3" s="2">
        <v>0.29450300000000001</v>
      </c>
      <c r="H3" s="2">
        <v>0.161056</v>
      </c>
      <c r="I3" s="2">
        <v>0.40537299999999998</v>
      </c>
      <c r="J3" s="2">
        <v>-1.7512E-2</v>
      </c>
      <c r="K3" s="2">
        <v>6.5483E-2</v>
      </c>
      <c r="L3" s="2">
        <v>-0.298064</v>
      </c>
    </row>
    <row r="4" spans="1:12" x14ac:dyDescent="0.2">
      <c r="A4" s="1" t="s">
        <v>2</v>
      </c>
      <c r="B4" s="2">
        <v>0.34237499999999998</v>
      </c>
      <c r="C4" s="2">
        <v>2.0624E-2</v>
      </c>
      <c r="D4" s="2">
        <v>-2.3289000000000001E-2</v>
      </c>
      <c r="E4" s="2">
        <v>-0.15911900000000001</v>
      </c>
      <c r="F4" s="2">
        <v>0.18199299999999999</v>
      </c>
      <c r="G4" s="2">
        <v>-1.5983000000000001E-2</v>
      </c>
      <c r="H4" s="2">
        <v>-0.15687200000000001</v>
      </c>
      <c r="I4" s="2">
        <v>-7.4076000000000003E-2</v>
      </c>
      <c r="J4" s="2">
        <v>1.212812</v>
      </c>
      <c r="K4" s="2">
        <v>0.118343</v>
      </c>
      <c r="L4" s="2">
        <v>7.8130000000000005E-2</v>
      </c>
    </row>
    <row r="5" spans="1:12" x14ac:dyDescent="0.2">
      <c r="A5" s="1" t="s">
        <v>3</v>
      </c>
      <c r="B5" s="2">
        <v>-0.16837299999999999</v>
      </c>
      <c r="C5" s="2">
        <v>5.9777999999999998E-2</v>
      </c>
      <c r="D5" s="2">
        <v>1.1092690000000001</v>
      </c>
      <c r="E5" s="2">
        <v>-0.22172600000000001</v>
      </c>
      <c r="F5" s="2">
        <v>0.21035899999999999</v>
      </c>
      <c r="G5" s="2">
        <v>2.9073000000000002E-2</v>
      </c>
      <c r="H5" s="2">
        <v>0.138681</v>
      </c>
      <c r="I5" s="2">
        <v>1.1996E-2</v>
      </c>
      <c r="J5" s="2">
        <v>-7.4451000000000003E-2</v>
      </c>
      <c r="K5" s="2">
        <v>2.6525E-2</v>
      </c>
      <c r="L5" s="2">
        <v>2.0573000000000001E-2</v>
      </c>
    </row>
    <row r="6" spans="1:12" x14ac:dyDescent="0.2">
      <c r="A6" s="1" t="s">
        <v>4</v>
      </c>
      <c r="B6" s="2">
        <v>0.54801999999999995</v>
      </c>
      <c r="C6" s="2">
        <v>-0.13664899999999999</v>
      </c>
      <c r="D6" s="2">
        <v>-9.2196E-2</v>
      </c>
      <c r="E6" s="2">
        <v>7.1915000000000007E-2</v>
      </c>
      <c r="F6" s="2">
        <v>0.14074500000000001</v>
      </c>
      <c r="G6" s="2">
        <v>-5.5465E-2</v>
      </c>
      <c r="H6" s="2">
        <v>-1.4177930000000001</v>
      </c>
      <c r="I6" s="2">
        <v>-8.489E-3</v>
      </c>
      <c r="J6" s="2">
        <v>0.177397</v>
      </c>
      <c r="K6" s="2">
        <v>0.11769</v>
      </c>
      <c r="L6" s="2">
        <v>-8.0807000000000004E-2</v>
      </c>
    </row>
    <row r="7" spans="1:12" x14ac:dyDescent="0.2">
      <c r="A7" s="1" t="s">
        <v>5</v>
      </c>
      <c r="B7" s="2">
        <v>0.57747599999999999</v>
      </c>
      <c r="C7" s="2">
        <v>-0.14713499999999999</v>
      </c>
      <c r="D7" s="2">
        <v>-5.9354999999999998E-2</v>
      </c>
      <c r="E7" s="2">
        <v>9.6848000000000004E-2</v>
      </c>
      <c r="F7" s="2">
        <v>0.159139</v>
      </c>
      <c r="G7" s="2">
        <v>-8.8141999999999998E-2</v>
      </c>
      <c r="H7" s="2">
        <v>-1.3677790000000001</v>
      </c>
      <c r="I7" s="2">
        <v>-1.6938999999999999E-2</v>
      </c>
      <c r="J7" s="2">
        <v>0.23465</v>
      </c>
      <c r="K7" s="2">
        <v>7.9979999999999996E-2</v>
      </c>
      <c r="L7" s="2">
        <v>-0.12788099999999999</v>
      </c>
    </row>
    <row r="8" spans="1:12" x14ac:dyDescent="0.2">
      <c r="A8" s="1" t="s">
        <v>6</v>
      </c>
      <c r="B8" s="2">
        <v>-4.2896999999999998E-2</v>
      </c>
      <c r="C8" s="2">
        <v>-2.8479999999999998E-2</v>
      </c>
      <c r="D8" s="2">
        <v>1.3294870000000001</v>
      </c>
      <c r="E8" s="2">
        <v>-0.14652100000000001</v>
      </c>
      <c r="F8" s="2">
        <v>0.21523700000000001</v>
      </c>
      <c r="G8" s="2">
        <v>-2.9180000000000001E-2</v>
      </c>
      <c r="H8" s="2">
        <v>4.6793000000000001E-2</v>
      </c>
      <c r="I8" s="2">
        <v>-3.4507000000000003E-2</v>
      </c>
      <c r="J8" s="2">
        <v>-7.5259999999999997E-3</v>
      </c>
      <c r="K8" s="2">
        <v>-3.2520000000000001E-3</v>
      </c>
      <c r="L8" s="2">
        <v>-1.4201999999999999E-2</v>
      </c>
    </row>
    <row r="9" spans="1:12" x14ac:dyDescent="0.2">
      <c r="A9" s="1" t="s">
        <v>7</v>
      </c>
      <c r="B9" s="2">
        <v>0.55923800000000001</v>
      </c>
      <c r="C9" s="2">
        <v>-0.124916</v>
      </c>
      <c r="D9" s="2">
        <v>-0.109307</v>
      </c>
      <c r="E9" s="2">
        <v>7.2062000000000001E-2</v>
      </c>
      <c r="F9" s="2">
        <v>0.14894199999999999</v>
      </c>
      <c r="G9" s="2">
        <v>-2.0226999999999998E-2</v>
      </c>
      <c r="H9" s="2">
        <v>-1.439119</v>
      </c>
      <c r="I9" s="2">
        <v>-2.0410000000000001E-2</v>
      </c>
      <c r="J9" s="2">
        <v>0.21305399999999999</v>
      </c>
      <c r="K9" s="2">
        <v>4.2506000000000002E-2</v>
      </c>
      <c r="L9" s="2">
        <v>-0.114582</v>
      </c>
    </row>
    <row r="10" spans="1:12" x14ac:dyDescent="0.2">
      <c r="A10" s="1" t="s">
        <v>8</v>
      </c>
      <c r="B10" s="2">
        <v>-3.9640000000000002E-2</v>
      </c>
      <c r="C10" s="2">
        <v>-0.195107</v>
      </c>
      <c r="D10" s="2">
        <v>-1.2673E-2</v>
      </c>
      <c r="E10" s="2">
        <v>6.3594999999999999E-2</v>
      </c>
      <c r="F10" s="2">
        <v>9.5342999999999997E-2</v>
      </c>
      <c r="G10" s="2">
        <v>-0.224576</v>
      </c>
      <c r="H10" s="2">
        <v>7.9253000000000004E-2</v>
      </c>
      <c r="I10" s="2">
        <v>-0.28355999999999998</v>
      </c>
      <c r="J10" s="2">
        <v>7.1952000000000002E-2</v>
      </c>
      <c r="K10" s="2">
        <v>0.14050099999999999</v>
      </c>
      <c r="L10" s="2">
        <v>1.0997220000000001</v>
      </c>
    </row>
    <row r="11" spans="1:12" x14ac:dyDescent="0.2">
      <c r="A11" s="1" t="s">
        <v>9</v>
      </c>
      <c r="B11" s="2">
        <v>-4.8460000000000003E-2</v>
      </c>
      <c r="C11" s="2">
        <v>1.4847170000000001</v>
      </c>
      <c r="D11" s="2">
        <v>-0.18076400000000001</v>
      </c>
      <c r="E11" s="2">
        <v>-0.228323</v>
      </c>
      <c r="F11" s="2">
        <v>-0.122179</v>
      </c>
      <c r="G11" s="2">
        <v>0.26212800000000003</v>
      </c>
      <c r="H11" s="2">
        <v>9.7806000000000004E-2</v>
      </c>
      <c r="I11" s="2">
        <v>0.36238700000000001</v>
      </c>
      <c r="J11" s="2">
        <v>3.8549999999999999E-3</v>
      </c>
      <c r="K11" s="2">
        <v>6.9796999999999998E-2</v>
      </c>
      <c r="L11" s="2">
        <v>-0.26988299999999998</v>
      </c>
    </row>
    <row r="12" spans="1:12" x14ac:dyDescent="0.2">
      <c r="A12" s="1" t="s">
        <v>10</v>
      </c>
      <c r="B12" s="2">
        <v>0.232652</v>
      </c>
      <c r="C12" s="2">
        <v>8.5886000000000004E-2</v>
      </c>
      <c r="D12" s="2">
        <v>8.4169999999999995E-2</v>
      </c>
      <c r="E12" s="2">
        <v>-5.7209999999999997E-2</v>
      </c>
      <c r="F12" s="2">
        <v>0.13037799999999999</v>
      </c>
      <c r="G12" s="2">
        <v>-2.3543999999999999E-2</v>
      </c>
      <c r="H12" s="2">
        <v>-9.4089000000000006E-2</v>
      </c>
      <c r="I12" s="2">
        <v>0.20855000000000001</v>
      </c>
      <c r="J12" s="2">
        <v>0.14776400000000001</v>
      </c>
      <c r="K12" s="2">
        <v>1.18316</v>
      </c>
      <c r="L12" s="2">
        <v>-3.4507000000000003E-2</v>
      </c>
    </row>
    <row r="13" spans="1:12" x14ac:dyDescent="0.2">
      <c r="A13" s="1" t="s">
        <v>11</v>
      </c>
      <c r="B13" s="2">
        <v>1.2958369999999999</v>
      </c>
      <c r="C13" s="2">
        <v>-6.4700000000000001E-3</v>
      </c>
      <c r="D13" s="2">
        <v>-6.1237E-2</v>
      </c>
      <c r="E13" s="2">
        <v>-0.132988</v>
      </c>
      <c r="F13" s="2">
        <v>0.181538</v>
      </c>
      <c r="G13" s="2">
        <v>1.0820000000000001E-3</v>
      </c>
      <c r="H13" s="2">
        <v>-0.22977600000000001</v>
      </c>
      <c r="I13" s="2">
        <v>-1.6749E-2</v>
      </c>
      <c r="J13" s="2">
        <v>0.22964499999999999</v>
      </c>
      <c r="K13" s="2">
        <v>0.13698099999999999</v>
      </c>
      <c r="L13" s="2">
        <v>-4.0769E-2</v>
      </c>
    </row>
    <row r="14" spans="1:12" x14ac:dyDescent="0.2">
      <c r="A14" s="1" t="s">
        <v>12</v>
      </c>
      <c r="B14" s="2">
        <v>1.168561</v>
      </c>
      <c r="C14" s="2">
        <v>-1.1759E-2</v>
      </c>
      <c r="D14" s="2">
        <v>-2.1371999999999999E-2</v>
      </c>
      <c r="E14" s="2">
        <v>-0.108822</v>
      </c>
      <c r="F14" s="2">
        <v>0.14102899999999999</v>
      </c>
      <c r="G14" s="2">
        <v>-9.0899999999999998E-4</v>
      </c>
      <c r="H14" s="2">
        <v>-0.47156900000000002</v>
      </c>
      <c r="I14" s="2">
        <v>-4.8330999999999999E-2</v>
      </c>
      <c r="J14" s="2">
        <v>0.19358700000000001</v>
      </c>
      <c r="K14" s="2">
        <v>0.11437</v>
      </c>
      <c r="L14" s="2">
        <v>-8.0544000000000004E-2</v>
      </c>
    </row>
    <row r="15" spans="1:12" x14ac:dyDescent="0.2">
      <c r="A15" s="1" t="s">
        <v>13</v>
      </c>
      <c r="B15" s="2">
        <v>1.300603</v>
      </c>
      <c r="C15" s="2">
        <v>1.7690999999999998E-2</v>
      </c>
      <c r="D15" s="2">
        <v>-3.7588000000000003E-2</v>
      </c>
      <c r="E15" s="2">
        <v>-9.2567999999999998E-2</v>
      </c>
      <c r="F15" s="2">
        <v>0.19498599999999999</v>
      </c>
      <c r="G15" s="2">
        <v>1.3892E-2</v>
      </c>
      <c r="H15" s="2">
        <v>-0.248645</v>
      </c>
      <c r="I15" s="2">
        <v>-2.0076E-2</v>
      </c>
      <c r="J15" s="2">
        <v>0.20035800000000001</v>
      </c>
      <c r="K15" s="2">
        <v>0.11752700000000001</v>
      </c>
      <c r="L15" s="2">
        <v>-2.4469000000000001E-2</v>
      </c>
    </row>
    <row r="16" spans="1:12" x14ac:dyDescent="0.2">
      <c r="A16" s="1" t="s">
        <v>14</v>
      </c>
      <c r="B16" s="2">
        <v>0.26358900000000002</v>
      </c>
      <c r="C16" s="2">
        <v>-6.6433000000000006E-2</v>
      </c>
      <c r="D16" s="2">
        <v>0.41510799999999998</v>
      </c>
      <c r="E16" s="2">
        <v>-9.9672999999999998E-2</v>
      </c>
      <c r="F16" s="2">
        <v>1.331215</v>
      </c>
      <c r="G16" s="2">
        <v>-2.3009000000000002E-2</v>
      </c>
      <c r="H16" s="2">
        <v>-0.10294499999999999</v>
      </c>
      <c r="I16" s="2">
        <v>-2.9042999999999999E-2</v>
      </c>
      <c r="J16" s="2">
        <v>0.17605699999999999</v>
      </c>
      <c r="K16" s="2">
        <v>9.6380999999999994E-2</v>
      </c>
      <c r="L16" s="2">
        <v>6.6503000000000007E-2</v>
      </c>
    </row>
    <row r="17" spans="1:12" x14ac:dyDescent="0.2">
      <c r="A17" s="1" t="s">
        <v>15</v>
      </c>
      <c r="B17" s="2">
        <v>-9.9919999999999991E-3</v>
      </c>
      <c r="C17" s="2">
        <v>1.470323</v>
      </c>
      <c r="D17" s="2">
        <v>-0.218976</v>
      </c>
      <c r="E17" s="2">
        <v>-0.22484100000000001</v>
      </c>
      <c r="F17" s="2">
        <v>-9.7833000000000003E-2</v>
      </c>
      <c r="G17" s="2">
        <v>0.26735199999999998</v>
      </c>
      <c r="H17" s="2">
        <v>0.160964</v>
      </c>
      <c r="I17" s="2">
        <v>0.388571</v>
      </c>
      <c r="J17" s="2">
        <v>8.4569999999999992E-3</v>
      </c>
      <c r="K17" s="2">
        <v>0.13489200000000001</v>
      </c>
      <c r="L17" s="2">
        <v>-0.29308899999999999</v>
      </c>
    </row>
    <row r="18" spans="1:12" x14ac:dyDescent="0.2">
      <c r="A18" s="1" t="s">
        <v>16</v>
      </c>
      <c r="B18" s="2">
        <v>-9.044E-3</v>
      </c>
      <c r="C18" s="2">
        <v>-0.18198900000000001</v>
      </c>
      <c r="D18" s="2">
        <v>3.5181999999999998E-2</v>
      </c>
      <c r="E18" s="2">
        <v>0.27210400000000001</v>
      </c>
      <c r="F18" s="2">
        <v>3.2016999999999997E-2</v>
      </c>
      <c r="G18" s="2">
        <v>-1.187508</v>
      </c>
      <c r="H18" s="2">
        <v>-4.6891000000000002E-2</v>
      </c>
      <c r="I18" s="2">
        <v>-7.9422000000000006E-2</v>
      </c>
      <c r="J18" s="2">
        <v>8.0289999999999997E-3</v>
      </c>
      <c r="K18" s="2">
        <v>5.4190000000000002E-2</v>
      </c>
      <c r="L18" s="2">
        <v>0.19586700000000001</v>
      </c>
    </row>
    <row r="19" spans="1:12" x14ac:dyDescent="0.2">
      <c r="A19" s="1" t="s">
        <v>17</v>
      </c>
      <c r="B19" s="2">
        <v>-0.17091100000000001</v>
      </c>
      <c r="C19" s="2">
        <v>-0.175979</v>
      </c>
      <c r="D19" s="2">
        <v>-0.27467200000000003</v>
      </c>
      <c r="E19" s="2">
        <v>1.3474159999999999</v>
      </c>
      <c r="F19" s="2">
        <v>-0.106992</v>
      </c>
      <c r="G19" s="2">
        <v>-0.17712700000000001</v>
      </c>
      <c r="H19" s="2">
        <v>-1.7579000000000001E-2</v>
      </c>
      <c r="I19" s="2">
        <v>-1.6298E-2</v>
      </c>
      <c r="J19" s="2">
        <v>-0.16503100000000001</v>
      </c>
      <c r="K19" s="2">
        <v>-2.4448000000000001E-2</v>
      </c>
      <c r="L19" s="2">
        <v>9.0209999999999999E-2</v>
      </c>
    </row>
    <row r="20" spans="1:12" x14ac:dyDescent="0.2">
      <c r="A20" s="1" t="s">
        <v>18</v>
      </c>
      <c r="B20" s="2">
        <v>-9.4889999999999992E-3</v>
      </c>
      <c r="C20" s="2">
        <v>-0.3075</v>
      </c>
      <c r="D20" s="2">
        <v>4.4669999999999996E-3</v>
      </c>
      <c r="E20" s="2">
        <v>3.8379000000000003E-2</v>
      </c>
      <c r="F20" s="2">
        <v>8.3831000000000003E-2</v>
      </c>
      <c r="G20" s="2">
        <v>-0.113617</v>
      </c>
      <c r="H20" s="2">
        <v>-4.0105000000000002E-2</v>
      </c>
      <c r="I20" s="2">
        <v>-1.1346339999999999</v>
      </c>
      <c r="J20" s="2">
        <v>6.0554999999999998E-2</v>
      </c>
      <c r="K20" s="2">
        <v>-0.18309800000000001</v>
      </c>
      <c r="L20" s="2">
        <v>0.51574399999999998</v>
      </c>
    </row>
    <row r="21" spans="1:12" x14ac:dyDescent="0.2">
      <c r="A21" s="1" t="s">
        <v>19</v>
      </c>
      <c r="B21" s="2">
        <v>-9.0209999999999995E-3</v>
      </c>
      <c r="C21" s="2">
        <v>-0.19007199999999999</v>
      </c>
      <c r="D21" s="2">
        <v>4.8739999999999999E-3</v>
      </c>
      <c r="E21" s="2">
        <v>0.17585100000000001</v>
      </c>
      <c r="F21" s="2">
        <v>6.2156000000000003E-2</v>
      </c>
      <c r="G21" s="2">
        <v>-1.141068</v>
      </c>
      <c r="H21" s="2">
        <v>-4.6302000000000003E-2</v>
      </c>
      <c r="I21" s="2">
        <v>-3.8709E-2</v>
      </c>
      <c r="J21" s="2">
        <v>8.6019999999999999E-2</v>
      </c>
      <c r="K21" s="2">
        <v>6.9157999999999997E-2</v>
      </c>
      <c r="L21" s="2">
        <v>0.20207</v>
      </c>
    </row>
    <row r="22" spans="1:12" x14ac:dyDescent="0.2">
      <c r="A22" s="1" t="s">
        <v>20</v>
      </c>
      <c r="B22" s="2">
        <v>-4.6099000000000001E-2</v>
      </c>
      <c r="C22" s="2">
        <v>-0.226886</v>
      </c>
      <c r="D22" s="2">
        <v>-3.4999999999999997E-5</v>
      </c>
      <c r="E22" s="2">
        <v>0.14372099999999999</v>
      </c>
      <c r="F22" s="2">
        <v>9.8646999999999999E-2</v>
      </c>
      <c r="G22" s="2">
        <v>-0.25611899999999999</v>
      </c>
      <c r="H22" s="2">
        <v>8.4808999999999996E-2</v>
      </c>
      <c r="I22" s="2">
        <v>-0.35115299999999999</v>
      </c>
      <c r="J22" s="2">
        <v>6.8640000000000007E-2</v>
      </c>
      <c r="K22" s="2">
        <v>-0.15775800000000001</v>
      </c>
      <c r="L22" s="2">
        <v>1.2945089999999999</v>
      </c>
    </row>
    <row r="23" spans="1:12" x14ac:dyDescent="0.2">
      <c r="A23" s="1" t="s">
        <v>21</v>
      </c>
      <c r="B23" s="2">
        <v>6.3880000000000006E-2</v>
      </c>
      <c r="C23" s="2">
        <v>-0.15354499999999999</v>
      </c>
      <c r="D23" s="2">
        <v>1.328994</v>
      </c>
      <c r="E23" s="2">
        <v>-0.14155200000000001</v>
      </c>
      <c r="F23" s="2">
        <v>0.18809799999999999</v>
      </c>
      <c r="G23" s="2">
        <v>-3.2655999999999998E-2</v>
      </c>
      <c r="H23" s="2">
        <v>-4.5599000000000001E-2</v>
      </c>
      <c r="I23" s="2">
        <v>-2.8497999999999999E-2</v>
      </c>
      <c r="J23" s="2">
        <v>5.6979000000000002E-2</v>
      </c>
      <c r="K23" s="2">
        <v>3.5515999999999999E-2</v>
      </c>
      <c r="L23" s="2">
        <v>-2.3869999999999999E-2</v>
      </c>
    </row>
    <row r="24" spans="1:12" x14ac:dyDescent="0.2">
      <c r="A24" s="1" t="s">
        <v>22</v>
      </c>
      <c r="B24" s="2">
        <v>1.310535</v>
      </c>
      <c r="C24" s="2">
        <v>-2.2832999999999999E-2</v>
      </c>
      <c r="D24" s="2">
        <v>-5.8645999999999997E-2</v>
      </c>
      <c r="E24" s="2">
        <v>-9.3573000000000003E-2</v>
      </c>
      <c r="F24" s="2">
        <v>0.180002</v>
      </c>
      <c r="G24" s="2">
        <v>-1.897E-3</v>
      </c>
      <c r="H24" s="2">
        <v>-0.224771</v>
      </c>
      <c r="I24" s="2">
        <v>1.0233000000000001E-2</v>
      </c>
      <c r="J24" s="2">
        <v>0.210558</v>
      </c>
      <c r="K24" s="2">
        <v>0.13686300000000001</v>
      </c>
      <c r="L24" s="2">
        <v>1.7791000000000001E-2</v>
      </c>
    </row>
    <row r="25" spans="1:12" x14ac:dyDescent="0.2">
      <c r="A25" s="1" t="s">
        <v>23</v>
      </c>
      <c r="B25" s="2">
        <v>-4.5596999999999999E-2</v>
      </c>
      <c r="C25" s="2">
        <v>-0.26033800000000001</v>
      </c>
      <c r="D25" s="2">
        <v>-2.2977999999999998E-2</v>
      </c>
      <c r="E25" s="2">
        <v>0.152589</v>
      </c>
      <c r="F25" s="2">
        <v>4.9992000000000002E-2</v>
      </c>
      <c r="G25" s="2">
        <v>-0.25075700000000001</v>
      </c>
      <c r="H25" s="2">
        <v>0.11325300000000001</v>
      </c>
      <c r="I25" s="2">
        <v>-0.35124699999999998</v>
      </c>
      <c r="J25" s="2">
        <v>7.5297000000000003E-2</v>
      </c>
      <c r="K25" s="2">
        <v>-0.10487200000000001</v>
      </c>
      <c r="L25" s="2">
        <v>1.306664</v>
      </c>
    </row>
    <row r="26" spans="1:12" x14ac:dyDescent="0.2">
      <c r="A26" s="1" t="s">
        <v>24</v>
      </c>
      <c r="B26" s="2">
        <v>9.9150000000000002E-2</v>
      </c>
      <c r="C26" s="2">
        <v>-0.15756400000000001</v>
      </c>
      <c r="D26" s="2">
        <v>1.3151919999999999</v>
      </c>
      <c r="E26" s="2">
        <v>-0.126832</v>
      </c>
      <c r="F26" s="2">
        <v>0.172429</v>
      </c>
      <c r="G26" s="2">
        <v>-5.7833000000000002E-2</v>
      </c>
      <c r="H26" s="2">
        <v>-2.1531999999999999E-2</v>
      </c>
      <c r="I26" s="2">
        <v>-2.7966999999999999E-2</v>
      </c>
      <c r="J26" s="2">
        <v>5.2285999999999999E-2</v>
      </c>
      <c r="K26" s="2">
        <v>1.4932000000000001E-2</v>
      </c>
      <c r="L26" s="2">
        <v>2.2794999999999999E-2</v>
      </c>
    </row>
    <row r="27" spans="1:12" x14ac:dyDescent="0.2">
      <c r="A27" s="1" t="s">
        <v>25</v>
      </c>
      <c r="B27" s="2">
        <v>5.4379999999999998E-2</v>
      </c>
      <c r="C27" s="2">
        <v>-0.33887899999999999</v>
      </c>
      <c r="D27" s="2">
        <v>4.3517E-2</v>
      </c>
      <c r="E27" s="2">
        <v>3.9477999999999999E-2</v>
      </c>
      <c r="F27" s="2">
        <v>0.10372099999999999</v>
      </c>
      <c r="G27" s="2">
        <v>-6.3815999999999998E-2</v>
      </c>
      <c r="H27" s="2">
        <v>1.57E-3</v>
      </c>
      <c r="I27" s="2">
        <v>-1.332033</v>
      </c>
      <c r="J27" s="2">
        <v>9.3176999999999996E-2</v>
      </c>
      <c r="K27" s="2">
        <v>-0.16900599999999999</v>
      </c>
      <c r="L27" s="2">
        <v>0.28426200000000001</v>
      </c>
    </row>
    <row r="28" spans="1:12" x14ac:dyDescent="0.2">
      <c r="A28" s="1" t="s">
        <v>26</v>
      </c>
      <c r="B28" s="2">
        <v>3.8573999999999997E-2</v>
      </c>
      <c r="C28" s="2">
        <v>-0.19450200000000001</v>
      </c>
      <c r="D28" s="2">
        <v>1.3360909999999999</v>
      </c>
      <c r="E28" s="2">
        <v>-0.10539900000000001</v>
      </c>
      <c r="F28" s="2">
        <v>0.20035</v>
      </c>
      <c r="G28" s="2">
        <v>-4.8189000000000003E-2</v>
      </c>
      <c r="H28" s="2">
        <v>-3.7898000000000001E-2</v>
      </c>
      <c r="I28" s="2">
        <v>8.3859999999999994E-3</v>
      </c>
      <c r="J28" s="2">
        <v>4.3991000000000002E-2</v>
      </c>
      <c r="K28" s="2">
        <v>1.0290000000000001E-2</v>
      </c>
      <c r="L28" s="2">
        <v>-1.9102000000000001E-2</v>
      </c>
    </row>
    <row r="29" spans="1:12" x14ac:dyDescent="0.2">
      <c r="A29" s="1" t="s">
        <v>27</v>
      </c>
      <c r="B29" s="2">
        <v>1.309604</v>
      </c>
      <c r="C29" s="2">
        <v>-2.2305999999999999E-2</v>
      </c>
      <c r="D29" s="2">
        <v>-4.1342999999999998E-2</v>
      </c>
      <c r="E29" s="2">
        <v>-0.172763</v>
      </c>
      <c r="F29" s="2">
        <v>0.16775699999999999</v>
      </c>
      <c r="G29" s="2">
        <v>3.2924000000000002E-2</v>
      </c>
      <c r="H29" s="2">
        <v>-0.23086499999999999</v>
      </c>
      <c r="I29" s="2">
        <v>2.3002999999999999E-2</v>
      </c>
      <c r="J29" s="2">
        <v>0.213646</v>
      </c>
      <c r="K29" s="2">
        <v>8.9620000000000005E-2</v>
      </c>
      <c r="L29" s="2">
        <v>-1.0318000000000001E-2</v>
      </c>
    </row>
    <row r="30" spans="1:12" x14ac:dyDescent="0.2">
      <c r="A30" s="1" t="s">
        <v>28</v>
      </c>
      <c r="B30" s="2">
        <v>5.8659999999999997E-3</v>
      </c>
      <c r="C30" s="2">
        <v>-0.31989299999999998</v>
      </c>
      <c r="D30" s="2">
        <v>2.4715999999999998E-2</v>
      </c>
      <c r="E30" s="2">
        <v>2.7793000000000002E-2</v>
      </c>
      <c r="F30" s="2">
        <v>5.1262000000000002E-2</v>
      </c>
      <c r="G30" s="2">
        <v>-4.0320000000000002E-2</v>
      </c>
      <c r="H30" s="2">
        <v>-8.3510000000000008E-3</v>
      </c>
      <c r="I30" s="2">
        <v>-1.371478</v>
      </c>
      <c r="J30" s="2">
        <v>8.0741999999999994E-2</v>
      </c>
      <c r="K30" s="2">
        <v>-0.12463</v>
      </c>
      <c r="L30" s="2">
        <v>0.29802299999999998</v>
      </c>
    </row>
    <row r="31" spans="1:12" x14ac:dyDescent="0.2">
      <c r="A31" s="1" t="s">
        <v>29</v>
      </c>
      <c r="B31" s="2">
        <v>-1.0116999999999999E-2</v>
      </c>
      <c r="C31" s="2">
        <v>-0.175839</v>
      </c>
      <c r="D31" s="2">
        <v>4.8452000000000002E-2</v>
      </c>
      <c r="E31" s="2">
        <v>0.19308600000000001</v>
      </c>
      <c r="F31" s="2">
        <v>4.5262999999999998E-2</v>
      </c>
      <c r="G31" s="2">
        <v>-1.1970799999999999</v>
      </c>
      <c r="H31" s="2">
        <v>-1.8159000000000002E-2</v>
      </c>
      <c r="I31" s="2">
        <v>-6.0145999999999998E-2</v>
      </c>
      <c r="J31" s="2">
        <v>7.4537999999999993E-2</v>
      </c>
      <c r="K31" s="2">
        <v>-9.1249999999999994E-3</v>
      </c>
      <c r="L31" s="2">
        <v>0.20911399999999999</v>
      </c>
    </row>
    <row r="32" spans="1:12" x14ac:dyDescent="0.2">
      <c r="A32" s="1" t="s">
        <v>30</v>
      </c>
      <c r="B32" s="2">
        <v>-0.15906300000000001</v>
      </c>
      <c r="C32" s="2">
        <v>-0.162497</v>
      </c>
      <c r="D32" s="2">
        <v>-0.32709700000000003</v>
      </c>
      <c r="E32" s="2">
        <v>1.372941</v>
      </c>
      <c r="F32" s="2">
        <v>-8.0440999999999999E-2</v>
      </c>
      <c r="G32" s="2">
        <v>-0.15360499999999999</v>
      </c>
      <c r="H32" s="2">
        <v>-7.5231999999999993E-2</v>
      </c>
      <c r="I32" s="2">
        <v>-3.1719999999999998E-2</v>
      </c>
      <c r="J32" s="2">
        <v>-0.13996</v>
      </c>
      <c r="K32" s="2">
        <v>-2.0080000000000001E-2</v>
      </c>
      <c r="L32" s="2">
        <v>7.8752000000000003E-2</v>
      </c>
    </row>
    <row r="33" spans="1:12" x14ac:dyDescent="0.2">
      <c r="A33" s="1" t="s">
        <v>31</v>
      </c>
      <c r="B33" s="2">
        <v>-0.142178</v>
      </c>
      <c r="C33" s="2">
        <v>-0.130132</v>
      </c>
      <c r="D33" s="2">
        <v>-0.26898699999999998</v>
      </c>
      <c r="E33" s="2">
        <v>1.383778</v>
      </c>
      <c r="F33" s="2">
        <v>-0.137211</v>
      </c>
      <c r="G33" s="2">
        <v>-0.26977299999999999</v>
      </c>
      <c r="H33" s="2">
        <v>-4.3857E-2</v>
      </c>
      <c r="I33" s="2">
        <v>-2.0372000000000001E-2</v>
      </c>
      <c r="J33" s="2">
        <v>-0.140876</v>
      </c>
      <c r="K33" s="2">
        <v>-8.9649999999999994E-2</v>
      </c>
      <c r="L33" s="2">
        <v>9.8655999999999994E-2</v>
      </c>
    </row>
    <row r="34" spans="1:12" x14ac:dyDescent="0.2">
      <c r="A34" s="1" t="s">
        <v>32</v>
      </c>
      <c r="B34" s="2">
        <v>-0.12107800000000001</v>
      </c>
      <c r="C34" s="2">
        <v>-0.136603</v>
      </c>
      <c r="D34" s="2">
        <v>-0.29637000000000002</v>
      </c>
      <c r="E34" s="2">
        <v>1.3577969999999999</v>
      </c>
      <c r="F34" s="2">
        <v>-0.122158</v>
      </c>
      <c r="G34" s="2">
        <v>-0.218281</v>
      </c>
      <c r="H34" s="2">
        <v>-5.7064999999999998E-2</v>
      </c>
      <c r="I34" s="2">
        <v>-5.9052E-2</v>
      </c>
      <c r="J34" s="2">
        <v>-0.18356600000000001</v>
      </c>
      <c r="K34" s="2">
        <v>-7.3769000000000001E-2</v>
      </c>
      <c r="L34" s="2">
        <v>0.11559</v>
      </c>
    </row>
    <row r="35" spans="1:12" x14ac:dyDescent="0.2">
      <c r="A35" s="1" t="s">
        <v>33</v>
      </c>
      <c r="B35" s="2">
        <v>0.22451699999999999</v>
      </c>
      <c r="C35" s="2">
        <v>-5.4538999999999997E-2</v>
      </c>
      <c r="D35" s="2">
        <v>0.37760700000000003</v>
      </c>
      <c r="E35" s="2">
        <v>-0.125246</v>
      </c>
      <c r="F35" s="2">
        <v>1.2653840000000001</v>
      </c>
      <c r="G35" s="2">
        <v>-4.0585000000000003E-2</v>
      </c>
      <c r="H35" s="2">
        <v>-8.4635000000000002E-2</v>
      </c>
      <c r="I35" s="2">
        <v>-7.6883000000000007E-2</v>
      </c>
      <c r="J35" s="2">
        <v>0.121946</v>
      </c>
      <c r="K35" s="2">
        <v>9.0119000000000005E-2</v>
      </c>
      <c r="L35" s="2">
        <v>4.0891999999999998E-2</v>
      </c>
    </row>
    <row r="36" spans="1:12" x14ac:dyDescent="0.2">
      <c r="A36" s="1" t="s">
        <v>34</v>
      </c>
      <c r="B36" s="2">
        <v>0.210281</v>
      </c>
      <c r="C36" s="2">
        <v>-5.4493E-2</v>
      </c>
      <c r="D36" s="2">
        <v>0.37917299999999998</v>
      </c>
      <c r="E36" s="2">
        <v>-0.120169</v>
      </c>
      <c r="F36" s="2">
        <v>1.3083560000000001</v>
      </c>
      <c r="G36" s="2">
        <v>-4.6601999999999998E-2</v>
      </c>
      <c r="H36" s="2">
        <v>-9.4533000000000006E-2</v>
      </c>
      <c r="I36" s="2">
        <v>-7.5274999999999995E-2</v>
      </c>
      <c r="J36" s="2">
        <v>0.166437</v>
      </c>
      <c r="K36" s="2">
        <v>7.4842000000000006E-2</v>
      </c>
      <c r="L36" s="2">
        <v>5.5315000000000003E-2</v>
      </c>
    </row>
    <row r="37" spans="1:12" x14ac:dyDescent="0.2">
      <c r="A37" s="1" t="s">
        <v>35</v>
      </c>
      <c r="B37" s="2">
        <v>-4.1045999999999999E-2</v>
      </c>
      <c r="C37" s="2">
        <v>-6.5368999999999997E-2</v>
      </c>
      <c r="D37" s="2">
        <v>1.2619419999999999</v>
      </c>
      <c r="E37" s="2">
        <v>-0.138159</v>
      </c>
      <c r="F37" s="2">
        <v>0.233707</v>
      </c>
      <c r="G37" s="2">
        <v>1.5727000000000001E-2</v>
      </c>
      <c r="H37" s="2">
        <v>4.8076000000000001E-2</v>
      </c>
      <c r="I37" s="2">
        <v>-3.5382999999999998E-2</v>
      </c>
      <c r="J37" s="2">
        <v>-1.9730999999999999E-2</v>
      </c>
      <c r="K37" s="2">
        <v>4.7549000000000001E-2</v>
      </c>
      <c r="L37" s="2">
        <v>-1.7741E-2</v>
      </c>
    </row>
    <row r="38" spans="1:12" x14ac:dyDescent="0.2">
      <c r="A38" s="1" t="s">
        <v>36</v>
      </c>
      <c r="B38" s="2">
        <v>0.27631499999999998</v>
      </c>
      <c r="C38" s="2">
        <v>-1.4683999999999999E-2</v>
      </c>
      <c r="D38" s="2">
        <v>-3.0464999999999999E-2</v>
      </c>
      <c r="E38" s="2">
        <v>-0.21065500000000001</v>
      </c>
      <c r="F38" s="2">
        <v>0.18095600000000001</v>
      </c>
      <c r="G38" s="2">
        <v>-0.13133500000000001</v>
      </c>
      <c r="H38" s="2">
        <v>-0.16728299999999999</v>
      </c>
      <c r="I38" s="2">
        <v>-7.8902E-2</v>
      </c>
      <c r="J38" s="2">
        <v>1.1593009999999999</v>
      </c>
      <c r="K38" s="2">
        <v>0.112627</v>
      </c>
      <c r="L38" s="2">
        <v>3.2038999999999998E-2</v>
      </c>
    </row>
    <row r="39" spans="1:12" x14ac:dyDescent="0.2">
      <c r="A39" s="1" t="s">
        <v>37</v>
      </c>
      <c r="B39" s="2">
        <v>0.23746300000000001</v>
      </c>
      <c r="C39" s="2">
        <v>9.6628000000000006E-2</v>
      </c>
      <c r="D39" s="2">
        <v>6.2246000000000003E-2</v>
      </c>
      <c r="E39" s="2">
        <v>-9.5375000000000001E-2</v>
      </c>
      <c r="F39" s="2">
        <v>0.15740799999999999</v>
      </c>
      <c r="G39" s="2">
        <v>-9.2017000000000002E-2</v>
      </c>
      <c r="H39" s="2">
        <v>-7.3330999999999993E-2</v>
      </c>
      <c r="I39" s="2">
        <v>0.16862099999999999</v>
      </c>
      <c r="J39" s="2">
        <v>0.13620599999999999</v>
      </c>
      <c r="K39" s="2">
        <v>1.240996</v>
      </c>
      <c r="L39" s="2">
        <v>-4.8556000000000002E-2</v>
      </c>
    </row>
    <row r="40" spans="1:12" x14ac:dyDescent="0.2">
      <c r="A40" s="1" t="s">
        <v>38</v>
      </c>
      <c r="B40" s="2">
        <v>0.30957400000000002</v>
      </c>
      <c r="C40" s="2">
        <v>-1.2685E-2</v>
      </c>
      <c r="D40" s="2">
        <v>2.0126999999999999E-2</v>
      </c>
      <c r="E40" s="2">
        <v>-0.16861499999999999</v>
      </c>
      <c r="F40" s="2">
        <v>0.14577599999999999</v>
      </c>
      <c r="G40" s="2">
        <v>-4.0680000000000001E-2</v>
      </c>
      <c r="H40" s="2">
        <v>-0.15177199999999999</v>
      </c>
      <c r="I40" s="2">
        <v>-5.5292000000000001E-2</v>
      </c>
      <c r="J40" s="2">
        <v>1.1730579999999999</v>
      </c>
      <c r="K40" s="2">
        <v>8.3002000000000006E-2</v>
      </c>
      <c r="L40" s="2">
        <v>9.4511999999999999E-2</v>
      </c>
    </row>
    <row r="41" spans="1:12" x14ac:dyDescent="0.2">
      <c r="A41" s="1" t="s">
        <v>39</v>
      </c>
      <c r="B41" s="2">
        <v>0.206146</v>
      </c>
      <c r="C41" s="2">
        <v>-0.13369900000000001</v>
      </c>
      <c r="D41" s="2">
        <v>0.38194299999999998</v>
      </c>
      <c r="E41" s="2">
        <v>-0.100745</v>
      </c>
      <c r="F41" s="2">
        <v>1.26915</v>
      </c>
      <c r="G41" s="2">
        <v>-7.6022000000000006E-2</v>
      </c>
      <c r="H41" s="2">
        <v>-0.135738</v>
      </c>
      <c r="I41" s="2">
        <v>-7.2306999999999996E-2</v>
      </c>
      <c r="J41" s="2">
        <v>0.14796500000000001</v>
      </c>
      <c r="K41" s="2">
        <v>0.11826</v>
      </c>
      <c r="L41" s="2">
        <v>0.119466</v>
      </c>
    </row>
  </sheetData>
  <conditionalFormatting sqref="B2:L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7F58-E271-E345-8F54-09A542B1E86A}">
  <dimension ref="A1:L7"/>
  <sheetViews>
    <sheetView workbookViewId="0">
      <selection activeCell="M1" sqref="M1"/>
    </sheetView>
  </sheetViews>
  <sheetFormatPr baseColWidth="10" defaultRowHeight="16" x14ac:dyDescent="0.2"/>
  <sheetData>
    <row r="1" spans="1:12" x14ac:dyDescent="0.2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</row>
    <row r="2" spans="1:12" x14ac:dyDescent="0.2">
      <c r="A2" s="1" t="s">
        <v>64</v>
      </c>
      <c r="B2" s="2">
        <v>0.97605699999999995</v>
      </c>
      <c r="C2" s="2">
        <v>-0.48030499999999998</v>
      </c>
      <c r="D2" s="2">
        <v>-0.18477299999999999</v>
      </c>
      <c r="E2" s="2">
        <v>-0.65685400000000005</v>
      </c>
      <c r="F2" s="2">
        <v>-0.58318700000000001</v>
      </c>
      <c r="G2" s="2">
        <v>0.63040399999999996</v>
      </c>
      <c r="H2" s="2">
        <v>-3.7957999999999999E-2</v>
      </c>
      <c r="I2" s="2">
        <v>-0.299348</v>
      </c>
      <c r="J2" s="2">
        <v>2.3047999999999999E-2</v>
      </c>
      <c r="K2" s="2">
        <v>-7.4885999999999994E-2</v>
      </c>
      <c r="L2" s="2">
        <v>-6.6670999999999994E-2</v>
      </c>
    </row>
    <row r="3" spans="1:12" x14ac:dyDescent="0.2">
      <c r="A3" s="1" t="s">
        <v>65</v>
      </c>
      <c r="B3" s="2">
        <v>1.0039929999999999</v>
      </c>
      <c r="C3" s="2">
        <v>0.842669</v>
      </c>
      <c r="D3" s="2">
        <v>-0.37621100000000002</v>
      </c>
      <c r="E3" s="2">
        <v>0.40167700000000001</v>
      </c>
      <c r="F3" s="2">
        <v>0.36908400000000002</v>
      </c>
      <c r="G3" s="2">
        <v>-0.299508</v>
      </c>
      <c r="H3" s="2">
        <v>-6.4432000000000003E-2</v>
      </c>
      <c r="I3" s="2">
        <v>0.22406799999999999</v>
      </c>
      <c r="J3" s="2">
        <v>9.5899999999999996E-3</v>
      </c>
      <c r="K3" s="2">
        <v>0.13492199999999999</v>
      </c>
      <c r="L3" s="2">
        <v>-7.9256999999999994E-2</v>
      </c>
    </row>
    <row r="4" spans="1:12" x14ac:dyDescent="0.2">
      <c r="A4" s="1" t="s">
        <v>66</v>
      </c>
      <c r="B4" s="2">
        <v>-0.64723200000000003</v>
      </c>
      <c r="C4" s="2">
        <v>-0.54153799999999996</v>
      </c>
      <c r="D4" s="2">
        <v>-0.83823099999999995</v>
      </c>
      <c r="E4" s="2">
        <v>1.077812</v>
      </c>
      <c r="F4" s="2">
        <v>-0.51729899999999995</v>
      </c>
      <c r="G4" s="2">
        <v>-9.8143999999999995E-2</v>
      </c>
      <c r="H4" s="2">
        <v>-9.6282999999999994E-2</v>
      </c>
      <c r="I4" s="2">
        <v>-0.11311</v>
      </c>
      <c r="J4" s="2">
        <v>-0.120711</v>
      </c>
      <c r="K4" s="2">
        <v>-8.1487000000000004E-2</v>
      </c>
      <c r="L4" s="2">
        <v>5.6660000000000002E-2</v>
      </c>
    </row>
    <row r="5" spans="1:12" x14ac:dyDescent="0.2">
      <c r="A5" s="1" t="s">
        <v>67</v>
      </c>
      <c r="B5" s="2">
        <v>-0.98868500000000004</v>
      </c>
      <c r="C5" s="2">
        <v>0.89946499999999996</v>
      </c>
      <c r="D5" s="2">
        <v>-0.21787400000000001</v>
      </c>
      <c r="E5" s="2">
        <v>-0.813469</v>
      </c>
      <c r="F5" s="2">
        <v>9.7097000000000003E-2</v>
      </c>
      <c r="G5" s="2">
        <v>-9.6868999999999997E-2</v>
      </c>
      <c r="H5" s="2">
        <v>-0.1081</v>
      </c>
      <c r="I5" s="2">
        <v>-0.17736299999999999</v>
      </c>
      <c r="J5" s="2">
        <v>0.12336999999999999</v>
      </c>
      <c r="K5" s="2">
        <v>-8.8575000000000001E-2</v>
      </c>
      <c r="L5" s="2">
        <v>2.3334000000000001E-2</v>
      </c>
    </row>
    <row r="6" spans="1:12" x14ac:dyDescent="0.2">
      <c r="A6" s="1" t="s">
        <v>68</v>
      </c>
      <c r="B6" s="2">
        <v>-0.398947</v>
      </c>
      <c r="C6" s="2">
        <v>-1.099709</v>
      </c>
      <c r="D6" s="2">
        <v>-0.24215400000000001</v>
      </c>
      <c r="E6" s="2">
        <v>-0.40629199999999999</v>
      </c>
      <c r="F6" s="2">
        <v>1.093791</v>
      </c>
      <c r="G6" s="2">
        <v>-6.2677999999999998E-2</v>
      </c>
      <c r="H6" s="2">
        <v>8.6609000000000005E-2</v>
      </c>
      <c r="I6" s="2">
        <v>0.130387</v>
      </c>
      <c r="J6" s="2">
        <v>-0.14869499999999999</v>
      </c>
      <c r="K6" s="2">
        <v>2.1833999999999999E-2</v>
      </c>
      <c r="L6" s="2">
        <v>0.120907</v>
      </c>
    </row>
    <row r="7" spans="1:12" x14ac:dyDescent="0.2">
      <c r="A7" s="1" t="s">
        <v>69</v>
      </c>
      <c r="B7" s="2">
        <v>-0.24762999999999999</v>
      </c>
      <c r="C7" s="2">
        <v>-1.8197000000000001E-2</v>
      </c>
      <c r="D7" s="2">
        <v>1.3400730000000001</v>
      </c>
      <c r="E7" s="2">
        <v>0.25489200000000001</v>
      </c>
      <c r="F7" s="2">
        <v>-0.25247399999999998</v>
      </c>
      <c r="G7" s="2">
        <v>-4.3386000000000001E-2</v>
      </c>
      <c r="H7" s="2">
        <v>0.17813300000000001</v>
      </c>
      <c r="I7" s="2">
        <v>0.15803</v>
      </c>
      <c r="J7" s="2">
        <v>5.3365999999999997E-2</v>
      </c>
      <c r="K7" s="2">
        <v>4.3836E-2</v>
      </c>
      <c r="L7" s="2">
        <v>-5.3540000000000003E-3</v>
      </c>
    </row>
  </sheetData>
  <conditionalFormatting sqref="B2:L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F09B-BC04-0445-A5FA-74B1A1DB9589}">
  <dimension ref="A1:H17"/>
  <sheetViews>
    <sheetView workbookViewId="0">
      <selection activeCell="B21" sqref="B21"/>
    </sheetView>
  </sheetViews>
  <sheetFormatPr baseColWidth="10" defaultRowHeight="16" x14ac:dyDescent="0.2"/>
  <cols>
    <col min="1" max="1" width="19.33203125" customWidth="1"/>
  </cols>
  <sheetData>
    <row r="1" spans="1:8" x14ac:dyDescent="0.2">
      <c r="A1" s="3" t="s">
        <v>63</v>
      </c>
    </row>
    <row r="2" spans="1:8" x14ac:dyDescent="0.2">
      <c r="A2" s="12"/>
      <c r="B2" s="4" t="s">
        <v>52</v>
      </c>
      <c r="C2" s="4" t="s">
        <v>53</v>
      </c>
      <c r="D2" s="4" t="s">
        <v>59</v>
      </c>
      <c r="E2" s="4" t="s">
        <v>60</v>
      </c>
      <c r="F2" s="4" t="s">
        <v>61</v>
      </c>
    </row>
    <row r="3" spans="1:8" x14ac:dyDescent="0.2">
      <c r="A3" s="12" t="s">
        <v>54</v>
      </c>
      <c r="B3" s="4">
        <v>20.841726999999999</v>
      </c>
      <c r="C3" s="4">
        <v>28374.100718999998</v>
      </c>
      <c r="D3" s="6">
        <v>0.35251798561151076</v>
      </c>
      <c r="E3" s="6">
        <v>0.64388489208633093</v>
      </c>
      <c r="F3" s="6">
        <v>3.5971223021582736E-3</v>
      </c>
    </row>
    <row r="4" spans="1:8" x14ac:dyDescent="0.2">
      <c r="A4" s="12" t="s">
        <v>55</v>
      </c>
      <c r="B4" s="4">
        <v>29.006397</v>
      </c>
      <c r="C4" s="4">
        <v>57848.614071999997</v>
      </c>
      <c r="D4" s="6">
        <v>0.39872068230277186</v>
      </c>
      <c r="E4" s="6">
        <v>0.59488272921108742</v>
      </c>
      <c r="F4" s="6">
        <v>6.3965884861407248E-3</v>
      </c>
    </row>
    <row r="5" spans="1:8" x14ac:dyDescent="0.2">
      <c r="A5" s="12" t="s">
        <v>62</v>
      </c>
      <c r="B5" s="4">
        <v>33.689903999999999</v>
      </c>
      <c r="C5" s="4">
        <v>62608.173076999999</v>
      </c>
      <c r="D5" s="6">
        <v>0.51682692307692313</v>
      </c>
      <c r="E5" s="6">
        <v>0.47596153846153844</v>
      </c>
      <c r="F5" s="6">
        <v>7.2115384615384619E-3</v>
      </c>
    </row>
    <row r="6" spans="1:8" x14ac:dyDescent="0.2">
      <c r="A6" s="12" t="s">
        <v>56</v>
      </c>
      <c r="B6" s="4">
        <v>28.574780000000001</v>
      </c>
      <c r="C6" s="4">
        <v>53173.020528000001</v>
      </c>
      <c r="D6" s="6">
        <v>0.57184750733137835</v>
      </c>
      <c r="E6" s="6">
        <v>0.41642228739002934</v>
      </c>
      <c r="F6" s="6">
        <v>1.1730205278592375E-2</v>
      </c>
    </row>
    <row r="7" spans="1:8" x14ac:dyDescent="0.2">
      <c r="A7" s="12" t="s">
        <v>57</v>
      </c>
      <c r="B7" s="4">
        <v>28.476189999999999</v>
      </c>
      <c r="C7" s="4">
        <v>57625.396825000003</v>
      </c>
      <c r="D7" s="6">
        <v>0.38730158730158731</v>
      </c>
      <c r="E7" s="6">
        <v>0.6</v>
      </c>
      <c r="F7" s="6">
        <v>1.2698412698412698E-2</v>
      </c>
    </row>
    <row r="8" spans="1:8" x14ac:dyDescent="0.2">
      <c r="A8" s="12" t="s">
        <v>58</v>
      </c>
      <c r="B8" s="4">
        <v>23.518106</v>
      </c>
      <c r="C8" s="4">
        <v>38523.676879999999</v>
      </c>
      <c r="D8" s="6">
        <v>0.51253481894150421</v>
      </c>
      <c r="E8" s="6">
        <v>0.48746518105849584</v>
      </c>
      <c r="F8" s="6">
        <v>0</v>
      </c>
    </row>
    <row r="10" spans="1:8" x14ac:dyDescent="0.2">
      <c r="A10" s="3" t="s">
        <v>51</v>
      </c>
    </row>
    <row r="11" spans="1:8" x14ac:dyDescent="0.2">
      <c r="A11" s="12"/>
      <c r="B11" s="4" t="s">
        <v>59</v>
      </c>
      <c r="C11" s="4" t="s">
        <v>60</v>
      </c>
      <c r="D11" s="4" t="s">
        <v>61</v>
      </c>
      <c r="E11" s="4" t="s">
        <v>59</v>
      </c>
      <c r="F11" s="4" t="s">
        <v>60</v>
      </c>
      <c r="G11" s="4" t="s">
        <v>61</v>
      </c>
      <c r="H11" s="4"/>
    </row>
    <row r="12" spans="1:8" x14ac:dyDescent="0.2">
      <c r="A12" s="12" t="s">
        <v>54</v>
      </c>
      <c r="B12" s="4">
        <v>98</v>
      </c>
      <c r="C12" s="4">
        <v>179</v>
      </c>
      <c r="D12" s="4">
        <v>1</v>
      </c>
      <c r="E12" s="6">
        <v>0.35251798561151076</v>
      </c>
      <c r="F12" s="6">
        <v>0.64388489208633093</v>
      </c>
      <c r="G12" s="6">
        <v>3.5971223021582736E-3</v>
      </c>
      <c r="H12" s="6">
        <f>SUM(B12:D12)/2178</f>
        <v>0.12764003673094582</v>
      </c>
    </row>
    <row r="13" spans="1:8" x14ac:dyDescent="0.2">
      <c r="A13" s="12" t="s">
        <v>55</v>
      </c>
      <c r="B13" s="4">
        <v>187</v>
      </c>
      <c r="C13" s="4">
        <v>279</v>
      </c>
      <c r="D13" s="4">
        <v>3</v>
      </c>
      <c r="E13" s="6">
        <v>0.39872068230277186</v>
      </c>
      <c r="F13" s="6">
        <v>0.59488272921108742</v>
      </c>
      <c r="G13" s="6">
        <v>6.3965884861407248E-3</v>
      </c>
      <c r="H13" s="6">
        <f t="shared" ref="H13:H17" si="0">SUM(B13:D13)/2178</f>
        <v>0.21533516988062443</v>
      </c>
    </row>
    <row r="14" spans="1:8" x14ac:dyDescent="0.2">
      <c r="A14" s="12" t="s">
        <v>62</v>
      </c>
      <c r="B14" s="4">
        <v>215</v>
      </c>
      <c r="C14" s="4">
        <v>198</v>
      </c>
      <c r="D14" s="4">
        <v>3</v>
      </c>
      <c r="E14" s="6">
        <v>0.51682692307692313</v>
      </c>
      <c r="F14" s="6">
        <v>0.47596153846153844</v>
      </c>
      <c r="G14" s="6">
        <v>7.2115384615384619E-3</v>
      </c>
      <c r="H14" s="6">
        <f t="shared" si="0"/>
        <v>0.19100091827364554</v>
      </c>
    </row>
    <row r="15" spans="1:8" x14ac:dyDescent="0.2">
      <c r="A15" s="12" t="s">
        <v>56</v>
      </c>
      <c r="B15" s="4">
        <v>195</v>
      </c>
      <c r="C15" s="4">
        <v>142</v>
      </c>
      <c r="D15" s="4">
        <v>4</v>
      </c>
      <c r="E15" s="6">
        <v>0.57184750733137835</v>
      </c>
      <c r="F15" s="6">
        <v>0.41642228739002934</v>
      </c>
      <c r="G15" s="6">
        <v>1.1730205278592375E-2</v>
      </c>
      <c r="H15" s="6">
        <f t="shared" si="0"/>
        <v>0.15656565656565657</v>
      </c>
    </row>
    <row r="16" spans="1:8" x14ac:dyDescent="0.2">
      <c r="A16" s="12" t="s">
        <v>57</v>
      </c>
      <c r="B16" s="4">
        <v>122</v>
      </c>
      <c r="C16" s="4">
        <v>189</v>
      </c>
      <c r="D16" s="4">
        <v>4</v>
      </c>
      <c r="E16" s="6">
        <v>0.38730158730158731</v>
      </c>
      <c r="F16" s="6">
        <v>0.6</v>
      </c>
      <c r="G16" s="6">
        <v>1.2698412698412698E-2</v>
      </c>
      <c r="H16" s="6">
        <f t="shared" si="0"/>
        <v>0.14462809917355371</v>
      </c>
    </row>
    <row r="17" spans="1:8" x14ac:dyDescent="0.2">
      <c r="A17" s="12" t="s">
        <v>58</v>
      </c>
      <c r="B17" s="4">
        <v>184</v>
      </c>
      <c r="C17" s="4">
        <v>175</v>
      </c>
      <c r="D17" s="4">
        <v>0</v>
      </c>
      <c r="E17" s="6">
        <v>0.51253481894150421</v>
      </c>
      <c r="F17" s="6">
        <v>0.48746518105849584</v>
      </c>
      <c r="G17" s="6">
        <v>0</v>
      </c>
      <c r="H17" s="6">
        <f t="shared" si="0"/>
        <v>0.16483011937557393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24519-1D2B-194D-BECB-84CDD6639A00}">
  <dimension ref="A2:D10"/>
  <sheetViews>
    <sheetView workbookViewId="0">
      <selection activeCell="C4" sqref="C4"/>
    </sheetView>
  </sheetViews>
  <sheetFormatPr baseColWidth="10" defaultRowHeight="16" x14ac:dyDescent="0.2"/>
  <cols>
    <col min="1" max="1" width="17.1640625" bestFit="1" customWidth="1"/>
    <col min="2" max="2" width="15" bestFit="1" customWidth="1"/>
    <col min="3" max="3" width="15.5" bestFit="1" customWidth="1"/>
    <col min="4" max="4" width="14" bestFit="1" customWidth="1"/>
  </cols>
  <sheetData>
    <row r="2" spans="1:4" x14ac:dyDescent="0.2">
      <c r="A2" s="4"/>
      <c r="B2" s="4" t="s">
        <v>70</v>
      </c>
      <c r="C2" s="4" t="s">
        <v>71</v>
      </c>
      <c r="D2" s="4" t="s">
        <v>72</v>
      </c>
    </row>
    <row r="3" spans="1:4" x14ac:dyDescent="0.2">
      <c r="A3" s="10" t="s">
        <v>73</v>
      </c>
      <c r="B3" s="11">
        <v>35</v>
      </c>
      <c r="C3" s="11">
        <v>32</v>
      </c>
      <c r="D3" s="11">
        <v>32</v>
      </c>
    </row>
    <row r="4" spans="1:4" x14ac:dyDescent="0.2">
      <c r="A4" s="4" t="s">
        <v>74</v>
      </c>
      <c r="B4" s="6">
        <v>0.75568199999999996</v>
      </c>
      <c r="C4" s="6">
        <v>0.81805399999999995</v>
      </c>
      <c r="D4" s="6">
        <v>0.787879</v>
      </c>
    </row>
    <row r="5" spans="1:4" x14ac:dyDescent="0.2">
      <c r="A5" s="4" t="s">
        <v>75</v>
      </c>
      <c r="B5" s="6">
        <f>B4*0.3</f>
        <v>0.22670459999999998</v>
      </c>
      <c r="C5" s="6">
        <f t="shared" ref="C5:D5" si="0">C4*0.3</f>
        <v>0.24541619999999997</v>
      </c>
      <c r="D5" s="6">
        <f t="shared" si="0"/>
        <v>0.23636369999999998</v>
      </c>
    </row>
    <row r="6" spans="1:4" x14ac:dyDescent="0.2">
      <c r="A6" s="4" t="s">
        <v>76</v>
      </c>
      <c r="B6" s="7">
        <f>10000000*B5</f>
        <v>2267046</v>
      </c>
      <c r="C6" s="7">
        <f t="shared" ref="C6:D6" si="1">10000000*C5</f>
        <v>2454161.9999999995</v>
      </c>
      <c r="D6" s="7">
        <f t="shared" si="1"/>
        <v>2363637</v>
      </c>
    </row>
    <row r="7" spans="1:4" x14ac:dyDescent="0.2">
      <c r="A7" s="4" t="s">
        <v>77</v>
      </c>
      <c r="B7" s="5">
        <f>B6*B3</f>
        <v>79346610</v>
      </c>
      <c r="C7" s="5">
        <f t="shared" ref="C7:D7" si="2">C6*C3</f>
        <v>78533183.999999985</v>
      </c>
      <c r="D7" s="5">
        <f t="shared" si="2"/>
        <v>75636384</v>
      </c>
    </row>
    <row r="8" spans="1:4" x14ac:dyDescent="0.2">
      <c r="A8" s="4" t="s">
        <v>78</v>
      </c>
      <c r="B8" s="8">
        <f>B7*0.05</f>
        <v>3967330.5</v>
      </c>
      <c r="C8" s="8">
        <f t="shared" ref="C8:D8" si="3">C7*0.05</f>
        <v>3926659.1999999993</v>
      </c>
      <c r="D8" s="8">
        <f t="shared" si="3"/>
        <v>3781819.2</v>
      </c>
    </row>
    <row r="9" spans="1:4" x14ac:dyDescent="0.2">
      <c r="A9" s="4" t="s">
        <v>79</v>
      </c>
      <c r="B9" s="9">
        <f>13000000+(B7-50000000)*0.2</f>
        <v>18869322</v>
      </c>
      <c r="C9" s="9">
        <f t="shared" ref="C9:D9" si="4">13000000+(C7-50000000)*0.2</f>
        <v>18706636.799999997</v>
      </c>
      <c r="D9" s="9">
        <f t="shared" si="4"/>
        <v>18127276.800000001</v>
      </c>
    </row>
    <row r="10" spans="1:4" x14ac:dyDescent="0.2">
      <c r="A10" s="4" t="s">
        <v>80</v>
      </c>
      <c r="B10" s="8">
        <f>B7-B8-B9</f>
        <v>56509957.5</v>
      </c>
      <c r="C10" s="8">
        <f t="shared" ref="C10:D10" si="5">C7-C8-C9</f>
        <v>55899887.999999985</v>
      </c>
      <c r="D10" s="8">
        <f t="shared" si="5"/>
        <v>53727288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5A9D-A279-E148-A689-9549908F8CC1}">
  <dimension ref="A2:B14"/>
  <sheetViews>
    <sheetView workbookViewId="0">
      <selection activeCell="B14" sqref="A2:B14"/>
    </sheetView>
  </sheetViews>
  <sheetFormatPr baseColWidth="10" defaultRowHeight="16" x14ac:dyDescent="0.2"/>
  <cols>
    <col min="1" max="1" width="17.1640625" bestFit="1" customWidth="1"/>
    <col min="2" max="2" width="15.5" bestFit="1" customWidth="1"/>
  </cols>
  <sheetData>
    <row r="2" spans="1:2" x14ac:dyDescent="0.2">
      <c r="A2" s="4"/>
      <c r="B2" s="4" t="s">
        <v>71</v>
      </c>
    </row>
    <row r="3" spans="1:2" x14ac:dyDescent="0.2">
      <c r="A3" s="4" t="s">
        <v>73</v>
      </c>
      <c r="B3" s="5">
        <v>32</v>
      </c>
    </row>
    <row r="4" spans="1:2" x14ac:dyDescent="0.2">
      <c r="A4" s="4" t="s">
        <v>74</v>
      </c>
      <c r="B4" s="6">
        <v>0.78478499999999995</v>
      </c>
    </row>
    <row r="5" spans="1:2" x14ac:dyDescent="0.2">
      <c r="A5" s="4" t="s">
        <v>75</v>
      </c>
      <c r="B5" s="6">
        <f>B4*0.5005</f>
        <v>0.39278489249999993</v>
      </c>
    </row>
    <row r="6" spans="1:2" x14ac:dyDescent="0.2">
      <c r="A6" s="4" t="s">
        <v>81</v>
      </c>
      <c r="B6" s="6">
        <f>B5*0.3</f>
        <v>0.11783546774999998</v>
      </c>
    </row>
    <row r="7" spans="1:2" x14ac:dyDescent="0.2">
      <c r="A7" s="4" t="s">
        <v>76</v>
      </c>
      <c r="B7" s="7">
        <f>10000000*B6</f>
        <v>1178354.6774999998</v>
      </c>
    </row>
    <row r="8" spans="1:2" x14ac:dyDescent="0.2">
      <c r="A8" s="4" t="s">
        <v>77</v>
      </c>
      <c r="B8" s="5">
        <f t="shared" ref="B8" si="0">B7*B3</f>
        <v>37707349.679999992</v>
      </c>
    </row>
    <row r="9" spans="1:2" x14ac:dyDescent="0.2">
      <c r="A9" s="4" t="s">
        <v>78</v>
      </c>
      <c r="B9" s="8">
        <f t="shared" ref="B9" si="1">B8*0.05</f>
        <v>1885367.4839999997</v>
      </c>
    </row>
    <row r="10" spans="1:2" x14ac:dyDescent="0.2">
      <c r="A10" s="4" t="s">
        <v>79</v>
      </c>
      <c r="B10" s="9">
        <f>3000000+(B8-10000000)*0.25</f>
        <v>9926837.4199999981</v>
      </c>
    </row>
    <row r="11" spans="1:2" x14ac:dyDescent="0.2">
      <c r="A11" s="4" t="s">
        <v>80</v>
      </c>
      <c r="B11" s="8">
        <f t="shared" ref="B11" si="2">B8-B9-B10</f>
        <v>25895144.775999997</v>
      </c>
    </row>
    <row r="12" spans="1:2" x14ac:dyDescent="0.2">
      <c r="A12" s="4" t="s">
        <v>82</v>
      </c>
      <c r="B12" s="8">
        <v>7000000</v>
      </c>
    </row>
    <row r="13" spans="1:2" x14ac:dyDescent="0.2">
      <c r="A13" s="4" t="s">
        <v>83</v>
      </c>
      <c r="B13" s="8">
        <v>5500000</v>
      </c>
    </row>
    <row r="14" spans="1:2" x14ac:dyDescent="0.2">
      <c r="A14" s="4" t="s">
        <v>84</v>
      </c>
      <c r="B14" s="8">
        <f>B11-B12-B13</f>
        <v>13395144.775999997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5A66B-CA34-AC48-A034-AC20FB9228F0}">
  <dimension ref="A1:B7"/>
  <sheetViews>
    <sheetView tabSelected="1" workbookViewId="0"/>
  </sheetViews>
  <sheetFormatPr baseColWidth="10" defaultRowHeight="16" x14ac:dyDescent="0.2"/>
  <cols>
    <col min="1" max="1" width="16.5" bestFit="1" customWidth="1"/>
  </cols>
  <sheetData>
    <row r="1" spans="1:2" x14ac:dyDescent="0.2">
      <c r="A1" s="4"/>
      <c r="B1" s="4" t="s">
        <v>85</v>
      </c>
    </row>
    <row r="2" spans="1:2" x14ac:dyDescent="0.2">
      <c r="A2" s="4" t="s">
        <v>54</v>
      </c>
      <c r="B2" s="6">
        <v>1.020408163265306E-2</v>
      </c>
    </row>
    <row r="3" spans="1:2" x14ac:dyDescent="0.2">
      <c r="A3" s="4" t="s">
        <v>55</v>
      </c>
      <c r="B3" s="6">
        <v>0.26403061224489793</v>
      </c>
    </row>
    <row r="4" spans="1:2" x14ac:dyDescent="0.2">
      <c r="A4" s="4" t="s">
        <v>62</v>
      </c>
      <c r="B4" s="6">
        <v>0.31760204081632654</v>
      </c>
    </row>
    <row r="5" spans="1:2" x14ac:dyDescent="0.2">
      <c r="A5" s="4" t="s">
        <v>56</v>
      </c>
      <c r="B5" s="6">
        <v>0.19897959183673469</v>
      </c>
    </row>
    <row r="6" spans="1:2" x14ac:dyDescent="0.2">
      <c r="A6" s="4" t="s">
        <v>57</v>
      </c>
      <c r="B6" s="6">
        <v>0.12244897959183673</v>
      </c>
    </row>
    <row r="7" spans="1:2" x14ac:dyDescent="0.2">
      <c r="A7" s="4" t="s">
        <v>58</v>
      </c>
      <c r="B7" s="6">
        <v>8.673469387755102E-2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PCA</vt:lpstr>
      <vt:lpstr>Clusters</vt:lpstr>
      <vt:lpstr>Demographic Analysis</vt:lpstr>
      <vt:lpstr>Revenue Calculations</vt:lpstr>
      <vt:lpstr>Seraph Guardians Acquisition</vt:lpstr>
      <vt:lpstr>Cluster Distribution of Seraph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Ogulcan Sustam</dc:creator>
  <cp:lastModifiedBy>Ogulcan Sustam</cp:lastModifiedBy>
  <dcterms:created xsi:type="dcterms:W3CDTF">2025-02-27T05:57:26Z</dcterms:created>
  <dcterms:modified xsi:type="dcterms:W3CDTF">2025-05-09T04:57:48Z</dcterms:modified>
</cp:coreProperties>
</file>