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gzhn\OneDrive\Masaüstü\Tübitak Proje\"/>
    </mc:Choice>
  </mc:AlternateContent>
  <xr:revisionPtr revIDLastSave="0" documentId="13_ncr:1_{037C3D6B-A42C-4CAB-AF2E-7BEE4232D7F2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Yorum Sayıları" sheetId="3" r:id="rId1"/>
    <sheet name="Güncelleme Tarihleri" sheetId="2" r:id="rId2"/>
    <sheet name="Tahminlene Yorum Sayıları" sheetId="4" r:id="rId3"/>
    <sheet name="Pozitif Negatif Yorum Sayıları" sheetId="6" r:id="rId4"/>
    <sheet name="Algoritma Doğruluk Skorları" sheetId="5" r:id="rId5"/>
    <sheet name="Arama Kelimeleri" sheetId="7" r:id="rId6"/>
    <sheet name="Kategori Duygu Analizi" sheetId="8" r:id="rId7"/>
    <sheet name="Duygu Analizi" sheetId="9" r:id="rId8"/>
    <sheet name="Puan Ortalaması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9" l="1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E12" i="6"/>
  <c r="E3" i="6"/>
  <c r="E4" i="6"/>
  <c r="E5" i="6"/>
  <c r="E6" i="6"/>
  <c r="E7" i="6"/>
  <c r="E8" i="6"/>
  <c r="E9" i="6"/>
  <c r="E10" i="6"/>
  <c r="E11" i="6"/>
  <c r="E2" i="6"/>
  <c r="D13" i="6"/>
  <c r="C13" i="6"/>
  <c r="E13" i="4"/>
  <c r="D13" i="4"/>
  <c r="C13" i="4"/>
  <c r="F12" i="4"/>
  <c r="F11" i="4"/>
  <c r="F10" i="4"/>
  <c r="F9" i="4"/>
  <c r="F8" i="4"/>
  <c r="F7" i="4"/>
  <c r="F6" i="4"/>
  <c r="F5" i="4"/>
  <c r="F4" i="4"/>
  <c r="F3" i="4"/>
  <c r="F2" i="4"/>
  <c r="F13" i="3"/>
  <c r="E13" i="3"/>
  <c r="D13" i="3"/>
  <c r="C13" i="3"/>
  <c r="F12" i="3"/>
  <c r="F11" i="3"/>
  <c r="F10" i="3"/>
  <c r="F9" i="3"/>
  <c r="F8" i="3"/>
  <c r="F7" i="3"/>
  <c r="F6" i="3"/>
  <c r="F5" i="3"/>
  <c r="F4" i="3"/>
  <c r="F3" i="3"/>
  <c r="F2" i="3"/>
  <c r="E13" i="6" l="1"/>
  <c r="F13" i="4"/>
</calcChain>
</file>

<file path=xl/sharedStrings.xml><?xml version="1.0" encoding="utf-8"?>
<sst xmlns="http://schemas.openxmlformats.org/spreadsheetml/2006/main" count="215" uniqueCount="75">
  <si>
    <t xml:space="preserve">Uygulama </t>
  </si>
  <si>
    <t xml:space="preserve">Pandemi Öncesi Yorum Sayısı </t>
  </si>
  <si>
    <t xml:space="preserve">Pandemi Sonrası Yorum Sayısı </t>
  </si>
  <si>
    <t>Pandemi Sırasında Yorum Sayısı</t>
  </si>
  <si>
    <t xml:space="preserve">Türk Telekom </t>
  </si>
  <si>
    <t>Getir</t>
  </si>
  <si>
    <t>Trendyol</t>
  </si>
  <si>
    <t>Instagram</t>
  </si>
  <si>
    <t xml:space="preserve">Toplam </t>
  </si>
  <si>
    <t>PUBG</t>
  </si>
  <si>
    <t>Netflix</t>
  </si>
  <si>
    <t>YouTube</t>
  </si>
  <si>
    <t>Ziraat Mobile</t>
  </si>
  <si>
    <t>Twitter</t>
  </si>
  <si>
    <t>Whatsapp</t>
  </si>
  <si>
    <t>Hepsiburada</t>
  </si>
  <si>
    <t>Güncelleme Tarihi</t>
  </si>
  <si>
    <t>2020-12-06</t>
  </si>
  <si>
    <t>2021-01-19</t>
  </si>
  <si>
    <t>2022-07-27</t>
  </si>
  <si>
    <t>2020-10-18</t>
  </si>
  <si>
    <t>2021-05-31</t>
  </si>
  <si>
    <t>2022-07-29</t>
  </si>
  <si>
    <t>2021-03-21</t>
  </si>
  <si>
    <t>2021-12-13</t>
  </si>
  <si>
    <t>2022-04-06</t>
  </si>
  <si>
    <t>2021-03-28</t>
  </si>
  <si>
    <t>2021-03-25</t>
  </si>
  <si>
    <t>TOPLAM</t>
  </si>
  <si>
    <t>Uygulama ID</t>
  </si>
  <si>
    <t>Negatif Yorum Sayısı</t>
  </si>
  <si>
    <t>Pozitif Yorum Sayısı</t>
  </si>
  <si>
    <t xml:space="preserve">Algoritma </t>
  </si>
  <si>
    <t>Doğruluk Skoru</t>
  </si>
  <si>
    <t>Süre(Sn)</t>
  </si>
  <si>
    <t>BaggingClassifier</t>
  </si>
  <si>
    <t>GradientBoostingClassifier</t>
  </si>
  <si>
    <t>AdaBoostClassifier</t>
  </si>
  <si>
    <t>ExtraTreesClassifier</t>
  </si>
  <si>
    <t>SGDClassifier</t>
  </si>
  <si>
    <t> LinearSVC</t>
  </si>
  <si>
    <t> RandomForestClassifier</t>
  </si>
  <si>
    <t>LogisticRegressionCV</t>
  </si>
  <si>
    <t>RidgeClassifierCV</t>
  </si>
  <si>
    <t>HistGradientBoostingClassifier</t>
  </si>
  <si>
    <t>Fonksiyon</t>
  </si>
  <si>
    <t>Aranan Kelimeler</t>
  </si>
  <si>
    <t xml:space="preserve">Arama Sayısı </t>
  </si>
  <si>
    <t>Ulaşılan Yorum Sayısı</t>
  </si>
  <si>
    <t>Kullanılabilirlik</t>
  </si>
  <si>
    <t>çok kolay, arayüz, basit, işlevsel, pratik</t>
  </si>
  <si>
    <t>Performans</t>
  </si>
  <si>
    <t>donma, çökme, performans ,gecikme, hızı, lag, optimizasyon</t>
  </si>
  <si>
    <t>Güvenlik</t>
  </si>
  <si>
    <t>güvenlik, bilgilerim, gizlilik, kimlik, çalınma</t>
  </si>
  <si>
    <t>İçerik ve Fonksiyon</t>
  </si>
  <si>
    <t>içerik, fonksiyonel, kategori, kişiselleştirme, eğitici, zengin içerik, kapsamlı</t>
  </si>
  <si>
    <t>Güncelleme ve Destek</t>
  </si>
  <si>
    <t>güncelleme, geri bildirim, destek</t>
  </si>
  <si>
    <t>Uygulama</t>
  </si>
  <si>
    <t>Kategori</t>
  </si>
  <si>
    <t>Güncelleme Öncesi</t>
  </si>
  <si>
    <t>Güncelleme Sonrası</t>
  </si>
  <si>
    <t>Negatif Değişim Oranı</t>
  </si>
  <si>
    <t>Pozitif Değişim Oranı</t>
  </si>
  <si>
    <t xml:space="preserve">Negatif </t>
  </si>
  <si>
    <t>Pozitif</t>
  </si>
  <si>
    <t>Türk Telekom</t>
  </si>
  <si>
    <t>Ziraat Mobil</t>
  </si>
  <si>
    <t xml:space="preserve">X </t>
  </si>
  <si>
    <t>Negatif</t>
  </si>
  <si>
    <t xml:space="preserve">Türk Telekom                                     </t>
  </si>
  <si>
    <t>Güncelleme Öncesi Puan Ortalaması</t>
  </si>
  <si>
    <t>Güncelleme Sonrası Puan Ortalaması</t>
  </si>
  <si>
    <t>Güncelle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</si>
</sst>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0.0000000000"/>
    <numFmt numFmtId="165" formatCode="0.0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color theme="1"/>
      <name val="Var(--jp-code-font-family)"/>
      <charset val="16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162"/>
    </font>
    <font>
      <b/>
      <sz val="11"/>
      <color theme="1"/>
      <name val="Calibri"/>
      <family val="2"/>
      <charset val="162"/>
    </font>
    <font>
      <b/>
      <sz val="11"/>
      <color theme="1"/>
      <name val="Arial"/>
      <family val="2"/>
      <charset val="162"/>
    </font>
    <font>
      <sz val="10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theme="1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2"/>
        <bgColor theme="8" tint="0.59999389629810485"/>
      </patternFill>
    </fill>
    <fill>
      <patternFill patternType="solid">
        <fgColor theme="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2" fillId="2" borderId="0" xfId="0" applyFont="1" applyFill="1"/>
    <xf numFmtId="164" fontId="2" fillId="2" borderId="0" xfId="1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wrapText="1"/>
    </xf>
    <xf numFmtId="10" fontId="10" fillId="7" borderId="13" xfId="0" applyNumberFormat="1" applyFont="1" applyFill="1" applyBorder="1" applyAlignment="1">
      <alignment wrapText="1"/>
    </xf>
    <xf numFmtId="10" fontId="10" fillId="0" borderId="12" xfId="0" applyNumberFormat="1" applyFont="1" applyBorder="1" applyAlignment="1">
      <alignment wrapText="1"/>
    </xf>
    <xf numFmtId="10" fontId="10" fillId="0" borderId="13" xfId="0" applyNumberFormat="1" applyFont="1" applyBorder="1" applyAlignment="1">
      <alignment wrapText="1"/>
    </xf>
    <xf numFmtId="10" fontId="10" fillId="0" borderId="14" xfId="0" applyNumberFormat="1" applyFont="1" applyBorder="1" applyAlignment="1">
      <alignment wrapText="1"/>
    </xf>
    <xf numFmtId="10" fontId="10" fillId="0" borderId="15" xfId="0" applyNumberFormat="1" applyFont="1" applyBorder="1" applyAlignment="1">
      <alignment wrapText="1"/>
    </xf>
    <xf numFmtId="10" fontId="10" fillId="7" borderId="15" xfId="0" applyNumberFormat="1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10" fontId="10" fillId="7" borderId="17" xfId="0" applyNumberFormat="1" applyFont="1" applyFill="1" applyBorder="1" applyAlignment="1">
      <alignment wrapText="1"/>
    </xf>
    <xf numFmtId="10" fontId="10" fillId="0" borderId="8" xfId="0" applyNumberFormat="1" applyFont="1" applyBorder="1" applyAlignment="1">
      <alignment wrapText="1"/>
    </xf>
    <xf numFmtId="10" fontId="10" fillId="0" borderId="17" xfId="0" applyNumberFormat="1" applyFont="1" applyBorder="1" applyAlignment="1">
      <alignment wrapText="1"/>
    </xf>
    <xf numFmtId="10" fontId="10" fillId="0" borderId="18" xfId="0" applyNumberFormat="1" applyFont="1" applyBorder="1" applyAlignment="1">
      <alignment wrapText="1"/>
    </xf>
    <xf numFmtId="10" fontId="10" fillId="8" borderId="12" xfId="0" applyNumberFormat="1" applyFont="1" applyFill="1" applyBorder="1" applyAlignment="1">
      <alignment wrapText="1"/>
    </xf>
    <xf numFmtId="10" fontId="10" fillId="8" borderId="13" xfId="0" applyNumberFormat="1" applyFont="1" applyFill="1" applyBorder="1" applyAlignment="1">
      <alignment wrapText="1"/>
    </xf>
    <xf numFmtId="10" fontId="10" fillId="8" borderId="14" xfId="0" applyNumberFormat="1" applyFont="1" applyFill="1" applyBorder="1" applyAlignment="1">
      <alignment wrapText="1"/>
    </xf>
    <xf numFmtId="10" fontId="10" fillId="8" borderId="8" xfId="0" applyNumberFormat="1" applyFont="1" applyFill="1" applyBorder="1" applyAlignment="1">
      <alignment wrapText="1"/>
    </xf>
    <xf numFmtId="10" fontId="10" fillId="8" borderId="17" xfId="0" applyNumberFormat="1" applyFont="1" applyFill="1" applyBorder="1" applyAlignment="1">
      <alignment wrapText="1"/>
    </xf>
    <xf numFmtId="10" fontId="10" fillId="8" borderId="18" xfId="0" applyNumberFormat="1" applyFont="1" applyFill="1" applyBorder="1" applyAlignment="1">
      <alignment wrapText="1"/>
    </xf>
    <xf numFmtId="10" fontId="10" fillId="8" borderId="12" xfId="0" applyNumberFormat="1" applyFont="1" applyFill="1" applyBorder="1" applyAlignment="1">
      <alignment horizontal="right" vertical="top" wrapText="1"/>
    </xf>
    <xf numFmtId="0" fontId="9" fillId="2" borderId="22" xfId="0" applyFont="1" applyFill="1" applyBorder="1" applyAlignment="1">
      <alignment wrapText="1"/>
    </xf>
    <xf numFmtId="10" fontId="10" fillId="7" borderId="23" xfId="0" applyNumberFormat="1" applyFont="1" applyFill="1" applyBorder="1" applyAlignment="1">
      <alignment wrapText="1"/>
    </xf>
    <xf numFmtId="10" fontId="10" fillId="8" borderId="22" xfId="0" applyNumberFormat="1" applyFont="1" applyFill="1" applyBorder="1" applyAlignment="1">
      <alignment wrapText="1"/>
    </xf>
    <xf numFmtId="10" fontId="10" fillId="8" borderId="23" xfId="0" applyNumberFormat="1" applyFont="1" applyFill="1" applyBorder="1" applyAlignment="1">
      <alignment wrapText="1"/>
    </xf>
    <xf numFmtId="10" fontId="10" fillId="8" borderId="24" xfId="0" applyNumberFormat="1" applyFont="1" applyFill="1" applyBorder="1" applyAlignment="1">
      <alignment wrapText="1"/>
    </xf>
    <xf numFmtId="10" fontId="10" fillId="0" borderId="25" xfId="0" applyNumberFormat="1" applyFont="1" applyBorder="1" applyAlignment="1">
      <alignment wrapText="1"/>
    </xf>
    <xf numFmtId="10" fontId="10" fillId="7" borderId="25" xfId="0" applyNumberFormat="1" applyFont="1" applyFill="1" applyBorder="1" applyAlignment="1">
      <alignment wrapText="1"/>
    </xf>
    <xf numFmtId="0" fontId="7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wrapText="1"/>
    </xf>
    <xf numFmtId="10" fontId="10" fillId="8" borderId="27" xfId="0" applyNumberFormat="1" applyFont="1" applyFill="1" applyBorder="1" applyAlignment="1">
      <alignment wrapText="1"/>
    </xf>
    <xf numFmtId="10" fontId="10" fillId="8" borderId="28" xfId="0" applyNumberFormat="1" applyFont="1" applyFill="1" applyBorder="1" applyAlignment="1">
      <alignment wrapText="1"/>
    </xf>
    <xf numFmtId="10" fontId="10" fillId="8" borderId="29" xfId="0" applyNumberFormat="1" applyFont="1" applyFill="1" applyBorder="1" applyAlignment="1">
      <alignment wrapText="1"/>
    </xf>
    <xf numFmtId="0" fontId="8" fillId="2" borderId="35" xfId="0" applyFont="1" applyFill="1" applyBorder="1" applyAlignment="1">
      <alignment wrapText="1"/>
    </xf>
    <xf numFmtId="10" fontId="10" fillId="8" borderId="36" xfId="0" applyNumberFormat="1" applyFont="1" applyFill="1" applyBorder="1" applyAlignment="1">
      <alignment wrapText="1"/>
    </xf>
    <xf numFmtId="10" fontId="10" fillId="8" borderId="37" xfId="0" applyNumberFormat="1" applyFont="1" applyFill="1" applyBorder="1" applyAlignment="1">
      <alignment wrapText="1"/>
    </xf>
    <xf numFmtId="0" fontId="8" fillId="2" borderId="30" xfId="0" applyFont="1" applyFill="1" applyBorder="1" applyAlignment="1">
      <alignment wrapText="1"/>
    </xf>
    <xf numFmtId="10" fontId="10" fillId="8" borderId="31" xfId="0" applyNumberFormat="1" applyFont="1" applyFill="1" applyBorder="1" applyAlignment="1">
      <alignment wrapText="1"/>
    </xf>
    <xf numFmtId="10" fontId="10" fillId="8" borderId="32" xfId="0" applyNumberFormat="1" applyFont="1" applyFill="1" applyBorder="1" applyAlignment="1">
      <alignment wrapText="1"/>
    </xf>
    <xf numFmtId="0" fontId="6" fillId="2" borderId="38" xfId="0" applyFont="1" applyFill="1" applyBorder="1" applyAlignment="1">
      <alignment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wrapText="1"/>
    </xf>
    <xf numFmtId="0" fontId="11" fillId="8" borderId="42" xfId="0" applyFont="1" applyFill="1" applyBorder="1" applyAlignment="1">
      <alignment wrapText="1"/>
    </xf>
    <xf numFmtId="0" fontId="11" fillId="8" borderId="43" xfId="0" applyFont="1" applyFill="1" applyBorder="1" applyAlignment="1">
      <alignment wrapText="1"/>
    </xf>
    <xf numFmtId="0" fontId="11" fillId="8" borderId="44" xfId="0" applyFont="1" applyFill="1" applyBorder="1" applyAlignment="1">
      <alignment wrapText="1"/>
    </xf>
    <xf numFmtId="0" fontId="11" fillId="8" borderId="45" xfId="0" applyFont="1" applyFill="1" applyBorder="1" applyAlignment="1">
      <alignment wrapText="1"/>
    </xf>
    <xf numFmtId="2" fontId="11" fillId="8" borderId="44" xfId="0" applyNumberFormat="1" applyFont="1" applyFill="1" applyBorder="1" applyAlignment="1">
      <alignment wrapText="1"/>
    </xf>
    <xf numFmtId="0" fontId="8" fillId="2" borderId="46" xfId="0" applyFont="1" applyFill="1" applyBorder="1" applyAlignment="1">
      <alignment wrapText="1"/>
    </xf>
    <xf numFmtId="0" fontId="11" fillId="8" borderId="47" xfId="0" applyFont="1" applyFill="1" applyBorder="1" applyAlignment="1">
      <alignment wrapText="1"/>
    </xf>
    <xf numFmtId="0" fontId="11" fillId="8" borderId="48" xfId="0" applyFont="1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11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ParaBirimi" xfId="1" builtinId="4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411704</xdr:colOff>
      <xdr:row>8</xdr:row>
      <xdr:rowOff>53006</xdr:rowOff>
    </xdr:from>
    <xdr:ext cx="643029" cy="635400"/>
    <xdr:pic>
      <xdr:nvPicPr>
        <xdr:cNvPr id="24" name="Resim 23" descr="hepsiburada Yuvarlak Logo PNG Vector (AI, EPS, PDF, SVG) Free Download">
          <a:extLst>
            <a:ext uri="{FF2B5EF4-FFF2-40B4-BE49-F238E27FC236}">
              <a16:creationId xmlns:a16="http://schemas.microsoft.com/office/drawing/2014/main" id="{1B0A9F5D-EBA6-4F0E-9769-CC114AB47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304" y="1948481"/>
          <a:ext cx="643029" cy="63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286029</xdr:colOff>
      <xdr:row>3</xdr:row>
      <xdr:rowOff>26813</xdr:rowOff>
    </xdr:from>
    <xdr:ext cx="929595" cy="618225"/>
    <xdr:pic>
      <xdr:nvPicPr>
        <xdr:cNvPr id="25" name="Resim 24" descr="Download Türk Telekom Logo in SVG Vector or PNG File Format - Logo.wine">
          <a:extLst>
            <a:ext uri="{FF2B5EF4-FFF2-40B4-BE49-F238E27FC236}">
              <a16:creationId xmlns:a16="http://schemas.microsoft.com/office/drawing/2014/main" id="{96F74487-6009-4208-9427-DD3C5270B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629" y="922163"/>
          <a:ext cx="929595" cy="61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375416</xdr:colOff>
      <xdr:row>13</xdr:row>
      <xdr:rowOff>17879</xdr:rowOff>
    </xdr:from>
    <xdr:ext cx="706134" cy="699893"/>
    <xdr:pic>
      <xdr:nvPicPr>
        <xdr:cNvPr id="26" name="Resim 25" descr="Görseller">
          <a:extLst>
            <a:ext uri="{FF2B5EF4-FFF2-40B4-BE49-F238E27FC236}">
              <a16:creationId xmlns:a16="http://schemas.microsoft.com/office/drawing/2014/main" id="{76BF1C26-CAF8-4FC9-BE61-0CCB7718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16" y="2913479"/>
          <a:ext cx="706134" cy="69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187706</xdr:colOff>
      <xdr:row>18</xdr:row>
      <xdr:rowOff>80445</xdr:rowOff>
    </xdr:from>
    <xdr:ext cx="1146468" cy="554183"/>
    <xdr:pic>
      <xdr:nvPicPr>
        <xdr:cNvPr id="27" name="Resim 26" descr="Ziraat Mobil - Google Play'de Uygulamalar">
          <a:extLst>
            <a:ext uri="{FF2B5EF4-FFF2-40B4-BE49-F238E27FC236}">
              <a16:creationId xmlns:a16="http://schemas.microsoft.com/office/drawing/2014/main" id="{22405998-D188-4DEC-AF38-9C9302181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06" y="3985695"/>
          <a:ext cx="1146468" cy="554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339659</xdr:colOff>
      <xdr:row>22</xdr:row>
      <xdr:rowOff>151954</xdr:rowOff>
    </xdr:from>
    <xdr:ext cx="777643" cy="772782"/>
    <xdr:pic>
      <xdr:nvPicPr>
        <xdr:cNvPr id="28" name="Resim 27">
          <a:extLst>
            <a:ext uri="{FF2B5EF4-FFF2-40B4-BE49-F238E27FC236}">
              <a16:creationId xmlns:a16="http://schemas.microsoft.com/office/drawing/2014/main" id="{0F74AAF1-CA8A-4B3F-8724-E7138A222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259" y="4857304"/>
          <a:ext cx="777643" cy="772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223461</xdr:colOff>
      <xdr:row>28</xdr:row>
      <xdr:rowOff>143017</xdr:rowOff>
    </xdr:from>
    <xdr:ext cx="1022064" cy="411165"/>
    <xdr:pic>
      <xdr:nvPicPr>
        <xdr:cNvPr id="29" name="Resim 28">
          <a:extLst>
            <a:ext uri="{FF2B5EF4-FFF2-40B4-BE49-F238E27FC236}">
              <a16:creationId xmlns:a16="http://schemas.microsoft.com/office/drawing/2014/main" id="{91C5B4DB-6AEF-47EC-8D47-875717D0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061" y="6048517"/>
          <a:ext cx="1022064" cy="411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259213</xdr:colOff>
      <xdr:row>32</xdr:row>
      <xdr:rowOff>196644</xdr:rowOff>
    </xdr:from>
    <xdr:ext cx="937036" cy="643567"/>
    <xdr:pic>
      <xdr:nvPicPr>
        <xdr:cNvPr id="30" name="Resim 29">
          <a:extLst>
            <a:ext uri="{FF2B5EF4-FFF2-40B4-BE49-F238E27FC236}">
              <a16:creationId xmlns:a16="http://schemas.microsoft.com/office/drawing/2014/main" id="{FF806D71-8DB6-408B-B119-B44B335E5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813" y="6902244"/>
          <a:ext cx="937036" cy="643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311354</xdr:colOff>
      <xdr:row>38</xdr:row>
      <xdr:rowOff>19181</xdr:rowOff>
    </xdr:from>
    <xdr:ext cx="703087" cy="697197"/>
    <xdr:pic>
      <xdr:nvPicPr>
        <xdr:cNvPr id="31" name="Resim 30" descr="Twitter X Logo PNG Free Download">
          <a:extLst>
            <a:ext uri="{FF2B5EF4-FFF2-40B4-BE49-F238E27FC236}">
              <a16:creationId xmlns:a16="http://schemas.microsoft.com/office/drawing/2014/main" id="{D8DC9805-67F2-420D-B608-036D2EC36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954" y="7924931"/>
          <a:ext cx="703087" cy="697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411167</xdr:colOff>
      <xdr:row>42</xdr:row>
      <xdr:rowOff>178768</xdr:rowOff>
    </xdr:from>
    <xdr:ext cx="715073" cy="708187"/>
    <xdr:pic>
      <xdr:nvPicPr>
        <xdr:cNvPr id="32" name="Resim 31" descr="pubg-png-pubg-logo-png-pubg-logo-43-min - Military Gaming League">
          <a:extLst>
            <a:ext uri="{FF2B5EF4-FFF2-40B4-BE49-F238E27FC236}">
              <a16:creationId xmlns:a16="http://schemas.microsoft.com/office/drawing/2014/main" id="{CA8A2FE0-F034-46DC-8F2F-253FC0E67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67" y="8884618"/>
          <a:ext cx="715073" cy="708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402230</xdr:colOff>
      <xdr:row>48</xdr:row>
      <xdr:rowOff>44693</xdr:rowOff>
    </xdr:from>
    <xdr:ext cx="641958" cy="634627"/>
    <xdr:pic>
      <xdr:nvPicPr>
        <xdr:cNvPr id="33" name="Resim 32">
          <a:extLst>
            <a:ext uri="{FF2B5EF4-FFF2-40B4-BE49-F238E27FC236}">
              <a16:creationId xmlns:a16="http://schemas.microsoft.com/office/drawing/2014/main" id="{3456C555-CA1C-4BD8-9F5B-066271334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30" y="9950693"/>
          <a:ext cx="641958" cy="634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201925</xdr:colOff>
      <xdr:row>53</xdr:row>
      <xdr:rowOff>44694</xdr:rowOff>
    </xdr:from>
    <xdr:ext cx="1069885" cy="321782"/>
    <xdr:pic>
      <xdr:nvPicPr>
        <xdr:cNvPr id="34" name="Resim 33">
          <a:extLst>
            <a:ext uri="{FF2B5EF4-FFF2-40B4-BE49-F238E27FC236}">
              <a16:creationId xmlns:a16="http://schemas.microsoft.com/office/drawing/2014/main" id="{B58DCE41-0F23-4476-BD6B-B14DAF765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25" y="10950819"/>
          <a:ext cx="1069885" cy="321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80451-3366-461F-8416-31FA3AEF6DAF}" name="Tablo13" displayName="Tablo13" ref="A1:F12" totalsRowShown="0" headerRowDxfId="37" dataDxfId="36">
  <tableColumns count="6">
    <tableColumn id="12" xr3:uid="{381DA726-1E6D-46D0-AB54-8E96D6C18021}" name="Uygulama ID" dataDxfId="35" totalsRowDxfId="34"/>
    <tableColumn id="1" xr3:uid="{E6B314AB-9C00-4F1A-BAEA-27B0976A8F3B}" name="Uygulama " dataDxfId="33" totalsRowDxfId="32"/>
    <tableColumn id="2" xr3:uid="{F2699B37-A4F8-4F22-AFAB-07A296209369}" name="Pandemi Öncesi Yorum Sayısı " dataDxfId="31" totalsRowDxfId="30"/>
    <tableColumn id="3" xr3:uid="{340DC465-2A6F-4114-B970-F465A2BABB2F}" name="Pandemi Sırasında Yorum Sayısı" dataDxfId="29" totalsRowDxfId="28"/>
    <tableColumn id="4" xr3:uid="{C5740CAA-5C02-4007-8135-0F75804D35C6}" name="Pandemi Sonrası Yorum Sayısı " dataDxfId="27"/>
    <tableColumn id="5" xr3:uid="{DDA682F3-D4CB-4A7B-99AF-5846426DABB1}" name="Toplam " dataDxfId="26" totalsRowDxfId="25">
      <calculatedColumnFormula>SUM(Tablo13[[#This Row],[Pandemi Öncesi Yorum Sayısı ]],Tablo13[[#This Row],[Pandemi Sırasında Yorum Sayısı]], Tablo13[[#This Row],[Pandemi Sonrası Yorum Sayısı ]])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289413-CBF6-4A2F-AEEE-72E49528B4EA}" name="Tablo134" displayName="Tablo134" ref="A1:F12" totalsRowShown="0" headerRowDxfId="24" dataDxfId="23">
  <tableColumns count="6">
    <tableColumn id="12" xr3:uid="{524B224F-E4B5-413A-8B7A-2B2C4D4580AC}" name="Uygulama ID" dataDxfId="22" totalsRowDxfId="21"/>
    <tableColumn id="1" xr3:uid="{D657F3F5-64F6-44E2-8967-DCA5F059F949}" name="Uygulama " dataDxfId="20" totalsRowDxfId="19"/>
    <tableColumn id="2" xr3:uid="{3F50409B-B5DC-48F2-9239-75F458A794BD}" name="Pandemi Öncesi Yorum Sayısı " dataDxfId="18" totalsRowDxfId="17"/>
    <tableColumn id="3" xr3:uid="{107A33A4-DEAF-4A28-8534-4A8ADEEAC08C}" name="Pandemi Sırasında Yorum Sayısı" dataDxfId="16" totalsRowDxfId="15"/>
    <tableColumn id="4" xr3:uid="{2BFFC27A-BA5F-4A63-A455-8E10BB362FF9}" name="Pandemi Sonrası Yorum Sayısı " dataDxfId="14"/>
    <tableColumn id="5" xr3:uid="{9D406BF3-B61E-4399-A500-5AF06FD389C4}" name="Toplam " dataDxfId="13" totalsRowDxfId="12">
      <calculatedColumnFormula>SUM(Tablo134[[#This Row],[Pandemi Öncesi Yorum Sayısı ]],Tablo134[[#This Row],[Pandemi Sırasında Yorum Sayısı]], Tablo134[[#This Row],[Pandemi Sonrası Yorum Sayısı ]])</calculatedColumn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5FB9EB-2017-416B-ADB1-879E51A7D820}" name="Tablo1345" displayName="Tablo1345" ref="A1:E12" totalsRowShown="0" headerRowDxfId="11" dataDxfId="10">
  <tableColumns count="5">
    <tableColumn id="12" xr3:uid="{372BDA9F-4EE5-44A0-9409-AF7D0B27F787}" name="Uygulama ID" dataDxfId="9" totalsRowDxfId="8"/>
    <tableColumn id="1" xr3:uid="{ABFD7D71-84DE-4E62-A62D-1A51D5435F35}" name="Uygulama " dataDxfId="7" totalsRowDxfId="6"/>
    <tableColumn id="2" xr3:uid="{91E6BEBC-9022-4879-8E7B-65A0249B9D02}" name="Pozitif Yorum Sayısı" dataDxfId="5" totalsRowDxfId="4"/>
    <tableColumn id="3" xr3:uid="{F9AE99A7-C6A7-4FA4-8A0D-3CB0CF254385}" name="Negatif Yorum Sayısı" dataDxfId="3" totalsRowDxfId="2"/>
    <tableColumn id="5" xr3:uid="{51796F21-0796-4568-B4FE-7713B8BC2AC1}" name="Toplam " dataDxfId="1" totalsRowDxfId="0">
      <calculatedColumnFormula xml:space="preserve"> SUM(Tablo1345[[#This Row],[Pozitif Yorum Sayısı]:[Negatif Yorum Sayısı]])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2D8F-3065-4114-A0BE-938EA7673A06}">
  <dimension ref="A1:F13"/>
  <sheetViews>
    <sheetView workbookViewId="0">
      <selection sqref="A1:F13"/>
    </sheetView>
  </sheetViews>
  <sheetFormatPr defaultRowHeight="15"/>
  <cols>
    <col min="1" max="1" width="13.42578125" bestFit="1" customWidth="1"/>
    <col min="2" max="2" width="12.85546875" bestFit="1" customWidth="1"/>
    <col min="3" max="3" width="30.85546875" bestFit="1" customWidth="1"/>
    <col min="4" max="4" width="32.7109375" style="6" bestFit="1" customWidth="1"/>
    <col min="5" max="5" width="31.5703125" style="6" bestFit="1" customWidth="1"/>
    <col min="6" max="6" width="13.7109375" style="11" customWidth="1"/>
  </cols>
  <sheetData>
    <row r="1" spans="1:6" ht="15.75">
      <c r="A1" s="1" t="s">
        <v>29</v>
      </c>
      <c r="B1" s="1" t="s">
        <v>0</v>
      </c>
      <c r="C1" s="1" t="s">
        <v>1</v>
      </c>
      <c r="D1" s="2" t="s">
        <v>3</v>
      </c>
      <c r="E1" s="2" t="s">
        <v>2</v>
      </c>
      <c r="F1" s="10" t="s">
        <v>8</v>
      </c>
    </row>
    <row r="2" spans="1:6" ht="15.75">
      <c r="A2" s="7">
        <v>1</v>
      </c>
      <c r="B2" s="7" t="s">
        <v>4</v>
      </c>
      <c r="C2" s="7">
        <v>44706</v>
      </c>
      <c r="D2" s="7">
        <v>53118</v>
      </c>
      <c r="E2" s="7">
        <v>97979</v>
      </c>
      <c r="F2" s="8">
        <f>SUM(Tablo13[[#This Row],[Pandemi Öncesi Yorum Sayısı ]],Tablo13[[#This Row],[Pandemi Sırasında Yorum Sayısı]], Tablo13[[#This Row],[Pandemi Sonrası Yorum Sayısı ]])</f>
        <v>195803</v>
      </c>
    </row>
    <row r="3" spans="1:6" ht="15.75">
      <c r="A3" s="7">
        <v>2</v>
      </c>
      <c r="B3" s="7" t="s">
        <v>15</v>
      </c>
      <c r="C3" s="7">
        <v>48919</v>
      </c>
      <c r="D3" s="7">
        <v>39270</v>
      </c>
      <c r="E3" s="7">
        <v>25270</v>
      </c>
      <c r="F3" s="8">
        <f>SUM(Tablo13[[#This Row],[Pandemi Öncesi Yorum Sayısı ]],Tablo13[[#This Row],[Pandemi Sırasında Yorum Sayısı]], Tablo13[[#This Row],[Pandemi Sonrası Yorum Sayısı ]])</f>
        <v>113459</v>
      </c>
    </row>
    <row r="4" spans="1:6" ht="15.75">
      <c r="A4" s="7">
        <v>3</v>
      </c>
      <c r="B4" s="7" t="s">
        <v>5</v>
      </c>
      <c r="C4" s="7">
        <v>17878</v>
      </c>
      <c r="D4" s="7">
        <v>69693</v>
      </c>
      <c r="E4" s="7">
        <v>22483</v>
      </c>
      <c r="F4" s="8">
        <f>SUM(Tablo13[[#This Row],[Pandemi Öncesi Yorum Sayısı ]],Tablo13[[#This Row],[Pandemi Sırasında Yorum Sayısı]], Tablo13[[#This Row],[Pandemi Sonrası Yorum Sayısı ]])</f>
        <v>110054</v>
      </c>
    </row>
    <row r="5" spans="1:6" ht="15.75">
      <c r="A5" s="7">
        <v>4</v>
      </c>
      <c r="B5" s="7" t="s">
        <v>12</v>
      </c>
      <c r="C5" s="7">
        <v>39228</v>
      </c>
      <c r="D5" s="7">
        <v>30574</v>
      </c>
      <c r="E5" s="7">
        <v>20156</v>
      </c>
      <c r="F5" s="8">
        <f>SUM(Tablo13[[#This Row],[Pandemi Öncesi Yorum Sayısı ]],Tablo13[[#This Row],[Pandemi Sırasında Yorum Sayısı]], Tablo13[[#This Row],[Pandemi Sonrası Yorum Sayısı ]])</f>
        <v>89958</v>
      </c>
    </row>
    <row r="6" spans="1:6" ht="15.75">
      <c r="A6" s="7">
        <v>5</v>
      </c>
      <c r="B6" s="7" t="s">
        <v>14</v>
      </c>
      <c r="C6" s="7">
        <v>17677</v>
      </c>
      <c r="D6" s="7">
        <v>41208</v>
      </c>
      <c r="E6" s="7">
        <v>25925</v>
      </c>
      <c r="F6" s="8">
        <f>SUM(Tablo13[[#This Row],[Pandemi Öncesi Yorum Sayısı ]],Tablo13[[#This Row],[Pandemi Sırasında Yorum Sayısı]], Tablo13[[#This Row],[Pandemi Sonrası Yorum Sayısı ]])</f>
        <v>84810</v>
      </c>
    </row>
    <row r="7" spans="1:6" ht="15.75">
      <c r="A7" s="7">
        <v>6</v>
      </c>
      <c r="B7" s="7" t="s">
        <v>6</v>
      </c>
      <c r="C7" s="7">
        <v>18446</v>
      </c>
      <c r="D7" s="7">
        <v>43465</v>
      </c>
      <c r="E7" s="7">
        <v>21908</v>
      </c>
      <c r="F7" s="8">
        <f>SUM(Tablo13[[#This Row],[Pandemi Öncesi Yorum Sayısı ]],Tablo13[[#This Row],[Pandemi Sırasında Yorum Sayısı]], Tablo13[[#This Row],[Pandemi Sonrası Yorum Sayısı ]])</f>
        <v>83819</v>
      </c>
    </row>
    <row r="8" spans="1:6" ht="15.75">
      <c r="A8" s="7">
        <v>7</v>
      </c>
      <c r="B8" s="7" t="s">
        <v>11</v>
      </c>
      <c r="C8" s="7">
        <v>8560</v>
      </c>
      <c r="D8" s="7">
        <v>26747</v>
      </c>
      <c r="E8" s="7">
        <v>22709</v>
      </c>
      <c r="F8" s="8">
        <f>SUM(Tablo13[[#This Row],[Pandemi Öncesi Yorum Sayısı ]],Tablo13[[#This Row],[Pandemi Sırasında Yorum Sayısı]], Tablo13[[#This Row],[Pandemi Sonrası Yorum Sayısı ]])</f>
        <v>58016</v>
      </c>
    </row>
    <row r="9" spans="1:6" ht="15.75">
      <c r="A9" s="7">
        <v>8</v>
      </c>
      <c r="B9" s="7" t="s">
        <v>13</v>
      </c>
      <c r="C9" s="7">
        <v>21016</v>
      </c>
      <c r="D9" s="7">
        <v>15707</v>
      </c>
      <c r="E9" s="7">
        <v>18350</v>
      </c>
      <c r="F9" s="8">
        <f>SUM(Tablo13[[#This Row],[Pandemi Öncesi Yorum Sayısı ]],Tablo13[[#This Row],[Pandemi Sırasında Yorum Sayısı]], Tablo13[[#This Row],[Pandemi Sonrası Yorum Sayısı ]])</f>
        <v>55073</v>
      </c>
    </row>
    <row r="10" spans="1:6" ht="15.75">
      <c r="A10" s="7">
        <v>9</v>
      </c>
      <c r="B10" s="7" t="s">
        <v>9</v>
      </c>
      <c r="C10" s="7">
        <v>9348</v>
      </c>
      <c r="D10" s="7">
        <v>20983</v>
      </c>
      <c r="E10" s="7">
        <v>15954</v>
      </c>
      <c r="F10" s="8">
        <f>SUM(Tablo13[[#This Row],[Pandemi Öncesi Yorum Sayısı ]],Tablo13[[#This Row],[Pandemi Sırasında Yorum Sayısı]], Tablo13[[#This Row],[Pandemi Sonrası Yorum Sayısı ]])</f>
        <v>46285</v>
      </c>
    </row>
    <row r="11" spans="1:6" ht="15.75">
      <c r="A11" s="7">
        <v>10</v>
      </c>
      <c r="B11" s="7" t="s">
        <v>7</v>
      </c>
      <c r="C11" s="7">
        <v>7455</v>
      </c>
      <c r="D11" s="7">
        <v>11226</v>
      </c>
      <c r="E11" s="7">
        <v>18418</v>
      </c>
      <c r="F11" s="8">
        <f>SUM(Tablo13[[#This Row],[Pandemi Öncesi Yorum Sayısı ]],Tablo13[[#This Row],[Pandemi Sırasında Yorum Sayısı]], Tablo13[[#This Row],[Pandemi Sonrası Yorum Sayısı ]])</f>
        <v>37099</v>
      </c>
    </row>
    <row r="12" spans="1:6" ht="15.75">
      <c r="A12" s="7">
        <v>11</v>
      </c>
      <c r="B12" s="7" t="s">
        <v>10</v>
      </c>
      <c r="C12" s="7">
        <v>7127</v>
      </c>
      <c r="D12" s="7">
        <v>17969</v>
      </c>
      <c r="E12" s="7">
        <v>8896</v>
      </c>
      <c r="F12" s="8">
        <f>SUM(Tablo13[[#This Row],[Pandemi Öncesi Yorum Sayısı ]],Tablo13[[#This Row],[Pandemi Sırasında Yorum Sayısı]], Tablo13[[#This Row],[Pandemi Sonrası Yorum Sayısı ]])</f>
        <v>33992</v>
      </c>
    </row>
    <row r="13" spans="1:6" s="9" customFormat="1" ht="32.85" customHeight="1">
      <c r="A13" s="75" t="s">
        <v>28</v>
      </c>
      <c r="B13" s="75"/>
      <c r="C13" s="8">
        <f>SUM(Tablo13[[Pandemi Öncesi Yorum Sayısı ]])</f>
        <v>240360</v>
      </c>
      <c r="D13" s="8">
        <f>SUM(Tablo13[Pandemi Sırasında Yorum Sayısı])</f>
        <v>369960</v>
      </c>
      <c r="E13" s="8">
        <f>SUM(Tablo13[[Pandemi Sonrası Yorum Sayısı ]])</f>
        <v>298048</v>
      </c>
      <c r="F13" s="8">
        <f>SUM(Tablo13[[Toplam ]])</f>
        <v>908368</v>
      </c>
    </row>
  </sheetData>
  <mergeCells count="1">
    <mergeCell ref="A13:B1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0D81-B95F-42FB-80CA-04661204D716}">
  <dimension ref="A1:C13"/>
  <sheetViews>
    <sheetView workbookViewId="0">
      <selection sqref="A1:C12"/>
    </sheetView>
  </sheetViews>
  <sheetFormatPr defaultRowHeight="15"/>
  <cols>
    <col min="1" max="1" width="13.42578125" bestFit="1" customWidth="1"/>
    <col min="2" max="2" width="15" bestFit="1" customWidth="1"/>
    <col min="3" max="3" width="18.85546875" bestFit="1" customWidth="1"/>
  </cols>
  <sheetData>
    <row r="1" spans="1:3" ht="15.75">
      <c r="A1" s="3" t="s">
        <v>74</v>
      </c>
      <c r="B1" s="3" t="s">
        <v>0</v>
      </c>
      <c r="C1" s="13" t="s">
        <v>16</v>
      </c>
    </row>
    <row r="2" spans="1:3" ht="15.75">
      <c r="A2" s="4">
        <v>1</v>
      </c>
      <c r="B2" s="4" t="s">
        <v>4</v>
      </c>
      <c r="C2" s="20" t="s">
        <v>17</v>
      </c>
    </row>
    <row r="3" spans="1:3" ht="15.75">
      <c r="A3" s="5">
        <v>2</v>
      </c>
      <c r="B3" s="5" t="s">
        <v>15</v>
      </c>
      <c r="C3" s="20" t="s">
        <v>18</v>
      </c>
    </row>
    <row r="4" spans="1:3" ht="15.75">
      <c r="A4" s="4">
        <v>3</v>
      </c>
      <c r="B4" s="4" t="s">
        <v>5</v>
      </c>
      <c r="C4" s="20" t="s">
        <v>19</v>
      </c>
    </row>
    <row r="5" spans="1:3" ht="15.75">
      <c r="A5" s="5">
        <v>4</v>
      </c>
      <c r="B5" s="5" t="s">
        <v>12</v>
      </c>
      <c r="C5" s="20" t="s">
        <v>20</v>
      </c>
    </row>
    <row r="6" spans="1:3" ht="15.75">
      <c r="A6" s="4">
        <v>5</v>
      </c>
      <c r="B6" s="4" t="s">
        <v>14</v>
      </c>
      <c r="C6" s="20" t="s">
        <v>21</v>
      </c>
    </row>
    <row r="7" spans="1:3" ht="15.75">
      <c r="A7" s="5">
        <v>6</v>
      </c>
      <c r="B7" s="5" t="s">
        <v>6</v>
      </c>
      <c r="C7" s="20" t="s">
        <v>22</v>
      </c>
    </row>
    <row r="8" spans="1:3" ht="15.75">
      <c r="A8" s="4">
        <v>7</v>
      </c>
      <c r="B8" s="4" t="s">
        <v>11</v>
      </c>
      <c r="C8" s="20" t="s">
        <v>23</v>
      </c>
    </row>
    <row r="9" spans="1:3" ht="15.75">
      <c r="A9" s="5">
        <v>8</v>
      </c>
      <c r="B9" s="5" t="s">
        <v>13</v>
      </c>
      <c r="C9" s="20" t="s">
        <v>24</v>
      </c>
    </row>
    <row r="10" spans="1:3" ht="15.75">
      <c r="A10" s="4">
        <v>9</v>
      </c>
      <c r="B10" s="4" t="s">
        <v>9</v>
      </c>
      <c r="C10" s="20" t="s">
        <v>25</v>
      </c>
    </row>
    <row r="11" spans="1:3" ht="15.75">
      <c r="A11" s="5">
        <v>10</v>
      </c>
      <c r="B11" s="5" t="s">
        <v>7</v>
      </c>
      <c r="C11" s="20" t="s">
        <v>26</v>
      </c>
    </row>
    <row r="12" spans="1:3" ht="15.75">
      <c r="A12" s="4">
        <v>11</v>
      </c>
      <c r="B12" s="4" t="s">
        <v>10</v>
      </c>
      <c r="C12" s="20" t="s">
        <v>27</v>
      </c>
    </row>
    <row r="13" spans="1:3" ht="15.75"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ED3C-09C8-4880-9D02-7FD2545EF516}">
  <dimension ref="A1:F13"/>
  <sheetViews>
    <sheetView workbookViewId="0">
      <selection activeCell="F8" sqref="F8"/>
    </sheetView>
  </sheetViews>
  <sheetFormatPr defaultRowHeight="15"/>
  <cols>
    <col min="1" max="1" width="13.42578125" bestFit="1" customWidth="1"/>
    <col min="2" max="2" width="15" bestFit="1" customWidth="1"/>
    <col min="3" max="3" width="30.85546875" bestFit="1" customWidth="1"/>
    <col min="4" max="4" width="32.7109375" bestFit="1" customWidth="1"/>
    <col min="5" max="5" width="31.5703125" bestFit="1" customWidth="1"/>
    <col min="6" max="6" width="8.85546875" bestFit="1" customWidth="1"/>
  </cols>
  <sheetData>
    <row r="1" spans="1:6" ht="15.75">
      <c r="A1" s="1" t="s">
        <v>29</v>
      </c>
      <c r="B1" s="1" t="s">
        <v>0</v>
      </c>
      <c r="C1" s="1" t="s">
        <v>1</v>
      </c>
      <c r="D1" s="2" t="s">
        <v>3</v>
      </c>
      <c r="E1" s="2" t="s">
        <v>2</v>
      </c>
      <c r="F1" s="10" t="s">
        <v>8</v>
      </c>
    </row>
    <row r="2" spans="1:6" ht="15.75">
      <c r="A2" s="7">
        <v>1</v>
      </c>
      <c r="B2" s="7" t="s">
        <v>4</v>
      </c>
      <c r="C2" s="12">
        <v>4704</v>
      </c>
      <c r="D2" s="12">
        <v>10625</v>
      </c>
      <c r="E2" s="12">
        <v>9508</v>
      </c>
      <c r="F2" s="8">
        <f>SUM(Tablo134[[#This Row],[Pandemi Öncesi Yorum Sayısı ]],Tablo134[[#This Row],[Pandemi Sırasında Yorum Sayısı]], Tablo134[[#This Row],[Pandemi Sonrası Yorum Sayısı ]])</f>
        <v>24837</v>
      </c>
    </row>
    <row r="3" spans="1:6" ht="15.75">
      <c r="A3" s="7">
        <v>2</v>
      </c>
      <c r="B3" s="7" t="s">
        <v>15</v>
      </c>
      <c r="C3" s="12">
        <v>4862</v>
      </c>
      <c r="D3" s="12">
        <v>5353</v>
      </c>
      <c r="E3" s="12">
        <v>3691</v>
      </c>
      <c r="F3" s="8">
        <f>SUM(Tablo134[[#This Row],[Pandemi Öncesi Yorum Sayısı ]],Tablo134[[#This Row],[Pandemi Sırasında Yorum Sayısı]], Tablo134[[#This Row],[Pandemi Sonrası Yorum Sayısı ]])</f>
        <v>13906</v>
      </c>
    </row>
    <row r="4" spans="1:6" ht="15.75">
      <c r="A4" s="7">
        <v>3</v>
      </c>
      <c r="B4" s="7" t="s">
        <v>5</v>
      </c>
      <c r="C4" s="12">
        <v>940</v>
      </c>
      <c r="D4" s="12">
        <v>5202</v>
      </c>
      <c r="E4" s="12">
        <v>3394</v>
      </c>
      <c r="F4" s="8">
        <f>SUM(Tablo134[[#This Row],[Pandemi Öncesi Yorum Sayısı ]],Tablo134[[#This Row],[Pandemi Sırasında Yorum Sayısı]], Tablo134[[#This Row],[Pandemi Sonrası Yorum Sayısı ]])</f>
        <v>9536</v>
      </c>
    </row>
    <row r="5" spans="1:6" ht="15.75">
      <c r="A5" s="7">
        <v>4</v>
      </c>
      <c r="B5" s="7" t="s">
        <v>12</v>
      </c>
      <c r="C5" s="12">
        <v>5595</v>
      </c>
      <c r="D5" s="12">
        <v>5976</v>
      </c>
      <c r="E5" s="12">
        <v>3364</v>
      </c>
      <c r="F5" s="8">
        <f>SUM(Tablo134[[#This Row],[Pandemi Öncesi Yorum Sayısı ]],Tablo134[[#This Row],[Pandemi Sırasında Yorum Sayısı]], Tablo134[[#This Row],[Pandemi Sonrası Yorum Sayısı ]])</f>
        <v>14935</v>
      </c>
    </row>
    <row r="6" spans="1:6" ht="15.75">
      <c r="A6" s="7">
        <v>5</v>
      </c>
      <c r="B6" s="7" t="s">
        <v>14</v>
      </c>
      <c r="C6" s="12">
        <v>4459</v>
      </c>
      <c r="D6" s="12">
        <v>18852</v>
      </c>
      <c r="E6" s="12">
        <v>8250</v>
      </c>
      <c r="F6" s="8">
        <f>SUM(Tablo134[[#This Row],[Pandemi Öncesi Yorum Sayısı ]],Tablo134[[#This Row],[Pandemi Sırasında Yorum Sayısı]], Tablo134[[#This Row],[Pandemi Sonrası Yorum Sayısı ]])</f>
        <v>31561</v>
      </c>
    </row>
    <row r="7" spans="1:6" ht="15.75">
      <c r="A7" s="7">
        <v>6</v>
      </c>
      <c r="B7" s="7" t="s">
        <v>6</v>
      </c>
      <c r="C7" s="12">
        <v>3568</v>
      </c>
      <c r="D7" s="12">
        <v>11718</v>
      </c>
      <c r="E7" s="12">
        <v>6082</v>
      </c>
      <c r="F7" s="8">
        <f>SUM(Tablo134[[#This Row],[Pandemi Öncesi Yorum Sayısı ]],Tablo134[[#This Row],[Pandemi Sırasında Yorum Sayısı]], Tablo134[[#This Row],[Pandemi Sonrası Yorum Sayısı ]])</f>
        <v>21368</v>
      </c>
    </row>
    <row r="8" spans="1:6" ht="15.75">
      <c r="A8" s="7">
        <v>7</v>
      </c>
      <c r="B8" s="7" t="s">
        <v>11</v>
      </c>
      <c r="C8" s="12">
        <v>2889</v>
      </c>
      <c r="D8" s="12">
        <v>11524</v>
      </c>
      <c r="E8" s="12">
        <v>6028</v>
      </c>
      <c r="F8" s="8">
        <f>SUM(Tablo134[[#This Row],[Pandemi Öncesi Yorum Sayısı ]],Tablo134[[#This Row],[Pandemi Sırasında Yorum Sayısı]], Tablo134[[#This Row],[Pandemi Sonrası Yorum Sayısı ]])</f>
        <v>20441</v>
      </c>
    </row>
    <row r="9" spans="1:6" ht="15.75">
      <c r="A9" s="7">
        <v>8</v>
      </c>
      <c r="B9" s="7" t="s">
        <v>13</v>
      </c>
      <c r="C9" s="12">
        <v>2157</v>
      </c>
      <c r="D9" s="12">
        <v>2512</v>
      </c>
      <c r="E9" s="12">
        <v>5100</v>
      </c>
      <c r="F9" s="8">
        <f>SUM(Tablo134[[#This Row],[Pandemi Öncesi Yorum Sayısı ]],Tablo134[[#This Row],[Pandemi Sırasında Yorum Sayısı]], Tablo134[[#This Row],[Pandemi Sonrası Yorum Sayısı ]])</f>
        <v>9769</v>
      </c>
    </row>
    <row r="10" spans="1:6" ht="15.75">
      <c r="A10" s="7">
        <v>9</v>
      </c>
      <c r="B10" s="7" t="s">
        <v>9</v>
      </c>
      <c r="C10" s="12">
        <v>7878</v>
      </c>
      <c r="D10" s="12">
        <v>16484</v>
      </c>
      <c r="E10" s="12">
        <v>10453</v>
      </c>
      <c r="F10" s="8">
        <f>SUM(Tablo134[[#This Row],[Pandemi Öncesi Yorum Sayısı ]],Tablo134[[#This Row],[Pandemi Sırasında Yorum Sayısı]], Tablo134[[#This Row],[Pandemi Sonrası Yorum Sayısı ]])</f>
        <v>34815</v>
      </c>
    </row>
    <row r="11" spans="1:6" ht="15.75">
      <c r="A11" s="7">
        <v>10</v>
      </c>
      <c r="B11" s="7" t="s">
        <v>7</v>
      </c>
      <c r="C11" s="12">
        <v>4987</v>
      </c>
      <c r="D11" s="12">
        <v>6915</v>
      </c>
      <c r="E11" s="12">
        <v>8946</v>
      </c>
      <c r="F11" s="8">
        <f>SUM(Tablo134[[#This Row],[Pandemi Öncesi Yorum Sayısı ]],Tablo134[[#This Row],[Pandemi Sırasında Yorum Sayısı]], Tablo134[[#This Row],[Pandemi Sonrası Yorum Sayısı ]])</f>
        <v>20848</v>
      </c>
    </row>
    <row r="12" spans="1:6" ht="15.75">
      <c r="A12" s="7">
        <v>11</v>
      </c>
      <c r="B12" s="7" t="s">
        <v>10</v>
      </c>
      <c r="C12" s="12">
        <v>1544</v>
      </c>
      <c r="D12" s="12">
        <v>3039</v>
      </c>
      <c r="E12" s="12">
        <v>1654</v>
      </c>
      <c r="F12" s="8">
        <f>SUM(Tablo134[[#This Row],[Pandemi Öncesi Yorum Sayısı ]],Tablo134[[#This Row],[Pandemi Sırasında Yorum Sayısı]], Tablo134[[#This Row],[Pandemi Sonrası Yorum Sayısı ]])</f>
        <v>6237</v>
      </c>
    </row>
    <row r="13" spans="1:6" ht="30.75" customHeight="1">
      <c r="A13" s="76" t="s">
        <v>28</v>
      </c>
      <c r="B13" s="76"/>
      <c r="C13" s="8">
        <f>SUM(Tablo134[[Pandemi Öncesi Yorum Sayısı ]])</f>
        <v>43583</v>
      </c>
      <c r="D13" s="8">
        <f>SUM(Tablo134[Pandemi Sırasında Yorum Sayısı])</f>
        <v>98200</v>
      </c>
      <c r="E13" s="8">
        <f>SUM(Tablo134[[Pandemi Sonrası Yorum Sayısı ]])</f>
        <v>66470</v>
      </c>
      <c r="F13" s="8">
        <f>SUM(Tablo134[[Toplam ]])</f>
        <v>208253</v>
      </c>
    </row>
  </sheetData>
  <mergeCells count="1">
    <mergeCell ref="A13:B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3882-8256-459A-BBFC-856B4A228ED0}">
  <dimension ref="A1:E13"/>
  <sheetViews>
    <sheetView workbookViewId="0">
      <selection activeCell="C14" sqref="C14"/>
    </sheetView>
  </sheetViews>
  <sheetFormatPr defaultRowHeight="15"/>
  <cols>
    <col min="1" max="1" width="13.42578125" bestFit="1" customWidth="1"/>
    <col min="2" max="2" width="15" bestFit="1" customWidth="1"/>
    <col min="3" max="3" width="30.85546875" bestFit="1" customWidth="1"/>
    <col min="4" max="4" width="32.7109375" bestFit="1" customWidth="1"/>
    <col min="5" max="5" width="10" customWidth="1"/>
  </cols>
  <sheetData>
    <row r="1" spans="1:5" ht="15.75">
      <c r="A1" s="1" t="s">
        <v>29</v>
      </c>
      <c r="B1" s="1" t="s">
        <v>0</v>
      </c>
      <c r="C1" s="2" t="s">
        <v>31</v>
      </c>
      <c r="D1" s="2" t="s">
        <v>30</v>
      </c>
      <c r="E1" s="10" t="s">
        <v>8</v>
      </c>
    </row>
    <row r="2" spans="1:5" ht="15.75">
      <c r="A2" s="7">
        <v>1</v>
      </c>
      <c r="B2" s="7" t="s">
        <v>4</v>
      </c>
      <c r="C2" s="12">
        <v>4692</v>
      </c>
      <c r="D2" s="12">
        <v>20145</v>
      </c>
      <c r="E2" s="8">
        <f xml:space="preserve"> SUM(Tablo1345[[#This Row],[Pozitif Yorum Sayısı]:[Negatif Yorum Sayısı]])</f>
        <v>24837</v>
      </c>
    </row>
    <row r="3" spans="1:5" ht="15.75">
      <c r="A3" s="7">
        <v>2</v>
      </c>
      <c r="B3" s="7" t="s">
        <v>15</v>
      </c>
      <c r="C3" s="12">
        <v>4429</v>
      </c>
      <c r="D3" s="12">
        <v>9477</v>
      </c>
      <c r="E3" s="8">
        <f xml:space="preserve"> SUM(Tablo1345[[#This Row],[Pozitif Yorum Sayısı]:[Negatif Yorum Sayısı]])</f>
        <v>13906</v>
      </c>
    </row>
    <row r="4" spans="1:5" ht="15.75">
      <c r="A4" s="7">
        <v>3</v>
      </c>
      <c r="B4" s="7" t="s">
        <v>5</v>
      </c>
      <c r="C4" s="12">
        <v>2324</v>
      </c>
      <c r="D4" s="12">
        <v>7212</v>
      </c>
      <c r="E4" s="8">
        <f xml:space="preserve"> SUM(Tablo1345[[#This Row],[Pozitif Yorum Sayısı]:[Negatif Yorum Sayısı]])</f>
        <v>9536</v>
      </c>
    </row>
    <row r="5" spans="1:5" ht="15.75">
      <c r="A5" s="7">
        <v>4</v>
      </c>
      <c r="B5" s="7" t="s">
        <v>12</v>
      </c>
      <c r="C5" s="12">
        <v>5533</v>
      </c>
      <c r="D5" s="12">
        <v>9402</v>
      </c>
      <c r="E5" s="8">
        <f xml:space="preserve"> SUM(Tablo1345[[#This Row],[Pozitif Yorum Sayısı]:[Negatif Yorum Sayısı]])</f>
        <v>14935</v>
      </c>
    </row>
    <row r="6" spans="1:5" ht="15.75">
      <c r="A6" s="7">
        <v>5</v>
      </c>
      <c r="B6" s="7" t="s">
        <v>14</v>
      </c>
      <c r="C6" s="12">
        <v>4951</v>
      </c>
      <c r="D6" s="12">
        <v>26610</v>
      </c>
      <c r="E6" s="8">
        <f xml:space="preserve"> SUM(Tablo1345[[#This Row],[Pozitif Yorum Sayısı]:[Negatif Yorum Sayısı]])</f>
        <v>31561</v>
      </c>
    </row>
    <row r="7" spans="1:5" ht="15.75">
      <c r="A7" s="7">
        <v>6</v>
      </c>
      <c r="B7" s="7" t="s">
        <v>6</v>
      </c>
      <c r="C7" s="12">
        <v>10094</v>
      </c>
      <c r="D7" s="12">
        <v>11274</v>
      </c>
      <c r="E7" s="8">
        <f xml:space="preserve"> SUM(Tablo1345[[#This Row],[Pozitif Yorum Sayısı]:[Negatif Yorum Sayısı]])</f>
        <v>21368</v>
      </c>
    </row>
    <row r="8" spans="1:5" ht="15.75">
      <c r="A8" s="7">
        <v>7</v>
      </c>
      <c r="B8" s="7" t="s">
        <v>11</v>
      </c>
      <c r="C8" s="12">
        <v>2560</v>
      </c>
      <c r="D8" s="12">
        <v>17881</v>
      </c>
      <c r="E8" s="8">
        <f xml:space="preserve"> SUM(Tablo1345[[#This Row],[Pozitif Yorum Sayısı]:[Negatif Yorum Sayısı]])</f>
        <v>20441</v>
      </c>
    </row>
    <row r="9" spans="1:5" ht="15.75">
      <c r="A9" s="7">
        <v>8</v>
      </c>
      <c r="B9" s="7" t="s">
        <v>13</v>
      </c>
      <c r="C9" s="12">
        <v>922</v>
      </c>
      <c r="D9" s="12">
        <v>8847</v>
      </c>
      <c r="E9" s="8">
        <f xml:space="preserve"> SUM(Tablo1345[[#This Row],[Pozitif Yorum Sayısı]:[Negatif Yorum Sayısı]])</f>
        <v>9769</v>
      </c>
    </row>
    <row r="10" spans="1:5" ht="15.75">
      <c r="A10" s="7">
        <v>9</v>
      </c>
      <c r="B10" s="7" t="s">
        <v>9</v>
      </c>
      <c r="C10" s="12">
        <v>7780</v>
      </c>
      <c r="D10" s="12">
        <v>27035</v>
      </c>
      <c r="E10" s="8">
        <f xml:space="preserve"> SUM(Tablo1345[[#This Row],[Pozitif Yorum Sayısı]:[Negatif Yorum Sayısı]])</f>
        <v>34815</v>
      </c>
    </row>
    <row r="11" spans="1:5" ht="15.75">
      <c r="A11" s="7">
        <v>10</v>
      </c>
      <c r="B11" s="7" t="s">
        <v>7</v>
      </c>
      <c r="C11" s="12">
        <v>1185</v>
      </c>
      <c r="D11" s="12">
        <v>19663</v>
      </c>
      <c r="E11" s="8">
        <f xml:space="preserve"> SUM(Tablo1345[[#This Row],[Pozitif Yorum Sayısı]:[Negatif Yorum Sayısı]])</f>
        <v>20848</v>
      </c>
    </row>
    <row r="12" spans="1:5" ht="15.75">
      <c r="A12" s="7">
        <v>11</v>
      </c>
      <c r="B12" s="7" t="s">
        <v>10</v>
      </c>
      <c r="C12" s="12">
        <v>1207</v>
      </c>
      <c r="D12" s="12">
        <v>5030</v>
      </c>
      <c r="E12" s="8">
        <f xml:space="preserve"> SUM(Tablo1345[[#This Row],[Pozitif Yorum Sayısı]:[Negatif Yorum Sayısı]])</f>
        <v>6237</v>
      </c>
    </row>
    <row r="13" spans="1:5" ht="21.75" customHeight="1">
      <c r="A13" s="75" t="s">
        <v>28</v>
      </c>
      <c r="B13" s="75"/>
      <c r="C13" s="8">
        <f>SUM(Tablo1345[Pozitif Yorum Sayısı])</f>
        <v>45677</v>
      </c>
      <c r="D13" s="8">
        <f>SUM(Tablo1345[Negatif Yorum Sayısı])</f>
        <v>162576</v>
      </c>
      <c r="E13" s="8">
        <f>SUM(Tablo1345[[Toplam ]])</f>
        <v>208253</v>
      </c>
    </row>
  </sheetData>
  <mergeCells count="1">
    <mergeCell ref="A13:B1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2300-517D-421E-88D8-C0BC26E027B4}">
  <dimension ref="A1:C11"/>
  <sheetViews>
    <sheetView tabSelected="1" workbookViewId="0">
      <selection activeCell="G11" sqref="G11"/>
    </sheetView>
  </sheetViews>
  <sheetFormatPr defaultRowHeight="15"/>
  <cols>
    <col min="1" max="1" width="28.7109375" bestFit="1" customWidth="1"/>
    <col min="2" max="2" width="16.42578125" bestFit="1" customWidth="1"/>
    <col min="3" max="3" width="9.28515625" bestFit="1" customWidth="1"/>
  </cols>
  <sheetData>
    <row r="1" spans="1:3" ht="15.75">
      <c r="A1" s="13" t="s">
        <v>32</v>
      </c>
      <c r="B1" s="14" t="s">
        <v>33</v>
      </c>
      <c r="C1" s="15" t="s">
        <v>34</v>
      </c>
    </row>
    <row r="2" spans="1:3">
      <c r="A2" s="16" t="s">
        <v>35</v>
      </c>
      <c r="B2" s="17">
        <v>0.86470588235294099</v>
      </c>
      <c r="C2" s="18">
        <v>3</v>
      </c>
    </row>
    <row r="3" spans="1:3">
      <c r="A3" s="16" t="s">
        <v>36</v>
      </c>
      <c r="B3" s="17">
        <v>0.82647058823529396</v>
      </c>
      <c r="C3" s="18">
        <v>1</v>
      </c>
    </row>
    <row r="4" spans="1:3">
      <c r="A4" s="16" t="s">
        <v>37</v>
      </c>
      <c r="B4" s="17">
        <v>0.876470588235294</v>
      </c>
      <c r="C4" s="19">
        <v>2.2999999999999998</v>
      </c>
    </row>
    <row r="5" spans="1:3">
      <c r="A5" s="16" t="s">
        <v>38</v>
      </c>
      <c r="B5" s="17">
        <v>0.84705882352941098</v>
      </c>
      <c r="C5" s="18">
        <v>9.4</v>
      </c>
    </row>
    <row r="6" spans="1:3">
      <c r="A6" s="16" t="s">
        <v>39</v>
      </c>
      <c r="B6" s="17">
        <v>0.85588235294117598</v>
      </c>
      <c r="C6" s="18">
        <v>0</v>
      </c>
    </row>
    <row r="7" spans="1:3">
      <c r="A7" s="16" t="s">
        <v>40</v>
      </c>
      <c r="B7" s="17">
        <v>0.85588235294117598</v>
      </c>
      <c r="C7" s="18">
        <v>0</v>
      </c>
    </row>
    <row r="8" spans="1:3">
      <c r="A8" s="16" t="s">
        <v>41</v>
      </c>
      <c r="B8" s="17">
        <v>0.85588235294117598</v>
      </c>
      <c r="C8" s="18">
        <v>6.6</v>
      </c>
    </row>
    <row r="9" spans="1:3">
      <c r="A9" s="16" t="s">
        <v>42</v>
      </c>
      <c r="B9" s="17">
        <v>0.85588235294117598</v>
      </c>
      <c r="C9" s="18">
        <v>0.9</v>
      </c>
    </row>
    <row r="10" spans="1:3">
      <c r="A10" s="16" t="s">
        <v>43</v>
      </c>
      <c r="B10" s="17">
        <v>0.84117647058823497</v>
      </c>
      <c r="C10" s="18">
        <v>0.9</v>
      </c>
    </row>
    <row r="11" spans="1:3">
      <c r="A11" s="16" t="s">
        <v>44</v>
      </c>
      <c r="B11" s="17">
        <v>0.85</v>
      </c>
      <c r="C11" s="18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AF2-40DC-4390-B46A-9C16DF534DB5}">
  <dimension ref="A1:D6"/>
  <sheetViews>
    <sheetView workbookViewId="0">
      <selection sqref="A1:D6"/>
    </sheetView>
  </sheetViews>
  <sheetFormatPr defaultRowHeight="15"/>
  <cols>
    <col min="1" max="1" width="21.42578125" bestFit="1" customWidth="1"/>
    <col min="2" max="2" width="69" bestFit="1" customWidth="1"/>
    <col min="3" max="3" width="14.140625" bestFit="1" customWidth="1"/>
    <col min="4" max="4" width="22" bestFit="1" customWidth="1"/>
  </cols>
  <sheetData>
    <row r="1" spans="1:4" ht="15.75">
      <c r="A1" s="13" t="s">
        <v>45</v>
      </c>
      <c r="B1" s="13" t="s">
        <v>46</v>
      </c>
      <c r="C1" s="13" t="s">
        <v>47</v>
      </c>
      <c r="D1" s="13" t="s">
        <v>48</v>
      </c>
    </row>
    <row r="2" spans="1:4">
      <c r="A2" s="16" t="s">
        <v>49</v>
      </c>
      <c r="B2" s="16" t="s">
        <v>50</v>
      </c>
      <c r="C2" s="16">
        <v>5</v>
      </c>
      <c r="D2" s="16">
        <v>1266</v>
      </c>
    </row>
    <row r="3" spans="1:4">
      <c r="A3" s="16" t="s">
        <v>51</v>
      </c>
      <c r="B3" s="16" t="s">
        <v>52</v>
      </c>
      <c r="C3" s="16">
        <v>7</v>
      </c>
      <c r="D3" s="16">
        <v>891</v>
      </c>
    </row>
    <row r="4" spans="1:4">
      <c r="A4" s="16" t="s">
        <v>53</v>
      </c>
      <c r="B4" s="16" t="s">
        <v>54</v>
      </c>
      <c r="C4" s="16">
        <v>5</v>
      </c>
      <c r="D4" s="16">
        <v>906</v>
      </c>
    </row>
    <row r="5" spans="1:4">
      <c r="A5" s="16" t="s">
        <v>55</v>
      </c>
      <c r="B5" s="16" t="s">
        <v>56</v>
      </c>
      <c r="C5" s="16">
        <v>7</v>
      </c>
      <c r="D5" s="16">
        <v>906</v>
      </c>
    </row>
    <row r="6" spans="1:4">
      <c r="A6" s="16" t="s">
        <v>57</v>
      </c>
      <c r="B6" s="16" t="s">
        <v>58</v>
      </c>
      <c r="C6" s="16">
        <v>3</v>
      </c>
      <c r="D6" s="16">
        <v>5698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2126-0BE6-4DA4-96B2-427A95E742E8}">
  <dimension ref="A1:H57"/>
  <sheetViews>
    <sheetView workbookViewId="0">
      <selection activeCell="B57" sqref="A57:XFD57"/>
    </sheetView>
  </sheetViews>
  <sheetFormatPr defaultRowHeight="15"/>
  <cols>
    <col min="1" max="1" width="25.7109375" customWidth="1"/>
    <col min="2" max="2" width="25" customWidth="1"/>
    <col min="7" max="8" width="14" bestFit="1" customWidth="1"/>
  </cols>
  <sheetData>
    <row r="1" spans="1:8" ht="27.75" customHeight="1" thickBot="1">
      <c r="A1" s="83" t="s">
        <v>59</v>
      </c>
      <c r="B1" s="85" t="s">
        <v>60</v>
      </c>
      <c r="C1" s="87" t="s">
        <v>61</v>
      </c>
      <c r="D1" s="88"/>
      <c r="E1" s="89" t="s">
        <v>62</v>
      </c>
      <c r="F1" s="90"/>
      <c r="G1" s="85" t="s">
        <v>63</v>
      </c>
      <c r="H1" s="92" t="s">
        <v>64</v>
      </c>
    </row>
    <row r="2" spans="1:8" ht="15.75" thickBot="1">
      <c r="A2" s="84"/>
      <c r="B2" s="86"/>
      <c r="C2" s="21" t="s">
        <v>65</v>
      </c>
      <c r="D2" s="22" t="s">
        <v>66</v>
      </c>
      <c r="E2" s="21" t="s">
        <v>65</v>
      </c>
      <c r="F2" s="22" t="s">
        <v>66</v>
      </c>
      <c r="G2" s="91"/>
      <c r="H2" s="93"/>
    </row>
    <row r="3" spans="1:8" ht="15.75" thickBot="1">
      <c r="A3" s="77" t="s">
        <v>67</v>
      </c>
      <c r="B3" s="23" t="s">
        <v>49</v>
      </c>
      <c r="C3" s="24">
        <v>0.39689999999999998</v>
      </c>
      <c r="D3" s="25">
        <v>0.60309999999999997</v>
      </c>
      <c r="E3" s="26">
        <v>0.42059999999999997</v>
      </c>
      <c r="F3" s="27">
        <v>0.57940000000000003</v>
      </c>
      <c r="G3" s="28">
        <f>-(C3-E3)/C3</f>
        <v>5.9712773998488282E-2</v>
      </c>
      <c r="H3" s="29">
        <f>-(D3-F3)/D3</f>
        <v>-3.9296965677333685E-2</v>
      </c>
    </row>
    <row r="4" spans="1:8" ht="15.75" thickBot="1">
      <c r="A4" s="78"/>
      <c r="B4" s="23" t="s">
        <v>51</v>
      </c>
      <c r="C4" s="24">
        <v>0.92149999999999999</v>
      </c>
      <c r="D4" s="25">
        <v>7.85E-2</v>
      </c>
      <c r="E4" s="26">
        <v>0.90500000000000003</v>
      </c>
      <c r="F4" s="27">
        <v>9.5000000000000001E-2</v>
      </c>
      <c r="G4" s="28">
        <f t="shared" ref="G4:H34" si="0">-(C4-E4)/C4</f>
        <v>-1.7905588714053129E-2</v>
      </c>
      <c r="H4" s="29">
        <f t="shared" si="0"/>
        <v>0.21019108280254778</v>
      </c>
    </row>
    <row r="5" spans="1:8" ht="15.75" thickBot="1">
      <c r="A5" s="78"/>
      <c r="B5" s="23" t="s">
        <v>53</v>
      </c>
      <c r="C5" s="24">
        <v>0.9073</v>
      </c>
      <c r="D5" s="25">
        <v>9.2700000000000005E-2</v>
      </c>
      <c r="E5" s="26">
        <v>0.94069999999999998</v>
      </c>
      <c r="F5" s="27">
        <v>5.9299999999999999E-2</v>
      </c>
      <c r="G5" s="28">
        <f t="shared" si="0"/>
        <v>3.6812520665711439E-2</v>
      </c>
      <c r="H5" s="29">
        <f t="shared" si="0"/>
        <v>-0.360302049622438</v>
      </c>
    </row>
    <row r="6" spans="1:8" ht="15.75" thickBot="1">
      <c r="A6" s="78"/>
      <c r="B6" s="23" t="s">
        <v>55</v>
      </c>
      <c r="C6" s="24">
        <v>0.86650000000000005</v>
      </c>
      <c r="D6" s="25">
        <v>0.13350000000000001</v>
      </c>
      <c r="E6" s="26">
        <v>0.8407</v>
      </c>
      <c r="F6" s="27">
        <v>0.1593</v>
      </c>
      <c r="G6" s="28">
        <f t="shared" si="0"/>
        <v>-2.9774956722446674E-2</v>
      </c>
      <c r="H6" s="29">
        <f t="shared" si="0"/>
        <v>0.19325842696629206</v>
      </c>
    </row>
    <row r="7" spans="1:8" ht="15.75" thickBot="1">
      <c r="A7" s="79"/>
      <c r="B7" s="30" t="s">
        <v>57</v>
      </c>
      <c r="C7" s="31">
        <v>0.94820000000000004</v>
      </c>
      <c r="D7" s="32">
        <v>5.1799999999999999E-2</v>
      </c>
      <c r="E7" s="33">
        <v>0.95409999999999995</v>
      </c>
      <c r="F7" s="34">
        <v>4.5900000000000003E-2</v>
      </c>
      <c r="G7" s="28">
        <f t="shared" si="0"/>
        <v>6.2223159670954497E-3</v>
      </c>
      <c r="H7" s="29">
        <f t="shared" si="0"/>
        <v>-0.11389961389961381</v>
      </c>
    </row>
    <row r="8" spans="1:8" ht="15.75" thickBot="1">
      <c r="A8" s="77" t="s">
        <v>15</v>
      </c>
      <c r="B8" s="23" t="s">
        <v>49</v>
      </c>
      <c r="C8" s="24">
        <v>0.28189999999999998</v>
      </c>
      <c r="D8" s="35">
        <v>0.71809999999999996</v>
      </c>
      <c r="E8" s="36">
        <v>0.51539999999999997</v>
      </c>
      <c r="F8" s="37">
        <v>0.48459999999999998</v>
      </c>
      <c r="G8" s="28">
        <f t="shared" si="0"/>
        <v>0.82830791060659803</v>
      </c>
      <c r="H8" s="29">
        <f t="shared" si="0"/>
        <v>-0.32516362623590028</v>
      </c>
    </row>
    <row r="9" spans="1:8" ht="15.75" thickBot="1">
      <c r="A9" s="78"/>
      <c r="B9" s="23" t="s">
        <v>51</v>
      </c>
      <c r="C9" s="24">
        <v>0.77590000000000003</v>
      </c>
      <c r="D9" s="35">
        <v>0.22409999999999999</v>
      </c>
      <c r="E9" s="36">
        <v>0.85460000000000003</v>
      </c>
      <c r="F9" s="37">
        <v>0.1454</v>
      </c>
      <c r="G9" s="28">
        <f t="shared" si="0"/>
        <v>0.10143059672638226</v>
      </c>
      <c r="H9" s="29">
        <f t="shared" si="0"/>
        <v>-0.35118250780901383</v>
      </c>
    </row>
    <row r="10" spans="1:8" ht="15.75" thickBot="1">
      <c r="A10" s="78"/>
      <c r="B10" s="23" t="s">
        <v>53</v>
      </c>
      <c r="C10" s="24">
        <v>0.80600000000000005</v>
      </c>
      <c r="D10" s="35">
        <v>0.19400000000000001</v>
      </c>
      <c r="E10" s="36">
        <v>0.92510000000000003</v>
      </c>
      <c r="F10" s="37">
        <v>7.4899999999999994E-2</v>
      </c>
      <c r="G10" s="28">
        <f t="shared" si="0"/>
        <v>0.14776674937965259</v>
      </c>
      <c r="H10" s="29">
        <f t="shared" si="0"/>
        <v>-0.61391752577319592</v>
      </c>
    </row>
    <row r="11" spans="1:8" ht="15.75" thickBot="1">
      <c r="A11" s="78"/>
      <c r="B11" s="23" t="s">
        <v>55</v>
      </c>
      <c r="C11" s="24">
        <v>0.69499999999999995</v>
      </c>
      <c r="D11" s="35">
        <v>0.30499999999999999</v>
      </c>
      <c r="E11" s="36">
        <v>0.82850000000000001</v>
      </c>
      <c r="F11" s="37">
        <v>0.17150000000000001</v>
      </c>
      <c r="G11" s="28">
        <f t="shared" si="0"/>
        <v>0.1920863309352519</v>
      </c>
      <c r="H11" s="29">
        <f t="shared" si="0"/>
        <v>-0.43770491803278683</v>
      </c>
    </row>
    <row r="12" spans="1:8" ht="15.75" thickBot="1">
      <c r="A12" s="79"/>
      <c r="B12" s="30" t="s">
        <v>57</v>
      </c>
      <c r="C12" s="31">
        <v>0.90010000000000001</v>
      </c>
      <c r="D12" s="38">
        <v>9.9900000000000003E-2</v>
      </c>
      <c r="E12" s="39">
        <v>0.94030000000000002</v>
      </c>
      <c r="F12" s="40">
        <v>5.9700000000000003E-2</v>
      </c>
      <c r="G12" s="28">
        <f t="shared" si="0"/>
        <v>4.4661704255082785E-2</v>
      </c>
      <c r="H12" s="29">
        <f t="shared" si="0"/>
        <v>-0.40240240240240238</v>
      </c>
    </row>
    <row r="13" spans="1:8" ht="15.75" thickBot="1">
      <c r="A13" s="77" t="s">
        <v>5</v>
      </c>
      <c r="B13" s="23" t="s">
        <v>49</v>
      </c>
      <c r="C13" s="24">
        <v>0.34599999999999997</v>
      </c>
      <c r="D13" s="35">
        <v>0.65400000000000003</v>
      </c>
      <c r="E13" s="36">
        <v>0.6462</v>
      </c>
      <c r="F13" s="37">
        <v>0.35299999999999998</v>
      </c>
      <c r="G13" s="28">
        <f t="shared" si="0"/>
        <v>0.86763005780346836</v>
      </c>
      <c r="H13" s="29">
        <f t="shared" si="0"/>
        <v>-0.46024464831804285</v>
      </c>
    </row>
    <row r="14" spans="1:8" ht="15.75" thickBot="1">
      <c r="A14" s="78"/>
      <c r="B14" s="23" t="s">
        <v>51</v>
      </c>
      <c r="C14" s="24">
        <v>0.66559999999999997</v>
      </c>
      <c r="D14" s="35">
        <v>0.33439999999999998</v>
      </c>
      <c r="E14" s="36">
        <v>0.93010000000000004</v>
      </c>
      <c r="F14" s="37">
        <v>6.9900000000000004E-2</v>
      </c>
      <c r="G14" s="28">
        <f t="shared" si="0"/>
        <v>0.3973858173076924</v>
      </c>
      <c r="H14" s="29">
        <f t="shared" si="0"/>
        <v>-0.79096889952153104</v>
      </c>
    </row>
    <row r="15" spans="1:8" ht="15.75" thickBot="1">
      <c r="A15" s="78"/>
      <c r="B15" s="23" t="s">
        <v>53</v>
      </c>
      <c r="C15" s="24">
        <v>0.94379999999999997</v>
      </c>
      <c r="D15" s="35">
        <v>5.62E-2</v>
      </c>
      <c r="E15" s="36">
        <v>0.99309999999999998</v>
      </c>
      <c r="F15" s="37">
        <v>6.8999999999999999E-3</v>
      </c>
      <c r="G15" s="28">
        <f t="shared" si="0"/>
        <v>5.2235643144734063E-2</v>
      </c>
      <c r="H15" s="29">
        <f t="shared" si="0"/>
        <v>-0.87722419928825612</v>
      </c>
    </row>
    <row r="16" spans="1:8" ht="15.75" thickBot="1">
      <c r="A16" s="78"/>
      <c r="B16" s="23" t="s">
        <v>55</v>
      </c>
      <c r="C16" s="24">
        <v>0.74829999999999997</v>
      </c>
      <c r="D16" s="35">
        <v>0.25169999999999998</v>
      </c>
      <c r="E16" s="36">
        <v>0.91390000000000005</v>
      </c>
      <c r="F16" s="37">
        <v>8.6099999999999996E-2</v>
      </c>
      <c r="G16" s="28">
        <f t="shared" si="0"/>
        <v>0.22130161699853013</v>
      </c>
      <c r="H16" s="29">
        <f t="shared" si="0"/>
        <v>-0.65792610250297967</v>
      </c>
    </row>
    <row r="17" spans="1:8" ht="15.75" thickBot="1">
      <c r="A17" s="79"/>
      <c r="B17" s="30" t="s">
        <v>57</v>
      </c>
      <c r="C17" s="31">
        <v>0.91359999999999997</v>
      </c>
      <c r="D17" s="38">
        <v>8.6400000000000005E-2</v>
      </c>
      <c r="E17" s="39">
        <v>0.96409999999999996</v>
      </c>
      <c r="F17" s="40">
        <v>3.5900000000000001E-2</v>
      </c>
      <c r="G17" s="28">
        <f t="shared" si="0"/>
        <v>5.5275831873905418E-2</v>
      </c>
      <c r="H17" s="29">
        <f t="shared" si="0"/>
        <v>-0.5844907407407407</v>
      </c>
    </row>
    <row r="18" spans="1:8" ht="15.75" thickBot="1">
      <c r="A18" s="77" t="s">
        <v>68</v>
      </c>
      <c r="B18" s="23" t="s">
        <v>49</v>
      </c>
      <c r="C18" s="24">
        <v>0.32619999999999999</v>
      </c>
      <c r="D18" s="41">
        <v>0.67379999999999995</v>
      </c>
      <c r="E18" s="36">
        <v>0.31040000000000001</v>
      </c>
      <c r="F18" s="37">
        <v>0.68959999999999999</v>
      </c>
      <c r="G18" s="28">
        <f t="shared" si="0"/>
        <v>-4.8436541998773702E-2</v>
      </c>
      <c r="H18" s="29">
        <f t="shared" si="0"/>
        <v>2.3449094686850754E-2</v>
      </c>
    </row>
    <row r="19" spans="1:8" ht="15.75" thickBot="1">
      <c r="A19" s="78"/>
      <c r="B19" s="23" t="s">
        <v>51</v>
      </c>
      <c r="C19" s="24">
        <v>0.78129999999999999</v>
      </c>
      <c r="D19" s="35">
        <v>0.21870000000000001</v>
      </c>
      <c r="E19" s="36">
        <v>0.90039999999999998</v>
      </c>
      <c r="F19" s="37">
        <v>9.9599999999999994E-2</v>
      </c>
      <c r="G19" s="28">
        <f t="shared" si="0"/>
        <v>0.15243824395238703</v>
      </c>
      <c r="H19" s="29">
        <f t="shared" si="0"/>
        <v>-0.54458161865569277</v>
      </c>
    </row>
    <row r="20" spans="1:8" ht="15.75" thickBot="1">
      <c r="A20" s="78"/>
      <c r="B20" s="23" t="s">
        <v>53</v>
      </c>
      <c r="C20" s="24">
        <v>0.90690000000000004</v>
      </c>
      <c r="D20" s="35">
        <v>9.3100000000000002E-2</v>
      </c>
      <c r="E20" s="36">
        <v>0.95250000000000001</v>
      </c>
      <c r="F20" s="37">
        <v>4.7500000000000001E-2</v>
      </c>
      <c r="G20" s="28">
        <f t="shared" si="0"/>
        <v>5.0281177638107806E-2</v>
      </c>
      <c r="H20" s="29">
        <f t="shared" si="0"/>
        <v>-0.48979591836734693</v>
      </c>
    </row>
    <row r="21" spans="1:8" ht="15.75" thickBot="1">
      <c r="A21" s="78"/>
      <c r="B21" s="23" t="s">
        <v>55</v>
      </c>
      <c r="C21" s="24">
        <v>0.77569999999999995</v>
      </c>
      <c r="D21" s="35">
        <v>0.2243</v>
      </c>
      <c r="E21" s="36">
        <v>0.87290000000000001</v>
      </c>
      <c r="F21" s="37">
        <v>0.12709999999999999</v>
      </c>
      <c r="G21" s="28">
        <f t="shared" si="0"/>
        <v>0.12530617506768091</v>
      </c>
      <c r="H21" s="29">
        <f t="shared" si="0"/>
        <v>-0.43334819438252342</v>
      </c>
    </row>
    <row r="22" spans="1:8" ht="15.75" thickBot="1">
      <c r="A22" s="79"/>
      <c r="B22" s="30" t="s">
        <v>57</v>
      </c>
      <c r="C22" s="31">
        <v>0.83550000000000002</v>
      </c>
      <c r="D22" s="38">
        <v>0.16450000000000001</v>
      </c>
      <c r="E22" s="39">
        <v>0.96230000000000004</v>
      </c>
      <c r="F22" s="40">
        <v>3.7699999999999997E-2</v>
      </c>
      <c r="G22" s="28">
        <f t="shared" si="0"/>
        <v>0.15176540993417117</v>
      </c>
      <c r="H22" s="29">
        <f t="shared" si="0"/>
        <v>-0.77082066869300925</v>
      </c>
    </row>
    <row r="23" spans="1:8" ht="15.75" thickBot="1">
      <c r="A23" s="77" t="s">
        <v>14</v>
      </c>
      <c r="B23" s="23" t="s">
        <v>49</v>
      </c>
      <c r="C23" s="24">
        <v>0.4516</v>
      </c>
      <c r="D23" s="35">
        <v>0.5484</v>
      </c>
      <c r="E23" s="36">
        <v>0.4415</v>
      </c>
      <c r="F23" s="37">
        <v>0.5585</v>
      </c>
      <c r="G23" s="28">
        <f t="shared" si="0"/>
        <v>-2.2364924712134627E-2</v>
      </c>
      <c r="H23" s="29">
        <f t="shared" si="0"/>
        <v>1.8417213712618521E-2</v>
      </c>
    </row>
    <row r="24" spans="1:8" ht="15.75" thickBot="1">
      <c r="A24" s="78"/>
      <c r="B24" s="23" t="s">
        <v>51</v>
      </c>
      <c r="C24" s="24">
        <v>0.9002</v>
      </c>
      <c r="D24" s="35">
        <v>9.98E-2</v>
      </c>
      <c r="E24" s="36">
        <v>0.91500000000000004</v>
      </c>
      <c r="F24" s="37">
        <v>8.5000000000000006E-2</v>
      </c>
      <c r="G24" s="28">
        <f t="shared" si="0"/>
        <v>1.644079093534774E-2</v>
      </c>
      <c r="H24" s="29">
        <f t="shared" si="0"/>
        <v>-0.14829659318637267</v>
      </c>
    </row>
    <row r="25" spans="1:8" ht="15.75" thickBot="1">
      <c r="A25" s="78"/>
      <c r="B25" s="23" t="s">
        <v>53</v>
      </c>
      <c r="C25" s="24">
        <v>0.75900000000000001</v>
      </c>
      <c r="D25" s="35">
        <v>0.24099999999999999</v>
      </c>
      <c r="E25" s="36">
        <v>0.77280000000000004</v>
      </c>
      <c r="F25" s="37">
        <v>0.22720000000000001</v>
      </c>
      <c r="G25" s="28">
        <f t="shared" si="0"/>
        <v>1.8181818181818226E-2</v>
      </c>
      <c r="H25" s="29">
        <f t="shared" si="0"/>
        <v>-5.7261410788381657E-2</v>
      </c>
    </row>
    <row r="26" spans="1:8" ht="15.75" thickBot="1">
      <c r="A26" s="78"/>
      <c r="B26" s="23" t="s">
        <v>55</v>
      </c>
      <c r="C26" s="24">
        <v>0.79079999999999995</v>
      </c>
      <c r="D26" s="35">
        <v>0.2092</v>
      </c>
      <c r="E26" s="36">
        <v>0.79320000000000002</v>
      </c>
      <c r="F26" s="37">
        <v>0.20680000000000001</v>
      </c>
      <c r="G26" s="28">
        <f t="shared" si="0"/>
        <v>3.0349013657057018E-3</v>
      </c>
      <c r="H26" s="29">
        <f t="shared" si="0"/>
        <v>-1.1472275334607962E-2</v>
      </c>
    </row>
    <row r="27" spans="1:8" ht="15.75" thickBot="1">
      <c r="A27" s="79"/>
      <c r="B27" s="30" t="s">
        <v>57</v>
      </c>
      <c r="C27" s="31">
        <v>0.88680000000000003</v>
      </c>
      <c r="D27" s="38">
        <v>0.1132</v>
      </c>
      <c r="E27" s="39">
        <v>0.91610000000000003</v>
      </c>
      <c r="F27" s="40">
        <v>8.3900000000000002E-2</v>
      </c>
      <c r="G27" s="28">
        <f t="shared" si="0"/>
        <v>3.3040144339197101E-2</v>
      </c>
      <c r="H27" s="29">
        <f t="shared" si="0"/>
        <v>-0.25883392226148405</v>
      </c>
    </row>
    <row r="28" spans="1:8" ht="15.75" thickBot="1">
      <c r="A28" s="77" t="s">
        <v>6</v>
      </c>
      <c r="B28" s="23" t="s">
        <v>49</v>
      </c>
      <c r="C28" s="24">
        <v>0.2006</v>
      </c>
      <c r="D28" s="35">
        <v>0.7994</v>
      </c>
      <c r="E28" s="36">
        <v>0.29149999999999998</v>
      </c>
      <c r="F28" s="37">
        <v>0.70850000000000002</v>
      </c>
      <c r="G28" s="28">
        <f t="shared" si="0"/>
        <v>0.45314057826520426</v>
      </c>
      <c r="H28" s="29">
        <f t="shared" si="0"/>
        <v>-0.113710282712034</v>
      </c>
    </row>
    <row r="29" spans="1:8" ht="15.75" thickBot="1">
      <c r="A29" s="78"/>
      <c r="B29" s="23" t="s">
        <v>51</v>
      </c>
      <c r="C29" s="24">
        <v>0.6411</v>
      </c>
      <c r="D29" s="35">
        <v>0.3589</v>
      </c>
      <c r="E29" s="36">
        <v>0.78090000000000004</v>
      </c>
      <c r="F29" s="37">
        <v>0.21909999999999999</v>
      </c>
      <c r="G29" s="28">
        <f t="shared" si="0"/>
        <v>0.2180627047262518</v>
      </c>
      <c r="H29" s="29">
        <f t="shared" si="0"/>
        <v>-0.38952354416271945</v>
      </c>
    </row>
    <row r="30" spans="1:8" ht="15.75" thickBot="1">
      <c r="A30" s="78"/>
      <c r="B30" s="23" t="s">
        <v>53</v>
      </c>
      <c r="C30" s="24">
        <v>0.87239999999999995</v>
      </c>
      <c r="D30" s="35">
        <v>0.12759999999999999</v>
      </c>
      <c r="E30" s="36">
        <v>0.92679999999999996</v>
      </c>
      <c r="F30" s="37">
        <v>7.3200000000000001E-2</v>
      </c>
      <c r="G30" s="28">
        <f t="shared" si="0"/>
        <v>6.2356717102246682E-2</v>
      </c>
      <c r="H30" s="29">
        <f t="shared" si="0"/>
        <v>-0.42633228840125387</v>
      </c>
    </row>
    <row r="31" spans="1:8" ht="15.75" thickBot="1">
      <c r="A31" s="78"/>
      <c r="B31" s="23" t="s">
        <v>55</v>
      </c>
      <c r="C31" s="24">
        <v>0.57650000000000001</v>
      </c>
      <c r="D31" s="35">
        <v>0.42349999999999999</v>
      </c>
      <c r="E31" s="36">
        <v>0.72170000000000001</v>
      </c>
      <c r="F31" s="37">
        <v>0.27829999999999999</v>
      </c>
      <c r="G31" s="28">
        <f t="shared" si="0"/>
        <v>0.25186470078057238</v>
      </c>
      <c r="H31" s="29">
        <f t="shared" si="0"/>
        <v>-0.34285714285714286</v>
      </c>
    </row>
    <row r="32" spans="1:8" ht="15.75" thickBot="1">
      <c r="A32" s="79"/>
      <c r="B32" s="30" t="s">
        <v>57</v>
      </c>
      <c r="C32" s="31">
        <v>0.8276</v>
      </c>
      <c r="D32" s="38">
        <v>0.1724</v>
      </c>
      <c r="E32" s="39">
        <v>0.89629999999999999</v>
      </c>
      <c r="F32" s="40">
        <v>0.1037</v>
      </c>
      <c r="G32" s="28">
        <f t="shared" si="0"/>
        <v>8.301111648139195E-2</v>
      </c>
      <c r="H32" s="29">
        <f t="shared" si="0"/>
        <v>-0.39849187935034802</v>
      </c>
    </row>
    <row r="33" spans="1:8" ht="15.75" thickBot="1">
      <c r="A33" s="77" t="s">
        <v>11</v>
      </c>
      <c r="B33" s="23" t="s">
        <v>49</v>
      </c>
      <c r="C33" s="24">
        <v>0.52510000000000001</v>
      </c>
      <c r="D33" s="35">
        <v>0.47489999999999999</v>
      </c>
      <c r="E33" s="36">
        <v>0.62239999999999995</v>
      </c>
      <c r="F33" s="37">
        <v>0.37759999999999999</v>
      </c>
      <c r="G33" s="28">
        <f t="shared" si="0"/>
        <v>0.18529803846886295</v>
      </c>
      <c r="H33" s="29">
        <f t="shared" si="0"/>
        <v>-0.20488523899768371</v>
      </c>
    </row>
    <row r="34" spans="1:8" ht="15.75" thickBot="1">
      <c r="A34" s="78"/>
      <c r="B34" s="23" t="s">
        <v>51</v>
      </c>
      <c r="C34" s="24">
        <v>0.88539999999999996</v>
      </c>
      <c r="D34" s="35">
        <v>0.11459999999999999</v>
      </c>
      <c r="E34" s="36">
        <v>0.90569999999999995</v>
      </c>
      <c r="F34" s="37">
        <v>9.4299999999999995E-2</v>
      </c>
      <c r="G34" s="28">
        <f t="shared" si="0"/>
        <v>2.2927490399819273E-2</v>
      </c>
      <c r="H34" s="29">
        <f t="shared" si="0"/>
        <v>-0.17713787085514834</v>
      </c>
    </row>
    <row r="35" spans="1:8" ht="15.75" thickBot="1">
      <c r="A35" s="78"/>
      <c r="B35" s="23" t="s">
        <v>53</v>
      </c>
      <c r="C35" s="24">
        <v>0.7258</v>
      </c>
      <c r="D35" s="35">
        <v>0.2742</v>
      </c>
      <c r="E35" s="36">
        <v>0.86809999999999998</v>
      </c>
      <c r="F35" s="37">
        <v>0.13189999999999999</v>
      </c>
      <c r="G35" s="28">
        <f t="shared" ref="G35:H57" si="1">-(C35-E35)/C35</f>
        <v>0.19605952052907136</v>
      </c>
      <c r="H35" s="29">
        <f t="shared" si="1"/>
        <v>-0.51896425966447857</v>
      </c>
    </row>
    <row r="36" spans="1:8" ht="15.75" thickBot="1">
      <c r="A36" s="78"/>
      <c r="B36" s="23" t="s">
        <v>55</v>
      </c>
      <c r="C36" s="24">
        <v>0.78010000000000002</v>
      </c>
      <c r="D36" s="35">
        <v>0.21990000000000001</v>
      </c>
      <c r="E36" s="36">
        <v>0.8014</v>
      </c>
      <c r="F36" s="37">
        <v>0.1986</v>
      </c>
      <c r="G36" s="28">
        <f t="shared" si="1"/>
        <v>2.7304191770285841E-2</v>
      </c>
      <c r="H36" s="29">
        <f t="shared" si="1"/>
        <v>-9.6862210095498003E-2</v>
      </c>
    </row>
    <row r="37" spans="1:8" ht="15.75" thickBot="1">
      <c r="A37" s="79"/>
      <c r="B37" s="30" t="s">
        <v>57</v>
      </c>
      <c r="C37" s="31">
        <v>0.91390000000000005</v>
      </c>
      <c r="D37" s="38">
        <v>8.6099999999999996E-2</v>
      </c>
      <c r="E37" s="39">
        <v>0.90549999999999997</v>
      </c>
      <c r="F37" s="40">
        <v>9.4500000000000001E-2</v>
      </c>
      <c r="G37" s="28">
        <f t="shared" si="1"/>
        <v>-9.191377612430324E-3</v>
      </c>
      <c r="H37" s="29">
        <f t="shared" si="1"/>
        <v>9.7560975609756156E-2</v>
      </c>
    </row>
    <row r="38" spans="1:8" ht="15.75" thickBot="1">
      <c r="A38" s="77" t="s">
        <v>69</v>
      </c>
      <c r="B38" s="23" t="s">
        <v>49</v>
      </c>
      <c r="C38" s="24">
        <v>0.55669999999999997</v>
      </c>
      <c r="D38" s="35">
        <v>0.44330000000000003</v>
      </c>
      <c r="E38" s="36">
        <v>0.6331</v>
      </c>
      <c r="F38" s="37">
        <v>0.3669</v>
      </c>
      <c r="G38" s="28">
        <f t="shared" si="1"/>
        <v>0.13723729118016889</v>
      </c>
      <c r="H38" s="29">
        <f t="shared" si="1"/>
        <v>-0.17234378524701111</v>
      </c>
    </row>
    <row r="39" spans="1:8" ht="15.75" thickBot="1">
      <c r="A39" s="78"/>
      <c r="B39" s="23" t="s">
        <v>51</v>
      </c>
      <c r="C39" s="24">
        <v>0.85819999999999996</v>
      </c>
      <c r="D39" s="35">
        <v>0.14180000000000001</v>
      </c>
      <c r="E39" s="36">
        <v>0.94810000000000005</v>
      </c>
      <c r="F39" s="37">
        <v>5.1900000000000002E-2</v>
      </c>
      <c r="G39" s="28">
        <f t="shared" si="1"/>
        <v>0.1047541365649034</v>
      </c>
      <c r="H39" s="29">
        <f t="shared" si="1"/>
        <v>-0.63399153737658676</v>
      </c>
    </row>
    <row r="40" spans="1:8" ht="15.75" thickBot="1">
      <c r="A40" s="78"/>
      <c r="B40" s="23" t="s">
        <v>53</v>
      </c>
      <c r="C40" s="24">
        <v>0.86040000000000005</v>
      </c>
      <c r="D40" s="35">
        <v>0.1396</v>
      </c>
      <c r="E40" s="36">
        <v>0.90880000000000005</v>
      </c>
      <c r="F40" s="37">
        <v>9.1200000000000003E-2</v>
      </c>
      <c r="G40" s="28">
        <f t="shared" si="1"/>
        <v>5.6252905625290554E-2</v>
      </c>
      <c r="H40" s="29">
        <f t="shared" si="1"/>
        <v>-0.34670487106017189</v>
      </c>
    </row>
    <row r="41" spans="1:8" ht="15.75" thickBot="1">
      <c r="A41" s="78"/>
      <c r="B41" s="23" t="s">
        <v>55</v>
      </c>
      <c r="C41" s="24">
        <v>0.75870000000000004</v>
      </c>
      <c r="D41" s="35">
        <v>0.24129999999999999</v>
      </c>
      <c r="E41" s="36">
        <v>0.82620000000000005</v>
      </c>
      <c r="F41" s="37">
        <v>0.17380000000000001</v>
      </c>
      <c r="G41" s="28">
        <f t="shared" si="1"/>
        <v>8.8967971530249115E-2</v>
      </c>
      <c r="H41" s="29">
        <f t="shared" si="1"/>
        <v>-0.27973476999585573</v>
      </c>
    </row>
    <row r="42" spans="1:8" ht="15.75" thickBot="1">
      <c r="A42" s="79"/>
      <c r="B42" s="30" t="s">
        <v>57</v>
      </c>
      <c r="C42" s="31">
        <v>0.93289999999999995</v>
      </c>
      <c r="D42" s="38">
        <v>6.7100000000000007E-2</v>
      </c>
      <c r="E42" s="39">
        <v>0.96109999999999995</v>
      </c>
      <c r="F42" s="40">
        <v>3.8899999999999997E-2</v>
      </c>
      <c r="G42" s="28">
        <f t="shared" si="1"/>
        <v>3.0228320291563946E-2</v>
      </c>
      <c r="H42" s="29">
        <f t="shared" si="1"/>
        <v>-0.42026825633383019</v>
      </c>
    </row>
    <row r="43" spans="1:8" ht="15.75" thickBot="1">
      <c r="A43" s="77" t="s">
        <v>9</v>
      </c>
      <c r="B43" s="23" t="s">
        <v>49</v>
      </c>
      <c r="C43" s="24">
        <v>0.65110000000000001</v>
      </c>
      <c r="D43" s="35">
        <v>0.34889999999999999</v>
      </c>
      <c r="E43" s="36">
        <v>0.69369999999999998</v>
      </c>
      <c r="F43" s="37">
        <v>0.30630000000000002</v>
      </c>
      <c r="G43" s="28">
        <f t="shared" si="1"/>
        <v>6.5427737674704306E-2</v>
      </c>
      <c r="H43" s="29">
        <f t="shared" si="1"/>
        <v>-0.12209802235597585</v>
      </c>
    </row>
    <row r="44" spans="1:8" ht="15.75" thickBot="1">
      <c r="A44" s="78"/>
      <c r="B44" s="23" t="s">
        <v>51</v>
      </c>
      <c r="C44" s="24">
        <v>0.78969999999999996</v>
      </c>
      <c r="D44" s="35">
        <v>0.21029999999999999</v>
      </c>
      <c r="E44" s="36">
        <v>0.80979999999999996</v>
      </c>
      <c r="F44" s="37">
        <v>0.19020000000000001</v>
      </c>
      <c r="G44" s="28">
        <f t="shared" si="1"/>
        <v>2.5452703558313295E-2</v>
      </c>
      <c r="H44" s="29">
        <f t="shared" si="1"/>
        <v>-9.5577746077032719E-2</v>
      </c>
    </row>
    <row r="45" spans="1:8" ht="15.75" thickBot="1">
      <c r="A45" s="78"/>
      <c r="B45" s="23" t="s">
        <v>53</v>
      </c>
      <c r="C45" s="24">
        <v>0.86599999999999999</v>
      </c>
      <c r="D45" s="35">
        <v>0.13400000000000001</v>
      </c>
      <c r="E45" s="36">
        <v>0.86609999999999998</v>
      </c>
      <c r="F45" s="37">
        <v>0.13389999999999999</v>
      </c>
      <c r="G45" s="28">
        <f t="shared" si="1"/>
        <v>1.1547344110853232E-4</v>
      </c>
      <c r="H45" s="29">
        <f t="shared" si="1"/>
        <v>-7.4626865671654282E-4</v>
      </c>
    </row>
    <row r="46" spans="1:8" ht="15.75" thickBot="1">
      <c r="A46" s="78"/>
      <c r="B46" s="23" t="s">
        <v>55</v>
      </c>
      <c r="C46" s="24">
        <v>0.70620000000000005</v>
      </c>
      <c r="D46" s="35">
        <v>0.29380000000000001</v>
      </c>
      <c r="E46" s="36">
        <v>0.77129999999999999</v>
      </c>
      <c r="F46" s="37">
        <v>0.22869999999999999</v>
      </c>
      <c r="G46" s="28">
        <f t="shared" si="1"/>
        <v>9.2183517417162186E-2</v>
      </c>
      <c r="H46" s="29">
        <f t="shared" si="1"/>
        <v>-0.22157930565010217</v>
      </c>
    </row>
    <row r="47" spans="1:8" ht="15.75" thickBot="1">
      <c r="A47" s="80"/>
      <c r="B47" s="30" t="s">
        <v>57</v>
      </c>
      <c r="C47" s="31">
        <v>0.81069999999999998</v>
      </c>
      <c r="D47" s="38">
        <v>0.1893</v>
      </c>
      <c r="E47" s="39">
        <v>0.80259999999999998</v>
      </c>
      <c r="F47" s="40">
        <v>0.19739999999999999</v>
      </c>
      <c r="G47" s="28">
        <f t="shared" si="1"/>
        <v>-9.9913654866164991E-3</v>
      </c>
      <c r="H47" s="29">
        <f t="shared" si="1"/>
        <v>4.2789223454833575E-2</v>
      </c>
    </row>
    <row r="48" spans="1:8" ht="15.75" thickBot="1">
      <c r="A48" s="81" t="s">
        <v>7</v>
      </c>
      <c r="B48" s="23" t="s">
        <v>49</v>
      </c>
      <c r="C48" s="24">
        <v>0.61729999999999996</v>
      </c>
      <c r="D48" s="35">
        <v>0.38269999999999998</v>
      </c>
      <c r="E48" s="36">
        <v>0.70140000000000002</v>
      </c>
      <c r="F48" s="37">
        <v>0.29859999999999998</v>
      </c>
      <c r="G48" s="28">
        <f t="shared" si="1"/>
        <v>0.1362384578000973</v>
      </c>
      <c r="H48" s="29">
        <f t="shared" si="1"/>
        <v>-0.21975437679644633</v>
      </c>
    </row>
    <row r="49" spans="1:8" ht="15.75" thickBot="1">
      <c r="A49" s="78"/>
      <c r="B49" s="23" t="s">
        <v>51</v>
      </c>
      <c r="C49" s="24">
        <v>0.95169999999999999</v>
      </c>
      <c r="D49" s="35">
        <v>4.8300000000000003E-2</v>
      </c>
      <c r="E49" s="36">
        <v>0.93600000000000005</v>
      </c>
      <c r="F49" s="37">
        <v>6.4000000000000001E-2</v>
      </c>
      <c r="G49" s="28">
        <f t="shared" si="1"/>
        <v>-1.6496795208574062E-2</v>
      </c>
      <c r="H49" s="29">
        <f t="shared" si="1"/>
        <v>0.32505175983436846</v>
      </c>
    </row>
    <row r="50" spans="1:8" ht="15.75" thickBot="1">
      <c r="A50" s="78"/>
      <c r="B50" s="23" t="s">
        <v>53</v>
      </c>
      <c r="C50" s="24">
        <v>0.9365</v>
      </c>
      <c r="D50" s="35">
        <v>6.3500000000000001E-2</v>
      </c>
      <c r="E50" s="36">
        <v>0.93149999999999999</v>
      </c>
      <c r="F50" s="37">
        <v>6.8500000000000005E-2</v>
      </c>
      <c r="G50" s="28">
        <f t="shared" si="1"/>
        <v>-5.3390282968499778E-3</v>
      </c>
      <c r="H50" s="29">
        <f t="shared" si="1"/>
        <v>7.8740157480315029E-2</v>
      </c>
    </row>
    <row r="51" spans="1:8" ht="15.75" thickBot="1">
      <c r="A51" s="78"/>
      <c r="B51" s="23" t="s">
        <v>55</v>
      </c>
      <c r="C51" s="24">
        <v>0.88200000000000001</v>
      </c>
      <c r="D51" s="35">
        <v>0.11799999999999999</v>
      </c>
      <c r="E51" s="36">
        <v>0.87580000000000002</v>
      </c>
      <c r="F51" s="37">
        <v>0.1242</v>
      </c>
      <c r="G51" s="28">
        <f t="shared" si="1"/>
        <v>-7.0294784580498676E-3</v>
      </c>
      <c r="H51" s="29">
        <f t="shared" si="1"/>
        <v>5.2542372881356027E-2</v>
      </c>
    </row>
    <row r="52" spans="1:8" ht="15.75" thickBot="1">
      <c r="A52" s="79"/>
      <c r="B52" s="30" t="s">
        <v>57</v>
      </c>
      <c r="C52" s="31">
        <v>0.96889999999999998</v>
      </c>
      <c r="D52" s="38">
        <v>3.1099999999999999E-2</v>
      </c>
      <c r="E52" s="39">
        <v>0.96309999999999996</v>
      </c>
      <c r="F52" s="40">
        <v>3.6900000000000002E-2</v>
      </c>
      <c r="G52" s="28">
        <f t="shared" si="1"/>
        <v>-5.9861698833729255E-3</v>
      </c>
      <c r="H52" s="29">
        <f t="shared" si="1"/>
        <v>0.18649517684887471</v>
      </c>
    </row>
    <row r="53" spans="1:8" ht="15.75" thickBot="1">
      <c r="A53" s="77" t="s">
        <v>10</v>
      </c>
      <c r="B53" s="23" t="s">
        <v>49</v>
      </c>
      <c r="C53" s="24">
        <v>0.70709999999999995</v>
      </c>
      <c r="D53" s="35">
        <v>0.29289999999999999</v>
      </c>
      <c r="E53" s="36">
        <v>0.69899999999999995</v>
      </c>
      <c r="F53" s="37">
        <v>0.30099999999999999</v>
      </c>
      <c r="G53" s="28">
        <f t="shared" si="1"/>
        <v>-1.1455239711497662E-2</v>
      </c>
      <c r="H53" s="29">
        <f t="shared" si="1"/>
        <v>2.7654489586889711E-2</v>
      </c>
    </row>
    <row r="54" spans="1:8" ht="15.75" thickBot="1">
      <c r="A54" s="78"/>
      <c r="B54" s="23" t="s">
        <v>51</v>
      </c>
      <c r="C54" s="24">
        <v>0.82269999999999999</v>
      </c>
      <c r="D54" s="35">
        <v>0.17730000000000001</v>
      </c>
      <c r="E54" s="36">
        <v>0.88239999999999996</v>
      </c>
      <c r="F54" s="37">
        <v>0.1176</v>
      </c>
      <c r="G54" s="28">
        <f t="shared" si="1"/>
        <v>7.256594141242248E-2</v>
      </c>
      <c r="H54" s="29">
        <f t="shared" si="1"/>
        <v>-0.33671742808798655</v>
      </c>
    </row>
    <row r="55" spans="1:8" ht="15.75" thickBot="1">
      <c r="A55" s="78"/>
      <c r="B55" s="23" t="s">
        <v>53</v>
      </c>
      <c r="C55" s="24">
        <v>0.91410000000000002</v>
      </c>
      <c r="D55" s="35">
        <v>8.5900000000000004E-2</v>
      </c>
      <c r="E55" s="36">
        <v>0.90910000000000002</v>
      </c>
      <c r="F55" s="37">
        <v>9.0899999999999995E-2</v>
      </c>
      <c r="G55" s="28">
        <f t="shared" si="1"/>
        <v>-5.4698610655289403E-3</v>
      </c>
      <c r="H55" s="29">
        <f t="shared" si="1"/>
        <v>5.8207217694994068E-2</v>
      </c>
    </row>
    <row r="56" spans="1:8" ht="15.75" thickBot="1">
      <c r="A56" s="78"/>
      <c r="B56" s="23" t="s">
        <v>55</v>
      </c>
      <c r="C56" s="24">
        <v>0.69989999999999997</v>
      </c>
      <c r="D56" s="35">
        <v>0.30009999999999998</v>
      </c>
      <c r="E56" s="36">
        <v>0.77339999999999998</v>
      </c>
      <c r="F56" s="37">
        <v>0.2266</v>
      </c>
      <c r="G56" s="28">
        <f t="shared" si="1"/>
        <v>0.10501500214316332</v>
      </c>
      <c r="H56" s="29">
        <f t="shared" si="1"/>
        <v>-0.24491836054648447</v>
      </c>
    </row>
    <row r="57" spans="1:8" ht="15.75" thickBot="1">
      <c r="A57" s="82"/>
      <c r="B57" s="42" t="s">
        <v>57</v>
      </c>
      <c r="C57" s="43">
        <v>0.91600000000000004</v>
      </c>
      <c r="D57" s="44">
        <v>8.4000000000000005E-2</v>
      </c>
      <c r="E57" s="45">
        <v>0.92700000000000005</v>
      </c>
      <c r="F57" s="46">
        <v>7.2999999999999995E-2</v>
      </c>
      <c r="G57" s="47">
        <f t="shared" si="1"/>
        <v>1.2008733624454159E-2</v>
      </c>
      <c r="H57" s="48">
        <f t="shared" si="1"/>
        <v>-0.13095238095238107</v>
      </c>
    </row>
  </sheetData>
  <mergeCells count="17">
    <mergeCell ref="G1:G2"/>
    <mergeCell ref="H1:H2"/>
    <mergeCell ref="A28:A32"/>
    <mergeCell ref="A1:A2"/>
    <mergeCell ref="B1:B2"/>
    <mergeCell ref="C1:D1"/>
    <mergeCell ref="E1:F1"/>
    <mergeCell ref="A3:A7"/>
    <mergeCell ref="A8:A12"/>
    <mergeCell ref="A13:A17"/>
    <mergeCell ref="A18:A22"/>
    <mergeCell ref="A23:A27"/>
    <mergeCell ref="A33:A37"/>
    <mergeCell ref="A38:A42"/>
    <mergeCell ref="A43:A47"/>
    <mergeCell ref="A48:A52"/>
    <mergeCell ref="A53:A57"/>
  </mergeCells>
  <conditionalFormatting sqref="C1:C57">
    <cfRule type="colorScale" priority="6">
      <colorScale>
        <cfvo type="min"/>
        <cfvo type="max"/>
        <color rgb="FFFCFCFF"/>
        <color rgb="FFF8696B"/>
      </colorScale>
    </cfRule>
  </conditionalFormatting>
  <conditionalFormatting sqref="D1:D57">
    <cfRule type="colorScale" priority="3">
      <colorScale>
        <cfvo type="min"/>
        <cfvo type="max"/>
        <color rgb="FF63BE7B"/>
        <color rgb="FFFCFCFF"/>
      </colorScale>
    </cfRule>
  </conditionalFormatting>
  <conditionalFormatting sqref="E1:E57">
    <cfRule type="colorScale" priority="5">
      <colorScale>
        <cfvo type="min"/>
        <cfvo type="max"/>
        <color rgb="FFFCFCFF"/>
        <color rgb="FFF8696B"/>
      </colorScale>
    </cfRule>
  </conditionalFormatting>
  <conditionalFormatting sqref="F1:F57">
    <cfRule type="colorScale" priority="2">
      <colorScale>
        <cfvo type="min"/>
        <cfvo type="max"/>
        <color rgb="FF63BE7B"/>
        <color rgb="FFFCFCFF"/>
      </colorScale>
    </cfRule>
  </conditionalFormatting>
  <conditionalFormatting sqref="G1:G57">
    <cfRule type="colorScale" priority="4">
      <colorScale>
        <cfvo type="min"/>
        <cfvo type="max"/>
        <color rgb="FFFCFCFF"/>
        <color rgb="FFF8696B"/>
      </colorScale>
    </cfRule>
  </conditionalFormatting>
  <conditionalFormatting sqref="H1:H5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CE52-2FFC-400E-8ED6-3D55680BB0A5}">
  <dimension ref="A1:G13"/>
  <sheetViews>
    <sheetView workbookViewId="0">
      <selection activeCell="K35" sqref="K35"/>
    </sheetView>
  </sheetViews>
  <sheetFormatPr defaultRowHeight="15"/>
  <cols>
    <col min="1" max="1" width="21.5703125" customWidth="1"/>
    <col min="6" max="6" width="21.140625" bestFit="1" customWidth="1"/>
    <col min="7" max="7" width="20.42578125" bestFit="1" customWidth="1"/>
  </cols>
  <sheetData>
    <row r="1" spans="1:7">
      <c r="A1" s="94" t="s">
        <v>59</v>
      </c>
      <c r="B1" s="96" t="s">
        <v>61</v>
      </c>
      <c r="C1" s="97"/>
      <c r="D1" s="97" t="s">
        <v>62</v>
      </c>
      <c r="E1" s="98"/>
      <c r="F1" s="99" t="s">
        <v>63</v>
      </c>
      <c r="G1" s="101" t="s">
        <v>64</v>
      </c>
    </row>
    <row r="2" spans="1:7" ht="27.75" customHeight="1" thickBot="1">
      <c r="A2" s="95"/>
      <c r="B2" s="49" t="s">
        <v>70</v>
      </c>
      <c r="C2" s="50" t="s">
        <v>66</v>
      </c>
      <c r="D2" s="51" t="s">
        <v>70</v>
      </c>
      <c r="E2" s="52" t="s">
        <v>66</v>
      </c>
      <c r="F2" s="100"/>
      <c r="G2" s="102"/>
    </row>
    <row r="3" spans="1:7" ht="15.75" thickBot="1">
      <c r="A3" s="53" t="s">
        <v>71</v>
      </c>
      <c r="B3" s="54">
        <v>0.77159999999999995</v>
      </c>
      <c r="C3" s="55">
        <v>0.22839999999999999</v>
      </c>
      <c r="D3" s="55">
        <v>0.82950000000000002</v>
      </c>
      <c r="E3" s="55">
        <v>0.17050000000000001</v>
      </c>
      <c r="F3" s="55">
        <f>-(B3-D3)/B3</f>
        <v>7.5038880248833678E-2</v>
      </c>
      <c r="G3" s="56">
        <f>-(C3-E3)/C3</f>
        <v>-0.25350262697022757</v>
      </c>
    </row>
    <row r="4" spans="1:7" ht="15.75" thickBot="1">
      <c r="A4" s="57" t="s">
        <v>15</v>
      </c>
      <c r="B4" s="58">
        <v>0.79779999999999995</v>
      </c>
      <c r="C4" s="59">
        <v>0.20219999999999999</v>
      </c>
      <c r="D4" s="59">
        <v>0.82030000000000003</v>
      </c>
      <c r="E4" s="59">
        <v>0.1797</v>
      </c>
      <c r="F4" s="55">
        <f t="shared" ref="F4:G13" si="0">-(B4-D4)/B4</f>
        <v>2.820255703183765E-2</v>
      </c>
      <c r="G4" s="56">
        <f t="shared" si="0"/>
        <v>-0.11127596439169136</v>
      </c>
    </row>
    <row r="5" spans="1:7" ht="15.75" thickBot="1">
      <c r="A5" s="57" t="s">
        <v>5</v>
      </c>
      <c r="B5" s="58">
        <v>0.79830000000000001</v>
      </c>
      <c r="C5" s="59">
        <v>0.20169999999999999</v>
      </c>
      <c r="D5" s="59">
        <v>0.85329999999999995</v>
      </c>
      <c r="E5" s="59">
        <v>0.1467</v>
      </c>
      <c r="F5" s="55">
        <f t="shared" si="0"/>
        <v>6.8896404860328123E-2</v>
      </c>
      <c r="G5" s="56">
        <f t="shared" si="0"/>
        <v>-0.27268220128904314</v>
      </c>
    </row>
    <row r="6" spans="1:7" ht="15.75" thickBot="1">
      <c r="A6" s="57" t="s">
        <v>12</v>
      </c>
      <c r="B6" s="58">
        <v>0.74519999999999997</v>
      </c>
      <c r="C6" s="59">
        <v>0.25480000000000003</v>
      </c>
      <c r="D6" s="59">
        <v>0.83609999999999995</v>
      </c>
      <c r="E6" s="59">
        <v>0.16389999999999999</v>
      </c>
      <c r="F6" s="55">
        <f t="shared" si="0"/>
        <v>0.12198067632850239</v>
      </c>
      <c r="G6" s="56">
        <f t="shared" si="0"/>
        <v>-0.35675039246467827</v>
      </c>
    </row>
    <row r="7" spans="1:7" ht="15.75" thickBot="1">
      <c r="A7" s="57" t="s">
        <v>14</v>
      </c>
      <c r="B7" s="58">
        <v>0.80030000000000001</v>
      </c>
      <c r="C7" s="59">
        <v>0.19969999999999999</v>
      </c>
      <c r="D7" s="59">
        <v>0.82299999999999995</v>
      </c>
      <c r="E7" s="59">
        <v>0.17699999999999999</v>
      </c>
      <c r="F7" s="55">
        <f t="shared" si="0"/>
        <v>2.8364363363738525E-2</v>
      </c>
      <c r="G7" s="56">
        <f t="shared" si="0"/>
        <v>-0.11367050575863795</v>
      </c>
    </row>
    <row r="8" spans="1:7" ht="15.75" thickBot="1">
      <c r="A8" s="57" t="s">
        <v>6</v>
      </c>
      <c r="B8" s="58">
        <v>0.79859999999999998</v>
      </c>
      <c r="C8" s="59">
        <v>0.2014</v>
      </c>
      <c r="D8" s="59">
        <v>0.85250000000000004</v>
      </c>
      <c r="E8" s="59">
        <v>0.14749999999999999</v>
      </c>
      <c r="F8" s="55">
        <f t="shared" si="0"/>
        <v>6.7493112947658473E-2</v>
      </c>
      <c r="G8" s="56">
        <f t="shared" si="0"/>
        <v>-0.26762661370407154</v>
      </c>
    </row>
    <row r="9" spans="1:7" ht="15.75" thickBot="1">
      <c r="A9" s="57" t="s">
        <v>11</v>
      </c>
      <c r="B9" s="58">
        <v>0.79479999999999995</v>
      </c>
      <c r="C9" s="59">
        <v>0.20519999999999999</v>
      </c>
      <c r="D9" s="59">
        <v>0.82579999999999998</v>
      </c>
      <c r="E9" s="59">
        <v>0.17419999999999999</v>
      </c>
      <c r="F9" s="55">
        <f t="shared" si="0"/>
        <v>3.9003522898842513E-2</v>
      </c>
      <c r="G9" s="56">
        <f t="shared" si="0"/>
        <v>-0.15107212475633527</v>
      </c>
    </row>
    <row r="10" spans="1:7" ht="15.75" thickBot="1">
      <c r="A10" s="57" t="s">
        <v>13</v>
      </c>
      <c r="B10" s="58">
        <v>0.79879999999999995</v>
      </c>
      <c r="C10" s="59">
        <v>0.20119999999999999</v>
      </c>
      <c r="D10" s="59">
        <v>0.83020000000000005</v>
      </c>
      <c r="E10" s="59">
        <v>0.16980000000000001</v>
      </c>
      <c r="F10" s="55">
        <f t="shared" si="0"/>
        <v>3.930896344516787E-2</v>
      </c>
      <c r="G10" s="56">
        <f t="shared" si="0"/>
        <v>-0.15606361829025839</v>
      </c>
    </row>
    <row r="11" spans="1:7" ht="15.75" thickBot="1">
      <c r="A11" s="57" t="s">
        <v>9</v>
      </c>
      <c r="B11" s="58">
        <v>0.79449999999999998</v>
      </c>
      <c r="C11" s="59">
        <v>0.20549999999999999</v>
      </c>
      <c r="D11" s="59">
        <v>0.84699999999999998</v>
      </c>
      <c r="E11" s="59">
        <v>0.153</v>
      </c>
      <c r="F11" s="55">
        <f t="shared" si="0"/>
        <v>6.6079295154185008E-2</v>
      </c>
      <c r="G11" s="56">
        <f t="shared" si="0"/>
        <v>-0.25547445255474449</v>
      </c>
    </row>
    <row r="12" spans="1:7" ht="15.75" thickBot="1">
      <c r="A12" s="57" t="s">
        <v>7</v>
      </c>
      <c r="B12" s="58">
        <v>0.79490000000000005</v>
      </c>
      <c r="C12" s="59">
        <v>0.2051</v>
      </c>
      <c r="D12" s="59">
        <v>0.82579999999999998</v>
      </c>
      <c r="E12" s="59">
        <v>0.17419999999999999</v>
      </c>
      <c r="F12" s="55">
        <f t="shared" si="0"/>
        <v>3.8872814190464115E-2</v>
      </c>
      <c r="G12" s="56">
        <f t="shared" si="0"/>
        <v>-0.15065821550463193</v>
      </c>
    </row>
    <row r="13" spans="1:7" ht="15.75" thickBot="1">
      <c r="A13" s="60" t="s">
        <v>10</v>
      </c>
      <c r="B13" s="61">
        <v>0.79479999999999995</v>
      </c>
      <c r="C13" s="62">
        <v>0.20519999999999999</v>
      </c>
      <c r="D13" s="62">
        <v>0.82589999999999997</v>
      </c>
      <c r="E13" s="62">
        <v>0.1741</v>
      </c>
      <c r="F13" s="55">
        <f t="shared" si="0"/>
        <v>3.9129340714645217E-2</v>
      </c>
      <c r="G13" s="56">
        <f t="shared" si="0"/>
        <v>-0.15155945419103309</v>
      </c>
    </row>
  </sheetData>
  <mergeCells count="5">
    <mergeCell ref="A1:A2"/>
    <mergeCell ref="B1:C1"/>
    <mergeCell ref="D1:E1"/>
    <mergeCell ref="F1:F2"/>
    <mergeCell ref="G1:G2"/>
  </mergeCells>
  <conditionalFormatting sqref="B1:B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1:C13">
    <cfRule type="colorScale" priority="6">
      <colorScale>
        <cfvo type="min"/>
        <cfvo type="max"/>
        <color rgb="FF63BE7B"/>
        <color rgb="FFFCFCFF"/>
      </colorScale>
    </cfRule>
  </conditionalFormatting>
  <conditionalFormatting sqref="D1:D1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:E13">
    <cfRule type="colorScale" priority="5">
      <colorScale>
        <cfvo type="min"/>
        <cfvo type="max"/>
        <color rgb="FF63BE7B"/>
        <color rgb="FFFCFCFF"/>
      </colorScale>
    </cfRule>
  </conditionalFormatting>
  <conditionalFormatting sqref="F1:F13">
    <cfRule type="colorScale" priority="4">
      <colorScale>
        <cfvo type="min"/>
        <cfvo type="max"/>
        <color rgb="FFFCFCFF"/>
        <color rgb="FFF8696B"/>
      </colorScale>
    </cfRule>
  </conditionalFormatting>
  <conditionalFormatting sqref="G1:G13"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B573-E7E8-4E86-8FE4-8F39209B5855}">
  <dimension ref="A1:C12"/>
  <sheetViews>
    <sheetView workbookViewId="0">
      <selection activeCell="B17" sqref="B17"/>
    </sheetView>
  </sheetViews>
  <sheetFormatPr defaultRowHeight="15"/>
  <cols>
    <col min="1" max="1" width="24.140625" customWidth="1"/>
    <col min="2" max="2" width="32" customWidth="1"/>
    <col min="3" max="3" width="31.5703125" customWidth="1"/>
  </cols>
  <sheetData>
    <row r="1" spans="1:3" ht="35.25" customHeight="1" thickBot="1">
      <c r="A1" s="63" t="s">
        <v>59</v>
      </c>
      <c r="B1" s="64" t="s">
        <v>72</v>
      </c>
      <c r="C1" s="65" t="s">
        <v>73</v>
      </c>
    </row>
    <row r="2" spans="1:3" ht="15.75" thickBot="1">
      <c r="A2" s="66" t="s">
        <v>67</v>
      </c>
      <c r="B2" s="67">
        <v>2.57</v>
      </c>
      <c r="C2" s="68">
        <v>2.44</v>
      </c>
    </row>
    <row r="3" spans="1:3" ht="15.75" thickBot="1">
      <c r="A3" s="66" t="s">
        <v>15</v>
      </c>
      <c r="B3" s="69">
        <v>3.41</v>
      </c>
      <c r="C3" s="70">
        <v>2.37</v>
      </c>
    </row>
    <row r="4" spans="1:3" ht="15.75" thickBot="1">
      <c r="A4" s="66" t="s">
        <v>5</v>
      </c>
      <c r="B4" s="69">
        <v>2.64</v>
      </c>
      <c r="C4" s="70">
        <v>1.53</v>
      </c>
    </row>
    <row r="5" spans="1:3" ht="15.75" thickBot="1">
      <c r="A5" s="66" t="s">
        <v>12</v>
      </c>
      <c r="B5" s="69">
        <v>3.53</v>
      </c>
      <c r="C5" s="70">
        <v>2.89</v>
      </c>
    </row>
    <row r="6" spans="1:3" ht="15.75" thickBot="1">
      <c r="A6" s="66" t="s">
        <v>14</v>
      </c>
      <c r="B6" s="69">
        <v>2.0099999999999998</v>
      </c>
      <c r="C6" s="70">
        <v>2.35</v>
      </c>
    </row>
    <row r="7" spans="1:3" ht="15.75" thickBot="1">
      <c r="A7" s="66" t="s">
        <v>6</v>
      </c>
      <c r="B7" s="69">
        <v>3.72</v>
      </c>
      <c r="C7" s="70">
        <v>3.02</v>
      </c>
    </row>
    <row r="8" spans="1:3" ht="15.75" thickBot="1">
      <c r="A8" s="66" t="s">
        <v>11</v>
      </c>
      <c r="B8" s="71">
        <v>2.2000000000000002</v>
      </c>
      <c r="C8" s="70">
        <v>2.29</v>
      </c>
    </row>
    <row r="9" spans="1:3" ht="15.75" thickBot="1">
      <c r="A9" s="66" t="s">
        <v>13</v>
      </c>
      <c r="B9" s="69">
        <v>2.44</v>
      </c>
      <c r="C9" s="70">
        <v>1.75</v>
      </c>
    </row>
    <row r="10" spans="1:3" ht="15.75" thickBot="1">
      <c r="A10" s="66" t="s">
        <v>9</v>
      </c>
      <c r="B10" s="71">
        <v>3.1</v>
      </c>
      <c r="C10" s="70">
        <v>3.17</v>
      </c>
    </row>
    <row r="11" spans="1:3" ht="15.75" thickBot="1">
      <c r="A11" s="66" t="s">
        <v>7</v>
      </c>
      <c r="B11" s="69">
        <v>2.06</v>
      </c>
      <c r="C11" s="70">
        <v>2.15</v>
      </c>
    </row>
    <row r="12" spans="1:3" ht="15.75" thickBot="1">
      <c r="A12" s="72" t="s">
        <v>10</v>
      </c>
      <c r="B12" s="73">
        <v>2.15</v>
      </c>
      <c r="C12" s="74">
        <v>2.57</v>
      </c>
    </row>
  </sheetData>
  <conditionalFormatting sqref="B2:B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Yorum Sayıları</vt:lpstr>
      <vt:lpstr>Güncelleme Tarihleri</vt:lpstr>
      <vt:lpstr>Tahminlene Yorum Sayıları</vt:lpstr>
      <vt:lpstr>Pozitif Negatif Yorum Sayıları</vt:lpstr>
      <vt:lpstr>Algoritma Doğruluk Skorları</vt:lpstr>
      <vt:lpstr>Arama Kelimeleri</vt:lpstr>
      <vt:lpstr>Kategori Duygu Analizi</vt:lpstr>
      <vt:lpstr>Duygu Analizi</vt:lpstr>
      <vt:lpstr>Puan Ortalaması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Delikkaya</dc:creator>
  <cp:lastModifiedBy>Oğuzhan  Delikkaya</cp:lastModifiedBy>
  <dcterms:created xsi:type="dcterms:W3CDTF">2015-06-05T18:17:20Z</dcterms:created>
  <dcterms:modified xsi:type="dcterms:W3CDTF">2024-06-02T15:47:59Z</dcterms:modified>
</cp:coreProperties>
</file>