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dministrator\Documents\"/>
    </mc:Choice>
  </mc:AlternateContent>
  <xr:revisionPtr revIDLastSave="0" documentId="13_ncr:1_{20B4F557-3BBF-48C8-8FAF-11C6B6CFE1DC}" xr6:coauthVersionLast="47" xr6:coauthVersionMax="47" xr10:uidLastSave="{00000000-0000-0000-0000-000000000000}"/>
  <bookViews>
    <workbookView xWindow="-108" yWindow="-108" windowWidth="30936" windowHeight="16896" activeTab="6" xr2:uid="{D72F7E68-B1D7-4194-8DE0-46936164EFF9}"/>
  </bookViews>
  <sheets>
    <sheet name="Grades" sheetId="2" r:id="rId1"/>
    <sheet name="gwa_per_sem" sheetId="1" r:id="rId2"/>
    <sheet name="grades_per_semsubject" sheetId="4" r:id="rId3"/>
    <sheet name="grades_per_subject" sheetId="6" r:id="rId4"/>
    <sheet name="gwa_per_year" sheetId="11" r:id="rId5"/>
    <sheet name="validations" sheetId="10" r:id="rId6"/>
    <sheet name="calculator" sheetId="8" r:id="rId7"/>
  </sheets>
  <definedNames>
    <definedName name="_xlcn.WorksheetConnection_Book2Grades1" hidden="1">Grades[]</definedName>
    <definedName name="ExternalData_1" localSheetId="0" hidden="1">Grades!$B$1:$I$71</definedName>
    <definedName name="gwa_per_sem">#REF!</definedName>
    <definedName name="sem">calculator!$B$3</definedName>
    <definedName name="sem_gwa">validations!$I$2</definedName>
    <definedName name="sem_list">calculator!$B$3</definedName>
    <definedName name="Slicer_Semester">#N/A</definedName>
    <definedName name="subject_list">calculator!$D$3</definedName>
    <definedName name="sy_gwa">validations!$O$3</definedName>
  </definedNames>
  <calcPr calcId="191029"/>
  <pivotCaches>
    <pivotCache cacheId="69" r:id="rId8"/>
    <pivotCache cacheId="73" r:id="rId9"/>
    <pivotCache cacheId="76" r:id="rId10"/>
    <pivotCache cacheId="178" r:id="rId11"/>
  </pivotCaches>
  <extLst>
    <ext xmlns:x14="http://schemas.microsoft.com/office/spreadsheetml/2009/9/main" uri="{876F7934-8845-4945-9796-88D515C7AA90}">
      <x14:pivotCaches>
        <pivotCache cacheId="72" r:id="rId12"/>
      </x14:pivotCaches>
    </ex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Grades" name="Grades" connection="WorksheetConnection_Book2!Grade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8" l="1"/>
  <c r="O2" i="10"/>
  <c r="O3" i="10" s="1"/>
  <c r="D12" i="8" s="1"/>
  <c r="K3" i="10"/>
  <c r="K4" i="10"/>
  <c r="K5" i="10"/>
  <c r="K6" i="10"/>
  <c r="K7" i="10"/>
  <c r="K8" i="10"/>
  <c r="K9" i="10"/>
  <c r="K10" i="10"/>
  <c r="K2" i="10"/>
  <c r="J2" i="10"/>
  <c r="J3" i="10"/>
  <c r="J4" i="10"/>
  <c r="J5" i="10"/>
  <c r="J6" i="10"/>
  <c r="J7" i="10"/>
  <c r="J8" i="10"/>
  <c r="J9" i="10"/>
  <c r="J10" i="10"/>
  <c r="C2" i="10" a="1"/>
  <c r="B2" i="10" a="1"/>
  <c r="B2" i="10" s="1"/>
  <c r="A2"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M4" i="8"/>
  <c r="L11" i="10" l="1"/>
  <c r="C2" i="10"/>
  <c r="L2" i="10" l="1"/>
  <c r="F2" i="10" a="1"/>
  <c r="F2" i="10" s="1"/>
  <c r="H2" i="10" s="1"/>
  <c r="E2" i="10" a="1"/>
  <c r="E2" i="10" s="1"/>
  <c r="G2" i="10" s="1"/>
  <c r="D2" i="10" a="1"/>
  <c r="L9" i="10" l="1"/>
  <c r="L8" i="10"/>
  <c r="L10" i="10"/>
  <c r="L5" i="10"/>
  <c r="M7" i="10"/>
  <c r="L6" i="10"/>
  <c r="M11" i="10"/>
  <c r="M10" i="10"/>
  <c r="L7" i="10"/>
  <c r="M6" i="10"/>
  <c r="M9" i="10"/>
  <c r="M8" i="10"/>
  <c r="M5" i="10"/>
  <c r="L3" i="10"/>
  <c r="M3" i="10"/>
  <c r="M4" i="10"/>
  <c r="D2" i="10"/>
  <c r="M2" i="10" s="1"/>
  <c r="L4" i="10"/>
  <c r="I2" i="10"/>
  <c r="D9"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F815AE-9097-4DE1-A0BB-AEF2234BB894}" keepAlive="1" name="Query - Grades" description="Connection to the 'Grades' query in the workbook." type="5" refreshedVersion="8" background="1" saveData="1">
    <dbPr connection="Provider=Microsoft.Mashup.OleDb.1;Data Source=$Workbook$;Location=Grades;Extended Properties=&quot;&quot;" command="SELECT * FROM [Grades]"/>
  </connection>
  <connection id="2" xr16:uid="{51A5B669-A472-495E-8E6A-BD7A5B29D279}"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3" xr16:uid="{99A1E940-F75B-45B4-BFC1-584DA3D11F84}" name="WorksheetConnection_Book2!Grades" type="102" refreshedVersion="8" minRefreshableVersion="5">
    <extLst>
      <ext xmlns:x15="http://schemas.microsoft.com/office/spreadsheetml/2010/11/main" uri="{DE250136-89BD-433C-8126-D09CA5730AF9}">
        <x15:connection id="Grades">
          <x15:rangePr sourceName="_xlcn.WorksheetConnection_Book2Grade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<sst xmlns="http://schemas.openxmlformats.org/spreadsheetml/2006/main" count="423" uniqueCount="185">
  <si>
    <t>Semester</t>
  </si>
  <si>
    <t xml:space="preserve">Code </t>
  </si>
  <si>
    <t>Subject</t>
  </si>
  <si>
    <t>Grade</t>
  </si>
  <si>
    <t>Unit</t>
  </si>
  <si>
    <t>UnitxGrade</t>
  </si>
  <si>
    <t>FInal</t>
  </si>
  <si>
    <t>MATH 1</t>
  </si>
  <si>
    <t>Calculus 1 (Differential Calculus)</t>
  </si>
  <si>
    <t>NASC 1</t>
  </si>
  <si>
    <t>Chemistry for Engineers Lec</t>
  </si>
  <si>
    <t>NASC 1L</t>
  </si>
  <si>
    <t>Chemistry for Engineers. Lab</t>
  </si>
  <si>
    <t>CPPC 1</t>
  </si>
  <si>
    <t>Computer Engineering as a Discipline</t>
  </si>
  <si>
    <t>CPPC 2</t>
  </si>
  <si>
    <t>Programning Logic and Design</t>
  </si>
  <si>
    <t>GECC 2</t>
  </si>
  <si>
    <t>Mathematics in the Modern World</t>
  </si>
  <si>
    <t>GECC 1</t>
  </si>
  <si>
    <t>Science Technology and Society</t>
  </si>
  <si>
    <t>GECC 4</t>
  </si>
  <si>
    <t>Understanding the Self</t>
  </si>
  <si>
    <t>GEPE 1</t>
  </si>
  <si>
    <t>Physical Education 1 (Movement Enhancement)</t>
  </si>
  <si>
    <t>NSTP 1</t>
  </si>
  <si>
    <t>National Service Training Program 1</t>
  </si>
  <si>
    <t>MATH 2</t>
  </si>
  <si>
    <t>Calculus 2 (Integral Calculust</t>
  </si>
  <si>
    <t>NASC 2</t>
  </si>
  <si>
    <t>Physics for Engineers, Lec</t>
  </si>
  <si>
    <t>NASC 2L</t>
  </si>
  <si>
    <t>Physics for Engineers Lab</t>
  </si>
  <si>
    <t>CPPC 3</t>
  </si>
  <si>
    <t>Object Oriented Programming</t>
  </si>
  <si>
    <t>MATH 3</t>
  </si>
  <si>
    <t>Engineeong Data Analysis</t>
  </si>
  <si>
    <t>CPPC 4</t>
  </si>
  <si>
    <t>Discrete Mathematics</t>
  </si>
  <si>
    <t>GECC 6</t>
  </si>
  <si>
    <t>Readings in Phippine History</t>
  </si>
  <si>
    <t>GEPE 2</t>
  </si>
  <si>
    <t>Physical Education 2 (Rhythmic Activmes</t>
  </si>
  <si>
    <t>NSTP 2</t>
  </si>
  <si>
    <t>National Service Training Program 2</t>
  </si>
  <si>
    <t>CPAC 1</t>
  </si>
  <si>
    <t>Fundamentals of Electrical Cecut Lec</t>
  </si>
  <si>
    <t>CPAC 1L</t>
  </si>
  <si>
    <t>Fundamentals of Electrical Circuit. Lab</t>
  </si>
  <si>
    <t>GEMC 1</t>
  </si>
  <si>
    <t>GEC Elective 1 Malayuning Komunikasyon)</t>
  </si>
  <si>
    <t>MATH 4</t>
  </si>
  <si>
    <t>Differential Equations</t>
  </si>
  <si>
    <t>GECC 7</t>
  </si>
  <si>
    <t>Art Appreciation</t>
  </si>
  <si>
    <t>CPPC 5</t>
  </si>
  <si>
    <t>Data Structures and Algorithms</t>
  </si>
  <si>
    <t>CPES</t>
  </si>
  <si>
    <t>Engineering Economics</t>
  </si>
  <si>
    <t>CPAC 2</t>
  </si>
  <si>
    <t>Fundamentals of Electronic Circuits, Lec</t>
  </si>
  <si>
    <t>CPAC 21</t>
  </si>
  <si>
    <t>Fundamentals of Electronic Circuits Lab</t>
  </si>
  <si>
    <t>GEMC 2</t>
  </si>
  <si>
    <t>GEC Elective 2 (Retonka sa Kolehiyo)</t>
  </si>
  <si>
    <t>CPES 2</t>
  </si>
  <si>
    <t>Computer Aided Drafting</t>
  </si>
  <si>
    <t>GEPE 3</t>
  </si>
  <si>
    <t>Physical Education 3 (Individuat/Dual Sports)</t>
  </si>
  <si>
    <t>CPPC 6.</t>
  </si>
  <si>
    <t>Numencal Methods</t>
  </si>
  <si>
    <t>CPPC 7</t>
  </si>
  <si>
    <t>Software Design, Lec</t>
  </si>
  <si>
    <t>CPPC 7L</t>
  </si>
  <si>
    <t>Software Design, Lab.</t>
  </si>
  <si>
    <t>GECC 5</t>
  </si>
  <si>
    <t>Purposive Communication</t>
  </si>
  <si>
    <t>CPPC 8</t>
  </si>
  <si>
    <t>Logic Circuits and Design, Lec.</t>
  </si>
  <si>
    <t>CPPC BL</t>
  </si>
  <si>
    <t>Logic Circuits and Design, Lab</t>
  </si>
  <si>
    <t>GECC 3</t>
  </si>
  <si>
    <t>The Contemporary World</t>
  </si>
  <si>
    <t>GEMC 4</t>
  </si>
  <si>
    <t>Life and Works of Rizal</t>
  </si>
  <si>
    <t>GEPE 4</t>
  </si>
  <si>
    <t>Physical Education 4 (Team Sports)</t>
  </si>
  <si>
    <t>CPPC 9</t>
  </si>
  <si>
    <t>Microprocessors. Lec</t>
  </si>
  <si>
    <t>CPPC 9L</t>
  </si>
  <si>
    <t>Microprocessors, Lab</t>
  </si>
  <si>
    <t>CPPC 10</t>
  </si>
  <si>
    <t>Operating Systems</t>
  </si>
  <si>
    <t>CPPC 11</t>
  </si>
  <si>
    <t>Data arid Digital Communications</t>
  </si>
  <si>
    <t>CPPC 12</t>
  </si>
  <si>
    <t>Introduction to HOL</t>
  </si>
  <si>
    <t>CPPC 13</t>
  </si>
  <si>
    <t>Feedback and Control System</t>
  </si>
  <si>
    <t>CPPC 14</t>
  </si>
  <si>
    <t>Fundamentals of Mixed Signals and Sensors</t>
  </si>
  <si>
    <t>CPPC 15</t>
  </si>
  <si>
    <t>Methods of Research</t>
  </si>
  <si>
    <t>CPPC 16</t>
  </si>
  <si>
    <t>Computer Engineening Drafting and Design</t>
  </si>
  <si>
    <t>CPEC 1</t>
  </si>
  <si>
    <t>Cognate/Elective Course 1</t>
  </si>
  <si>
    <t>CPPC 17</t>
  </si>
  <si>
    <t>Basic Occupational Health and Salety</t>
  </si>
  <si>
    <t>CPPC 18</t>
  </si>
  <si>
    <t>Computer Networks and Secunty, Lec.</t>
  </si>
  <si>
    <t>CPPC 18L</t>
  </si>
  <si>
    <t>Computer Networks and Security, Lab.</t>
  </si>
  <si>
    <t>CPPC 20</t>
  </si>
  <si>
    <t>CpE Practice and Design 1</t>
  </si>
  <si>
    <t>GEMC 3</t>
  </si>
  <si>
    <t>GEC Elective 3 (Panitikan)</t>
  </si>
  <si>
    <t>CPES 3</t>
  </si>
  <si>
    <t>Technopreneurship</t>
  </si>
  <si>
    <t>GECC B</t>
  </si>
  <si>
    <t>Ethics</t>
  </si>
  <si>
    <t>CPPC 19</t>
  </si>
  <si>
    <t>CpE Laws and Professional Practice</t>
  </si>
  <si>
    <t>CPEC 2</t>
  </si>
  <si>
    <t>Cognate/Elective Course 2**</t>
  </si>
  <si>
    <t>CPPC 22</t>
  </si>
  <si>
    <t>Embedded Systems, Lec</t>
  </si>
  <si>
    <t>CPPC 22L</t>
  </si>
  <si>
    <t>Embedded Systems, Lab</t>
  </si>
  <si>
    <t>CPPC 23</t>
  </si>
  <si>
    <t>Computer Architecture and Organization, Lec</t>
  </si>
  <si>
    <t>CPPC 23L</t>
  </si>
  <si>
    <t>Computer Architecture and Organization Lab</t>
  </si>
  <si>
    <t>CPPC 24</t>
  </si>
  <si>
    <t>Emerging Technologies in CpE</t>
  </si>
  <si>
    <t>CPPC 21</t>
  </si>
  <si>
    <t>CpE Practice and Design 2</t>
  </si>
  <si>
    <t>CPPC 25</t>
  </si>
  <si>
    <t>Digital Signal Processing, Lec</t>
  </si>
  <si>
    <t>CPPC 25L</t>
  </si>
  <si>
    <t>Digital Signal Processing, Lab.</t>
  </si>
  <si>
    <t>CPEC 3</t>
  </si>
  <si>
    <t>Cognate/Elective Course 3*</t>
  </si>
  <si>
    <t>CPPC 26</t>
  </si>
  <si>
    <t>Seminars and Fieldtrips.</t>
  </si>
  <si>
    <t>CPPC 27</t>
  </si>
  <si>
    <t>On-the-Job Training (OJT)-480 Hrs.</t>
  </si>
  <si>
    <t>Row Labels</t>
  </si>
  <si>
    <t>Grand Total</t>
  </si>
  <si>
    <t>Sum of Grade</t>
  </si>
  <si>
    <t>GWA</t>
  </si>
  <si>
    <t>Semester.1</t>
  </si>
  <si>
    <t>S.Y</t>
  </si>
  <si>
    <t xml:space="preserve">1st Sem </t>
  </si>
  <si>
    <t>2021-2022</t>
  </si>
  <si>
    <t xml:space="preserve">2nd Sem </t>
  </si>
  <si>
    <t xml:space="preserve">Midyear </t>
  </si>
  <si>
    <t>2022</t>
  </si>
  <si>
    <t>2022-2023</t>
  </si>
  <si>
    <t xml:space="preserve">2nd Sem. </t>
  </si>
  <si>
    <t>2023-2024</t>
  </si>
  <si>
    <t>2024-2025</t>
  </si>
  <si>
    <t>2021-2022 1st Sem</t>
  </si>
  <si>
    <t>2021-2022 2nd Sem</t>
  </si>
  <si>
    <t>2022 Midyear</t>
  </si>
  <si>
    <t>2022-2023 1st Sem</t>
  </si>
  <si>
    <t>2022-2023 2nd Sem.</t>
  </si>
  <si>
    <t>2023-2024 1st Sem</t>
  </si>
  <si>
    <t>2023-2024 2nd Sem</t>
  </si>
  <si>
    <t>2024-2025 1st Sem</t>
  </si>
  <si>
    <t>2024-2025 2nd Sem</t>
  </si>
  <si>
    <t>grades</t>
  </si>
  <si>
    <t>units_total</t>
  </si>
  <si>
    <t>units</t>
  </si>
  <si>
    <t>grades*units_total</t>
  </si>
  <si>
    <t>grades*units</t>
  </si>
  <si>
    <t xml:space="preserve">2024-2025 1st Sem </t>
  </si>
  <si>
    <t>gwa_per_sem</t>
  </si>
  <si>
    <t>Academic Year</t>
  </si>
  <si>
    <t>Selected Subject</t>
  </si>
  <si>
    <t>Grade in Selected Subject</t>
  </si>
  <si>
    <t>Semester GWA</t>
  </si>
  <si>
    <t>School Year GWA</t>
  </si>
  <si>
    <t>OVERAL GWA</t>
  </si>
  <si>
    <t>PERFORMANCE TRACKING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</si>
</sst>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1"/>
      <color theme="1"/>
      <name val="Aptos Narrow"/>
      <family val="2"/>
      <scheme val="minor"/>
    </font>
    <font>
      <sz val="8"/>
      <name val="Aptos Narrow"/>
      <family val="2"/>
      <scheme val="minor"/>
    </font>
    <font>
      <b/>
      <sz val="11"/>
      <color theme="1"/>
      <name val="Aptos Narrow"/>
      <family val="2"/>
      <scheme val="minor"/>
    </font>
    <font>
      <b/>
      <sz val="24"/>
      <color theme="1"/>
      <name val="Aptos Narrow"/>
      <family val="2"/>
      <scheme val="minor"/>
    </font>
    <font>
      <b/>
      <sz val="18"/>
      <color theme="1"/>
      <name val="Aptos Narrow"/>
      <family val="2"/>
      <scheme val="minor"/>
    </font>
    <font>
      <b/>
      <sz val="16"/>
      <color theme="1"/>
      <name val="Aptos Narrow"/>
      <family val="2"/>
      <scheme val="minor"/>
    </font>
    <font>
      <b/>
      <sz val="22"/>
      <color theme="1"/>
      <name val="Aptos Narrow"/>
      <family val="2"/>
      <scheme val="minor"/>
    </font>
    <font>
      <b/>
      <sz val="14"/>
      <color theme="1"/>
      <name val="Aptos Narrow"/>
      <family val="2"/>
      <scheme val="minor"/>
    </font>
    <font>
      <b/>
      <sz val="40"/>
      <color theme="1"/>
      <name val="Aptos Narrow"/>
      <family val="2"/>
      <scheme val="minor"/>
    </font>
    <font>
      <b/>
      <sz val="72"/>
      <color theme="1"/>
      <name val="Aptos Narrow"/>
      <family val="2"/>
      <scheme val="minor"/>
    </font>
    <font>
      <b/>
      <sz val="36"/>
      <color theme="1"/>
      <name val="Aptos Narrow"/>
      <family val="2"/>
      <scheme val="minor"/>
    </font>
    <font>
      <u/>
      <sz val="11"/>
      <color theme="1"/>
      <name val="Aptos Narrow"/>
      <family val="2"/>
      <scheme val="minor"/>
    </font>
    <font>
      <b/>
      <sz val="48"/>
      <color theme="1"/>
      <name val="Aptos Narrow"/>
      <family val="2"/>
      <scheme val="minor"/>
    </font>
  </fonts>
  <fills count="3">
    <fill>
      <patternFill patternType="none"/>
    </fill>
    <fill>
      <patternFill patternType="gray125"/>
    </fill>
    <fill>
      <patternFill patternType="solid">
        <fgColor theme="3" tint="0.749992370372631"/>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0" fontId="0" fillId="0" borderId="0" xfId="0" applyNumberFormat="1"/>
    <xf numFmtId="0" fontId="0" fillId="0" borderId="0" xfId="0" applyAlignment="1">
      <alignment vertical="center"/>
    </xf>
    <xf numFmtId="0" fontId="3" fillId="0" borderId="0" xfId="0" applyFont="1" applyAlignment="1">
      <alignment horizontal="center"/>
    </xf>
    <xf numFmtId="0" fontId="4" fillId="0" borderId="0" xfId="0" applyFont="1" applyFill="1" applyAlignment="1">
      <alignment horizontal="center" vertical="center"/>
    </xf>
    <xf numFmtId="0" fontId="6" fillId="0" borderId="0" xfId="0" applyFont="1" applyAlignment="1">
      <alignment horizontal="center" vertical="center"/>
    </xf>
    <xf numFmtId="0" fontId="5" fillId="0" borderId="0" xfId="0" applyFont="1" applyAlignment="1">
      <alignment horizontal="center"/>
    </xf>
    <xf numFmtId="2" fontId="0" fillId="0" borderId="0" xfId="0" applyNumberFormat="1"/>
    <xf numFmtId="2" fontId="8" fillId="0" borderId="0" xfId="0" applyNumberFormat="1" applyFont="1" applyAlignment="1">
      <alignment horizontal="center" vertical="top"/>
    </xf>
    <xf numFmtId="164" fontId="8" fillId="0" borderId="0" xfId="0" applyNumberFormat="1" applyFont="1" applyAlignment="1">
      <alignment horizontal="center" vertical="top"/>
    </xf>
    <xf numFmtId="0" fontId="10" fillId="0" borderId="0" xfId="0" applyFont="1" applyAlignment="1">
      <alignment horizontal="center"/>
    </xf>
    <xf numFmtId="164" fontId="9" fillId="0" borderId="0" xfId="0" applyNumberFormat="1" applyFont="1" applyAlignment="1">
      <alignment horizontal="center" vertical="top"/>
    </xf>
    <xf numFmtId="0" fontId="12" fillId="0" borderId="0" xfId="0" applyFont="1" applyAlignment="1">
      <alignment horizontal="center" vertical="center"/>
    </xf>
    <xf numFmtId="0" fontId="2" fillId="0" borderId="0" xfId="0" applyFont="1" applyAlignment="1">
      <alignment horizontal="center" vertical="center"/>
    </xf>
    <xf numFmtId="0" fontId="11" fillId="0" borderId="0" xfId="0" applyFont="1"/>
    <xf numFmtId="0" fontId="5" fillId="2" borderId="0" xfId="0" applyFont="1" applyFill="1" applyAlignment="1" applyProtection="1">
      <alignment horizontal="center" vertical="center"/>
      <protection locked="0"/>
    </xf>
    <xf numFmtId="0" fontId="7" fillId="2" borderId="0" xfId="0" applyFont="1" applyFill="1" applyAlignment="1" applyProtection="1">
      <alignment horizontal="center" vertical="center" wrapText="1"/>
      <protection locked="0"/>
    </xf>
  </cellXfs>
  <cellStyles count="1">
    <cellStyle name="Normal" xfId="0" builtinId="0"/>
  </cellStyles>
  <dxfs count="34">
    <dxf>
      <font>
        <color rgb="FF00B050"/>
      </font>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numFmt numFmtId="2" formatCode="0.00"/>
    </dxf>
    <dxf>
      <numFmt numFmtId="0" formatCode="General"/>
    </dxf>
    <dxf>
      <numFmt numFmtId="164" formatCode="0.000"/>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E2A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openxmlformats.org/officeDocument/2006/relationships/sheetMetadata" Target="metadata.xml"/><Relationship Id="rId26" Type="http://schemas.openxmlformats.org/officeDocument/2006/relationships/customXml" Target="../customXml/item6.xml"/><Relationship Id="rId39" Type="http://schemas.openxmlformats.org/officeDocument/2006/relationships/customXml" Target="../customXml/item19.xml"/><Relationship Id="rId21" Type="http://schemas.openxmlformats.org/officeDocument/2006/relationships/customXml" Target="../customXml/item1.xml"/><Relationship Id="rId34" Type="http://schemas.openxmlformats.org/officeDocument/2006/relationships/customXml" Target="../customXml/item14.xml"/><Relationship Id="rId42" Type="http://schemas.openxmlformats.org/officeDocument/2006/relationships/customXml" Target="../customXml/item2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29" Type="http://schemas.openxmlformats.org/officeDocument/2006/relationships/customXml" Target="../customXml/item9.xml"/><Relationship Id="rId41" Type="http://schemas.openxmlformats.org/officeDocument/2006/relationships/customXml" Target="../customXml/item2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ustomXml" Target="../customXml/item4.xml"/><Relationship Id="rId32" Type="http://schemas.openxmlformats.org/officeDocument/2006/relationships/customXml" Target="../customXml/item12.xml"/><Relationship Id="rId37" Type="http://schemas.openxmlformats.org/officeDocument/2006/relationships/customXml" Target="../customXml/item17.xml"/><Relationship Id="rId40" Type="http://schemas.openxmlformats.org/officeDocument/2006/relationships/customXml" Target="../customXml/item20.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3.xml"/><Relationship Id="rId28" Type="http://schemas.openxmlformats.org/officeDocument/2006/relationships/customXml" Target="../customXml/item8.xml"/><Relationship Id="rId36" Type="http://schemas.openxmlformats.org/officeDocument/2006/relationships/customXml" Target="../customXml/item16.xml"/><Relationship Id="rId10" Type="http://schemas.openxmlformats.org/officeDocument/2006/relationships/pivotCacheDefinition" Target="pivotCache/pivotCacheDefinition3.xml"/><Relationship Id="rId19" Type="http://schemas.openxmlformats.org/officeDocument/2006/relationships/powerPivotData" Target="model/item.data"/><Relationship Id="rId31" Type="http://schemas.openxmlformats.org/officeDocument/2006/relationships/customXml" Target="../customXml/item1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 Id="rId22" Type="http://schemas.openxmlformats.org/officeDocument/2006/relationships/customXml" Target="../customXml/item2.xml"/><Relationship Id="rId27" Type="http://schemas.openxmlformats.org/officeDocument/2006/relationships/customXml" Target="../customXml/item7.xml"/><Relationship Id="rId30" Type="http://schemas.openxmlformats.org/officeDocument/2006/relationships/customXml" Target="../customXml/item10.xml"/><Relationship Id="rId35" Type="http://schemas.openxmlformats.org/officeDocument/2006/relationships/customXml" Target="../customXml/item15.xml"/><Relationship Id="rId43" Type="http://schemas.openxmlformats.org/officeDocument/2006/relationships/customXml" Target="../customXml/item23.xml"/><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12" Type="http://schemas.openxmlformats.org/officeDocument/2006/relationships/pivotCacheDefinition" Target="pivotCache/pivotCacheDefinition5.xml"/><Relationship Id="rId17" Type="http://schemas.openxmlformats.org/officeDocument/2006/relationships/sharedStrings" Target="sharedStrings.xml"/><Relationship Id="rId25" Type="http://schemas.openxmlformats.org/officeDocument/2006/relationships/customXml" Target="../customXml/item5.xml"/><Relationship Id="rId33" Type="http://schemas.openxmlformats.org/officeDocument/2006/relationships/customXml" Target="../customXml/item13.xml"/><Relationship Id="rId38" Type="http://schemas.openxmlformats.org/officeDocument/2006/relationships/customXml" Target="../customXml/item1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[Riego Grades.xlsx]gwa_per_sem!PivotTable3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GWA Per</a:t>
            </a:r>
            <a:r>
              <a:rPr lang="en-US" baseline="0"/>
              <a:t> Sem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gwa_per_sem!$B$1</c:f>
              <c:strCache>
                <c:ptCount val="1"/>
                <c:pt idx="0">
                  <c:v>Total</c:v>
                </c:pt>
              </c:strCache>
            </c:strRef>
          </c:tx>
          <c:spPr>
            <a:solidFill>
              <a:schemeClr val="accent1"/>
            </a:solidFill>
            <a:ln>
              <a:noFill/>
            </a:ln>
            <a:effectLst/>
          </c:spPr>
          <c:invertIfNegative val="0"/>
          <c:cat>
            <c:strRef>
              <c:f>gwa_per_sem!$A$2:$A$11</c:f>
              <c:strCache>
                <c:ptCount val="9"/>
                <c:pt idx="0">
                  <c:v>2021-2022 1st Sem</c:v>
                </c:pt>
                <c:pt idx="1">
                  <c:v>2021-2022 2nd Sem</c:v>
                </c:pt>
                <c:pt idx="2">
                  <c:v>2022 Midyear</c:v>
                </c:pt>
                <c:pt idx="3">
                  <c:v>2022-2023 1st Sem</c:v>
                </c:pt>
                <c:pt idx="4">
                  <c:v>2022-2023 2nd Sem.</c:v>
                </c:pt>
                <c:pt idx="5">
                  <c:v>2023-2024 1st Sem</c:v>
                </c:pt>
                <c:pt idx="6">
                  <c:v>2023-2024 2nd Sem</c:v>
                </c:pt>
                <c:pt idx="7">
                  <c:v>2024-2025 1st Sem</c:v>
                </c:pt>
                <c:pt idx="8">
                  <c:v>2024-2025 2nd Sem</c:v>
                </c:pt>
              </c:strCache>
            </c:strRef>
          </c:cat>
          <c:val>
            <c:numRef>
              <c:f>gwa_per_sem!$B$2:$B$11</c:f>
              <c:numCache>
                <c:formatCode>0.000</c:formatCode>
                <c:ptCount val="9"/>
                <c:pt idx="0">
                  <c:v>2.0499999999999998</c:v>
                </c:pt>
                <c:pt idx="1">
                  <c:v>2.1239999999999997</c:v>
                </c:pt>
                <c:pt idx="2">
                  <c:v>2</c:v>
                </c:pt>
                <c:pt idx="3">
                  <c:v>2.1571428571428575</c:v>
                </c:pt>
                <c:pt idx="4">
                  <c:v>2.2045454545454546</c:v>
                </c:pt>
                <c:pt idx="5">
                  <c:v>1.9749999999999999</c:v>
                </c:pt>
                <c:pt idx="6">
                  <c:v>2.2272727272727266</c:v>
                </c:pt>
                <c:pt idx="7">
                  <c:v>1.8476190476190477</c:v>
                </c:pt>
                <c:pt idx="8">
                  <c:v>1.2</c:v>
                </c:pt>
              </c:numCache>
            </c:numRef>
          </c:val>
          <c:extLst>
            <c:ext xmlns:c16="http://schemas.microsoft.com/office/drawing/2014/chart" uri="{C3380CC4-5D6E-409C-BE32-E72D297353CC}">
              <c16:uniqueId val="{00000000-40A0-4148-AA60-32D4E65494AB}"/>
            </c:ext>
          </c:extLst>
        </c:ser>
        <c:dLbls>
          <c:showLegendKey val="0"/>
          <c:showVal val="0"/>
          <c:showCatName val="0"/>
          <c:showSerName val="0"/>
          <c:showPercent val="0"/>
          <c:showBubbleSize val="0"/>
        </c:dLbls>
        <c:gapWidth val="219"/>
        <c:overlap val="-27"/>
        <c:axId val="286377471"/>
        <c:axId val="286377951"/>
      </c:barChart>
      <c:catAx>
        <c:axId val="286377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77951"/>
        <c:crosses val="autoZero"/>
        <c:auto val="1"/>
        <c:lblAlgn val="ctr"/>
        <c:lblOffset val="100"/>
        <c:noMultiLvlLbl val="0"/>
      </c:catAx>
      <c:valAx>
        <c:axId val="286377951"/>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774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[Riego Grades.xlsx]grades_per_semsubject!PivotTable6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grades_per_semsubject!$B$1</c:f>
              <c:strCache>
                <c:ptCount val="1"/>
                <c:pt idx="0">
                  <c:v>Total</c:v>
                </c:pt>
              </c:strCache>
            </c:strRef>
          </c:tx>
          <c:spPr>
            <a:solidFill>
              <a:schemeClr val="accent1"/>
            </a:solidFill>
            <a:ln>
              <a:noFill/>
            </a:ln>
            <a:effectLst/>
          </c:spPr>
          <c:invertIfNegative val="0"/>
          <c:cat>
            <c:strRef>
              <c:f>grades_per_semsubject!$A$2:$A$11</c:f>
              <c:strCache>
                <c:ptCount val="9"/>
                <c:pt idx="0">
                  <c:v>Calculus 2 (Integral Calculust</c:v>
                </c:pt>
                <c:pt idx="1">
                  <c:v>Discrete Mathematics</c:v>
                </c:pt>
                <c:pt idx="2">
                  <c:v>Engineeong Data Analysis</c:v>
                </c:pt>
                <c:pt idx="3">
                  <c:v>National Service Training Program 2</c:v>
                </c:pt>
                <c:pt idx="4">
                  <c:v>Object Oriented Programming</c:v>
                </c:pt>
                <c:pt idx="5">
                  <c:v>Physical Education 2 (Rhythmic Activmes</c:v>
                </c:pt>
                <c:pt idx="6">
                  <c:v>Physics for Engineers Lab</c:v>
                </c:pt>
                <c:pt idx="7">
                  <c:v>Physics for Engineers, Lec</c:v>
                </c:pt>
                <c:pt idx="8">
                  <c:v>Readings in Phippine History</c:v>
                </c:pt>
              </c:strCache>
            </c:strRef>
          </c:cat>
          <c:val>
            <c:numRef>
              <c:f>grades_per_semsubject!$B$2:$B$11</c:f>
              <c:numCache>
                <c:formatCode>General</c:formatCode>
                <c:ptCount val="9"/>
                <c:pt idx="0">
                  <c:v>3</c:v>
                </c:pt>
                <c:pt idx="1">
                  <c:v>2.1</c:v>
                </c:pt>
                <c:pt idx="2">
                  <c:v>2.2000000000000002</c:v>
                </c:pt>
                <c:pt idx="3">
                  <c:v>1</c:v>
                </c:pt>
                <c:pt idx="4">
                  <c:v>1.8</c:v>
                </c:pt>
                <c:pt idx="5">
                  <c:v>1.9</c:v>
                </c:pt>
                <c:pt idx="6">
                  <c:v>2.2000000000000002</c:v>
                </c:pt>
                <c:pt idx="7">
                  <c:v>2.2000000000000002</c:v>
                </c:pt>
                <c:pt idx="8">
                  <c:v>2</c:v>
                </c:pt>
              </c:numCache>
            </c:numRef>
          </c:val>
          <c:extLst>
            <c:ext xmlns:c16="http://schemas.microsoft.com/office/drawing/2014/chart" uri="{C3380CC4-5D6E-409C-BE32-E72D297353CC}">
              <c16:uniqueId val="{00000000-746F-4621-87D2-60C6EDCE893A}"/>
            </c:ext>
          </c:extLst>
        </c:ser>
        <c:dLbls>
          <c:showLegendKey val="0"/>
          <c:showVal val="0"/>
          <c:showCatName val="0"/>
          <c:showSerName val="0"/>
          <c:showPercent val="0"/>
          <c:showBubbleSize val="0"/>
        </c:dLbls>
        <c:gapWidth val="182"/>
        <c:axId val="523383583"/>
        <c:axId val="523387423"/>
      </c:barChart>
      <c:catAx>
        <c:axId val="5233835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387423"/>
        <c:crosses val="autoZero"/>
        <c:auto val="1"/>
        <c:lblAlgn val="ctr"/>
        <c:lblOffset val="100"/>
        <c:noMultiLvlLbl val="0"/>
      </c:catAx>
      <c:valAx>
        <c:axId val="5233874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3835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[Riego Grades.xlsx]grades_per_subject!PivotTable7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grades_per_subject!$B$1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grades_per_subject!$A$2:$A$81</c:f>
              <c:multiLvlStrCache>
                <c:ptCount val="70"/>
                <c:lvl>
                  <c:pt idx="0">
                    <c:v>Calculus 1 (Differential Calculus)</c:v>
                  </c:pt>
                  <c:pt idx="1">
                    <c:v>Chemistry for Engineers Lec</c:v>
                  </c:pt>
                  <c:pt idx="2">
                    <c:v>Chemistry for Engineers. Lab</c:v>
                  </c:pt>
                  <c:pt idx="3">
                    <c:v>Computer Engineering as a Discipline</c:v>
                  </c:pt>
                  <c:pt idx="4">
                    <c:v>Mathematics in the Modern World</c:v>
                  </c:pt>
                  <c:pt idx="5">
                    <c:v>National Service Training Program 1</c:v>
                  </c:pt>
                  <c:pt idx="6">
                    <c:v>Physical Education 1 (Movement Enhancement)</c:v>
                  </c:pt>
                  <c:pt idx="7">
                    <c:v>Programning Logic and Design</c:v>
                  </c:pt>
                  <c:pt idx="8">
                    <c:v>Science Technology and Society</c:v>
                  </c:pt>
                  <c:pt idx="9">
                    <c:v>Understanding the Self</c:v>
                  </c:pt>
                  <c:pt idx="10">
                    <c:v>Calculus 2 (Integral Calculust</c:v>
                  </c:pt>
                  <c:pt idx="11">
                    <c:v>Discrete Mathematics</c:v>
                  </c:pt>
                  <c:pt idx="12">
                    <c:v>Engineeong Data Analysis</c:v>
                  </c:pt>
                  <c:pt idx="13">
                    <c:v>National Service Training Program 2</c:v>
                  </c:pt>
                  <c:pt idx="14">
                    <c:v>Object Oriented Programming</c:v>
                  </c:pt>
                  <c:pt idx="15">
                    <c:v>Physical Education 2 (Rhythmic Activmes</c:v>
                  </c:pt>
                  <c:pt idx="16">
                    <c:v>Physics for Engineers Lab</c:v>
                  </c:pt>
                  <c:pt idx="17">
                    <c:v>Physics for Engineers, Lec</c:v>
                  </c:pt>
                  <c:pt idx="18">
                    <c:v>Readings in Phippine History</c:v>
                  </c:pt>
                  <c:pt idx="19">
                    <c:v>Fundamentals of Electrical Cecut Lec</c:v>
                  </c:pt>
                  <c:pt idx="20">
                    <c:v>Fundamentals of Electrical Circuit. Lab</c:v>
                  </c:pt>
                  <c:pt idx="21">
                    <c:v>GEC Elective 1 Malayuning Komunikasyon)</c:v>
                  </c:pt>
                  <c:pt idx="22">
                    <c:v>Art Appreciation</c:v>
                  </c:pt>
                  <c:pt idx="23">
                    <c:v>Computer Aided Drafting</c:v>
                  </c:pt>
                  <c:pt idx="24">
                    <c:v>Data Structures and Algorithms</c:v>
                  </c:pt>
                  <c:pt idx="25">
                    <c:v>Differential Equations</c:v>
                  </c:pt>
                  <c:pt idx="26">
                    <c:v>Engineering Economics</c:v>
                  </c:pt>
                  <c:pt idx="27">
                    <c:v>Fundamentals of Electronic Circuits Lab</c:v>
                  </c:pt>
                  <c:pt idx="28">
                    <c:v>Fundamentals of Electronic Circuits, Lec</c:v>
                  </c:pt>
                  <c:pt idx="29">
                    <c:v>GEC Elective 2 (Retonka sa Kolehiyo)</c:v>
                  </c:pt>
                  <c:pt idx="30">
                    <c:v>Physical Education 3 (Individuat/Dual Sports)</c:v>
                  </c:pt>
                  <c:pt idx="31">
                    <c:v>Life and Works of Rizal</c:v>
                  </c:pt>
                  <c:pt idx="32">
                    <c:v>Logic Circuits and Design, Lab</c:v>
                  </c:pt>
                  <c:pt idx="33">
                    <c:v>Logic Circuits and Design, Lec.</c:v>
                  </c:pt>
                  <c:pt idx="34">
                    <c:v>Numencal Methods</c:v>
                  </c:pt>
                  <c:pt idx="35">
                    <c:v>Physical Education 4 (Team Sports)</c:v>
                  </c:pt>
                  <c:pt idx="36">
                    <c:v>Purposive Communication</c:v>
                  </c:pt>
                  <c:pt idx="37">
                    <c:v>Software Design, Lab.</c:v>
                  </c:pt>
                  <c:pt idx="38">
                    <c:v>Software Design, Lec</c:v>
                  </c:pt>
                  <c:pt idx="39">
                    <c:v>The Contemporary World</c:v>
                  </c:pt>
                  <c:pt idx="40">
                    <c:v>Cognate/Elective Course 1</c:v>
                  </c:pt>
                  <c:pt idx="41">
                    <c:v>Computer Engineening Drafting and Design</c:v>
                  </c:pt>
                  <c:pt idx="42">
                    <c:v>Data arid Digital Communications</c:v>
                  </c:pt>
                  <c:pt idx="43">
                    <c:v>Feedback and Control System</c:v>
                  </c:pt>
                  <c:pt idx="44">
                    <c:v>Fundamentals of Mixed Signals and Sensors</c:v>
                  </c:pt>
                  <c:pt idx="45">
                    <c:v>Introduction to HOL</c:v>
                  </c:pt>
                  <c:pt idx="46">
                    <c:v>Methods of Research</c:v>
                  </c:pt>
                  <c:pt idx="47">
                    <c:v>Microprocessors, Lab</c:v>
                  </c:pt>
                  <c:pt idx="48">
                    <c:v>Microprocessors. Lec</c:v>
                  </c:pt>
                  <c:pt idx="49">
                    <c:v>Operating Systems</c:v>
                  </c:pt>
                  <c:pt idx="50">
                    <c:v>Basic Occupational Health and Salety</c:v>
                  </c:pt>
                  <c:pt idx="51">
                    <c:v>Cognate/Elective Course 2**</c:v>
                  </c:pt>
                  <c:pt idx="52">
                    <c:v>Computer Networks and Secunty, Lec.</c:v>
                  </c:pt>
                  <c:pt idx="53">
                    <c:v>Computer Networks and Security, Lab.</c:v>
                  </c:pt>
                  <c:pt idx="54">
                    <c:v>CpE Laws and Professional Practice</c:v>
                  </c:pt>
                  <c:pt idx="55">
                    <c:v>CpE Practice and Design 1</c:v>
                  </c:pt>
                  <c:pt idx="56">
                    <c:v>Ethics</c:v>
                  </c:pt>
                  <c:pt idx="57">
                    <c:v>GEC Elective 3 (Panitikan)</c:v>
                  </c:pt>
                  <c:pt idx="58">
                    <c:v>Technopreneurship</c:v>
                  </c:pt>
                  <c:pt idx="59">
                    <c:v>Cognate/Elective Course 3*</c:v>
                  </c:pt>
                  <c:pt idx="60">
                    <c:v>Computer Architecture and Organization Lab</c:v>
                  </c:pt>
                  <c:pt idx="61">
                    <c:v>Computer Architecture and Organization, Lec</c:v>
                  </c:pt>
                  <c:pt idx="62">
                    <c:v>CpE Practice and Design 2</c:v>
                  </c:pt>
                  <c:pt idx="63">
                    <c:v>Digital Signal Processing, Lab.</c:v>
                  </c:pt>
                  <c:pt idx="64">
                    <c:v>Digital Signal Processing, Lec</c:v>
                  </c:pt>
                  <c:pt idx="65">
                    <c:v>Embedded Systems, Lab</c:v>
                  </c:pt>
                  <c:pt idx="66">
                    <c:v>Embedded Systems, Lec</c:v>
                  </c:pt>
                  <c:pt idx="67">
                    <c:v>Emerging Technologies in CpE</c:v>
                  </c:pt>
                  <c:pt idx="68">
                    <c:v>Seminars and Fieldtrips.</c:v>
                  </c:pt>
                  <c:pt idx="69">
                    <c:v>On-the-Job Training (OJT)-480 Hrs.</c:v>
                  </c:pt>
                </c:lvl>
                <c:lvl>
                  <c:pt idx="0">
                    <c:v>2021-2022 1st Sem</c:v>
                  </c:pt>
                  <c:pt idx="10">
                    <c:v>2021-2022 2nd Sem</c:v>
                  </c:pt>
                  <c:pt idx="19">
                    <c:v>2022 Midyear</c:v>
                  </c:pt>
                  <c:pt idx="22">
                    <c:v>2022-2023 1st Sem</c:v>
                  </c:pt>
                  <c:pt idx="31">
                    <c:v>2022-2023 2nd Sem.</c:v>
                  </c:pt>
                  <c:pt idx="40">
                    <c:v>2023-2024 1st Sem</c:v>
                  </c:pt>
                  <c:pt idx="50">
                    <c:v>2023-2024 2nd Sem</c:v>
                  </c:pt>
                  <c:pt idx="59">
                    <c:v>2024-2025 1st Sem</c:v>
                  </c:pt>
                  <c:pt idx="69">
                    <c:v>2024-2025 2nd Sem</c:v>
                  </c:pt>
                </c:lvl>
              </c:multiLvlStrCache>
            </c:multiLvlStrRef>
          </c:cat>
          <c:val>
            <c:numRef>
              <c:f>grades_per_subject!$B$2:$B$81</c:f>
              <c:numCache>
                <c:formatCode>General</c:formatCode>
                <c:ptCount val="70"/>
                <c:pt idx="0">
                  <c:v>2.2999999999999998</c:v>
                </c:pt>
                <c:pt idx="1">
                  <c:v>2.2000000000000002</c:v>
                </c:pt>
                <c:pt idx="2">
                  <c:v>2</c:v>
                </c:pt>
                <c:pt idx="3">
                  <c:v>2.4</c:v>
                </c:pt>
                <c:pt idx="4">
                  <c:v>2</c:v>
                </c:pt>
                <c:pt idx="5">
                  <c:v>2.2999999999999998</c:v>
                </c:pt>
                <c:pt idx="6">
                  <c:v>1.4</c:v>
                </c:pt>
                <c:pt idx="7">
                  <c:v>1.7</c:v>
                </c:pt>
                <c:pt idx="8">
                  <c:v>2.2000000000000002</c:v>
                </c:pt>
                <c:pt idx="9">
                  <c:v>1.7</c:v>
                </c:pt>
                <c:pt idx="10">
                  <c:v>3</c:v>
                </c:pt>
                <c:pt idx="11">
                  <c:v>2.1</c:v>
                </c:pt>
                <c:pt idx="12">
                  <c:v>2.2000000000000002</c:v>
                </c:pt>
                <c:pt idx="13">
                  <c:v>1</c:v>
                </c:pt>
                <c:pt idx="14">
                  <c:v>1.8</c:v>
                </c:pt>
                <c:pt idx="15">
                  <c:v>1.9</c:v>
                </c:pt>
                <c:pt idx="16">
                  <c:v>2.2000000000000002</c:v>
                </c:pt>
                <c:pt idx="17">
                  <c:v>2.2000000000000002</c:v>
                </c:pt>
                <c:pt idx="18">
                  <c:v>2</c:v>
                </c:pt>
                <c:pt idx="19">
                  <c:v>2.2999999999999998</c:v>
                </c:pt>
                <c:pt idx="20">
                  <c:v>2.2999999999999998</c:v>
                </c:pt>
                <c:pt idx="21">
                  <c:v>1.6</c:v>
                </c:pt>
                <c:pt idx="22">
                  <c:v>1.6</c:v>
                </c:pt>
                <c:pt idx="23">
                  <c:v>3</c:v>
                </c:pt>
                <c:pt idx="24">
                  <c:v>2.1</c:v>
                </c:pt>
                <c:pt idx="25">
                  <c:v>2.6</c:v>
                </c:pt>
                <c:pt idx="26">
                  <c:v>2.7</c:v>
                </c:pt>
                <c:pt idx="27">
                  <c:v>2.5</c:v>
                </c:pt>
                <c:pt idx="28">
                  <c:v>2.6</c:v>
                </c:pt>
                <c:pt idx="29">
                  <c:v>1.5</c:v>
                </c:pt>
                <c:pt idx="30">
                  <c:v>1.3</c:v>
                </c:pt>
                <c:pt idx="31">
                  <c:v>2</c:v>
                </c:pt>
                <c:pt idx="32">
                  <c:v>2.2000000000000002</c:v>
                </c:pt>
                <c:pt idx="33">
                  <c:v>2.2000000000000002</c:v>
                </c:pt>
                <c:pt idx="34">
                  <c:v>2.7</c:v>
                </c:pt>
                <c:pt idx="35">
                  <c:v>1.4</c:v>
                </c:pt>
                <c:pt idx="36">
                  <c:v>2.1</c:v>
                </c:pt>
                <c:pt idx="37">
                  <c:v>1.8</c:v>
                </c:pt>
                <c:pt idx="38">
                  <c:v>2.6</c:v>
                </c:pt>
                <c:pt idx="39">
                  <c:v>2.2999999999999998</c:v>
                </c:pt>
                <c:pt idx="40">
                  <c:v>2.2999999999999998</c:v>
                </c:pt>
                <c:pt idx="41">
                  <c:v>1.9</c:v>
                </c:pt>
                <c:pt idx="42">
                  <c:v>2</c:v>
                </c:pt>
                <c:pt idx="43">
                  <c:v>2.1</c:v>
                </c:pt>
                <c:pt idx="44">
                  <c:v>2</c:v>
                </c:pt>
                <c:pt idx="45">
                  <c:v>1.6</c:v>
                </c:pt>
                <c:pt idx="46">
                  <c:v>2.2000000000000002</c:v>
                </c:pt>
                <c:pt idx="47">
                  <c:v>1.9</c:v>
                </c:pt>
                <c:pt idx="48">
                  <c:v>1.9</c:v>
                </c:pt>
                <c:pt idx="49">
                  <c:v>1.5</c:v>
                </c:pt>
                <c:pt idx="50">
                  <c:v>2.1</c:v>
                </c:pt>
                <c:pt idx="51">
                  <c:v>2.4</c:v>
                </c:pt>
                <c:pt idx="52">
                  <c:v>2.2999999999999998</c:v>
                </c:pt>
                <c:pt idx="53">
                  <c:v>2.2000000000000002</c:v>
                </c:pt>
                <c:pt idx="54">
                  <c:v>2.4</c:v>
                </c:pt>
                <c:pt idx="55">
                  <c:v>2.4</c:v>
                </c:pt>
                <c:pt idx="56">
                  <c:v>2.2000000000000002</c:v>
                </c:pt>
                <c:pt idx="57">
                  <c:v>1.9</c:v>
                </c:pt>
                <c:pt idx="58">
                  <c:v>2.2999999999999998</c:v>
                </c:pt>
                <c:pt idx="59">
                  <c:v>2</c:v>
                </c:pt>
                <c:pt idx="60">
                  <c:v>1.6</c:v>
                </c:pt>
                <c:pt idx="61">
                  <c:v>1.6</c:v>
                </c:pt>
                <c:pt idx="62">
                  <c:v>2.4</c:v>
                </c:pt>
                <c:pt idx="63">
                  <c:v>1.5</c:v>
                </c:pt>
                <c:pt idx="64">
                  <c:v>1.5</c:v>
                </c:pt>
                <c:pt idx="65">
                  <c:v>1.6</c:v>
                </c:pt>
                <c:pt idx="66">
                  <c:v>2.4</c:v>
                </c:pt>
                <c:pt idx="67">
                  <c:v>1.8</c:v>
                </c:pt>
                <c:pt idx="68">
                  <c:v>1.4</c:v>
                </c:pt>
                <c:pt idx="69">
                  <c:v>1.2</c:v>
                </c:pt>
              </c:numCache>
            </c:numRef>
          </c:val>
          <c:smooth val="0"/>
          <c:extLst>
            <c:ext xmlns:c16="http://schemas.microsoft.com/office/drawing/2014/chart" uri="{C3380CC4-5D6E-409C-BE32-E72D297353CC}">
              <c16:uniqueId val="{00000000-24E8-4B59-9737-ED0CF072FD9B}"/>
            </c:ext>
          </c:extLst>
        </c:ser>
        <c:dLbls>
          <c:showLegendKey val="0"/>
          <c:showVal val="0"/>
          <c:showCatName val="0"/>
          <c:showSerName val="0"/>
          <c:showPercent val="0"/>
          <c:showBubbleSize val="0"/>
        </c:dLbls>
        <c:marker val="1"/>
        <c:smooth val="0"/>
        <c:axId val="52045392"/>
        <c:axId val="52045872"/>
      </c:lineChart>
      <c:catAx>
        <c:axId val="52045392"/>
        <c:scaling>
          <c:orientation val="minMax"/>
        </c:scaling>
        <c:delete val="1"/>
        <c:axPos val="b"/>
        <c:numFmt formatCode="General" sourceLinked="1"/>
        <c:majorTickMark val="none"/>
        <c:minorTickMark val="none"/>
        <c:tickLblPos val="nextTo"/>
        <c:crossAx val="52045872"/>
        <c:crosses val="autoZero"/>
        <c:auto val="1"/>
        <c:lblAlgn val="ctr"/>
        <c:lblOffset val="100"/>
        <c:noMultiLvlLbl val="0"/>
      </c:catAx>
      <c:valAx>
        <c:axId val="5204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45392"/>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rPr>
              <a:t>Subjects and Final Grade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validations!$C$1:$C$11</c:f>
              <c:strCache>
                <c:ptCount val="11"/>
                <c:pt idx="1">
                  <c:v>Embedded Systems, Lec</c:v>
                </c:pt>
                <c:pt idx="2">
                  <c:v>Embedded Systems, Lab</c:v>
                </c:pt>
                <c:pt idx="3">
                  <c:v>Computer Architecture and Organization, Lec</c:v>
                </c:pt>
                <c:pt idx="4">
                  <c:v>Computer Architecture and Organization Lab</c:v>
                </c:pt>
                <c:pt idx="5">
                  <c:v>Emerging Technologies in CpE</c:v>
                </c:pt>
                <c:pt idx="6">
                  <c:v>CpE Practice and Design 2</c:v>
                </c:pt>
                <c:pt idx="7">
                  <c:v>Digital Signal Processing, Lec</c:v>
                </c:pt>
                <c:pt idx="8">
                  <c:v>Digital Signal Processing, Lab.</c:v>
                </c:pt>
                <c:pt idx="9">
                  <c:v>Cognate/Elective Course 3*</c:v>
                </c:pt>
                <c:pt idx="10">
                  <c:v>Seminars and Fieldtrips.</c:v>
                </c:pt>
              </c:strCache>
            </c:strRef>
          </c:cat>
          <c:val>
            <c:numRef>
              <c:f>validations!$L$1:$L$11</c:f>
              <c:numCache>
                <c:formatCode>General</c:formatCode>
                <c:ptCount val="11"/>
                <c:pt idx="1">
                  <c:v>#N/A</c:v>
                </c:pt>
                <c:pt idx="2">
                  <c:v>#N/A</c:v>
                </c:pt>
                <c:pt idx="3">
                  <c:v>#N/A</c:v>
                </c:pt>
                <c:pt idx="4">
                  <c:v>1.6</c:v>
                </c:pt>
                <c:pt idx="5">
                  <c:v>#N/A</c:v>
                </c:pt>
                <c:pt idx="6">
                  <c:v>#N/A</c:v>
                </c:pt>
                <c:pt idx="7">
                  <c:v>#N/A</c:v>
                </c:pt>
                <c:pt idx="8">
                  <c:v>#N/A</c:v>
                </c:pt>
                <c:pt idx="9">
                  <c:v>#N/A</c:v>
                </c:pt>
                <c:pt idx="10">
                  <c:v>#N/A</c:v>
                </c:pt>
              </c:numCache>
            </c:numRef>
          </c:val>
          <c:extLst>
            <c:ext xmlns:c16="http://schemas.microsoft.com/office/drawing/2014/chart" uri="{C3380CC4-5D6E-409C-BE32-E72D297353CC}">
              <c16:uniqueId val="{00000000-8A02-4A71-B19B-A44688E05B86}"/>
            </c:ext>
          </c:extLst>
        </c:ser>
        <c:ser>
          <c:idx val="1"/>
          <c:order val="1"/>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validations!$C$1:$C$11</c:f>
              <c:strCache>
                <c:ptCount val="11"/>
                <c:pt idx="1">
                  <c:v>Embedded Systems, Lec</c:v>
                </c:pt>
                <c:pt idx="2">
                  <c:v>Embedded Systems, Lab</c:v>
                </c:pt>
                <c:pt idx="3">
                  <c:v>Computer Architecture and Organization, Lec</c:v>
                </c:pt>
                <c:pt idx="4">
                  <c:v>Computer Architecture and Organization Lab</c:v>
                </c:pt>
                <c:pt idx="5">
                  <c:v>Emerging Technologies in CpE</c:v>
                </c:pt>
                <c:pt idx="6">
                  <c:v>CpE Practice and Design 2</c:v>
                </c:pt>
                <c:pt idx="7">
                  <c:v>Digital Signal Processing, Lec</c:v>
                </c:pt>
                <c:pt idx="8">
                  <c:v>Digital Signal Processing, Lab.</c:v>
                </c:pt>
                <c:pt idx="9">
                  <c:v>Cognate/Elective Course 3*</c:v>
                </c:pt>
                <c:pt idx="10">
                  <c:v>Seminars and Fieldtrips.</c:v>
                </c:pt>
              </c:strCache>
            </c:strRef>
          </c:cat>
          <c:val>
            <c:numRef>
              <c:f>validations!$M$1:$M$11</c:f>
              <c:numCache>
                <c:formatCode>General</c:formatCode>
                <c:ptCount val="11"/>
                <c:pt idx="1">
                  <c:v>2.4</c:v>
                </c:pt>
                <c:pt idx="2">
                  <c:v>1.6</c:v>
                </c:pt>
                <c:pt idx="3">
                  <c:v>1.6</c:v>
                </c:pt>
                <c:pt idx="4">
                  <c:v>#N/A</c:v>
                </c:pt>
                <c:pt idx="5">
                  <c:v>1.8</c:v>
                </c:pt>
                <c:pt idx="6">
                  <c:v>2.4</c:v>
                </c:pt>
                <c:pt idx="7">
                  <c:v>1.5</c:v>
                </c:pt>
                <c:pt idx="8">
                  <c:v>1.5</c:v>
                </c:pt>
                <c:pt idx="9">
                  <c:v>2</c:v>
                </c:pt>
                <c:pt idx="10">
                  <c:v>1.4</c:v>
                </c:pt>
              </c:numCache>
            </c:numRef>
          </c:val>
          <c:extLst>
            <c:ext xmlns:c16="http://schemas.microsoft.com/office/drawing/2014/chart" uri="{C3380CC4-5D6E-409C-BE32-E72D297353CC}">
              <c16:uniqueId val="{00000001-8A02-4A71-B19B-A44688E05B86}"/>
            </c:ext>
          </c:extLst>
        </c:ser>
        <c:dLbls>
          <c:showLegendKey val="0"/>
          <c:showVal val="0"/>
          <c:showCatName val="0"/>
          <c:showSerName val="0"/>
          <c:showPercent val="0"/>
          <c:showBubbleSize val="0"/>
        </c:dLbls>
        <c:gapWidth val="115"/>
        <c:overlap val="-20"/>
        <c:axId val="86454656"/>
        <c:axId val="86456096"/>
      </c:barChart>
      <c:catAx>
        <c:axId val="8645465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56096"/>
        <c:crosses val="autoZero"/>
        <c:auto val="1"/>
        <c:lblAlgn val="ctr"/>
        <c:lblOffset val="100"/>
        <c:noMultiLvlLbl val="0"/>
      </c:catAx>
      <c:valAx>
        <c:axId val="864560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5465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rPr>
              <a:t>GWA</a:t>
            </a:r>
            <a:r>
              <a:rPr lang="en-US" baseline="0">
                <a:solidFill>
                  <a:schemeClr val="tx1"/>
                </a:solidFill>
              </a:rPr>
              <a:t> by Semester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validations!$B$1:$B$11</c:f>
              <c:strCache>
                <c:ptCount val="10"/>
                <c:pt idx="1">
                  <c:v>2021-2022 1st Sem </c:v>
                </c:pt>
                <c:pt idx="2">
                  <c:v>2021-2022 2nd Sem </c:v>
                </c:pt>
                <c:pt idx="3">
                  <c:v>2022 Midyear </c:v>
                </c:pt>
                <c:pt idx="4">
                  <c:v>2022-2023 1st Sem </c:v>
                </c:pt>
                <c:pt idx="5">
                  <c:v>2022-2023 2nd Sem. </c:v>
                </c:pt>
                <c:pt idx="6">
                  <c:v>2023-2024 1st Sem </c:v>
                </c:pt>
                <c:pt idx="7">
                  <c:v>2023-2024 2nd Sem </c:v>
                </c:pt>
                <c:pt idx="8">
                  <c:v>2024-2025 1st Sem </c:v>
                </c:pt>
                <c:pt idx="9">
                  <c:v>2024-2025 2nd Sem </c:v>
                </c:pt>
              </c:strCache>
            </c:strRef>
          </c:cat>
          <c:val>
            <c:numRef>
              <c:f>validations!$J$1:$J$11</c:f>
              <c:numCache>
                <c:formatCode>General</c:formatCode>
                <c:ptCount val="11"/>
                <c:pt idx="1">
                  <c:v>#N/A</c:v>
                </c:pt>
                <c:pt idx="2">
                  <c:v>#N/A</c:v>
                </c:pt>
                <c:pt idx="3">
                  <c:v>#N/A</c:v>
                </c:pt>
                <c:pt idx="4">
                  <c:v>#N/A</c:v>
                </c:pt>
                <c:pt idx="5">
                  <c:v>#N/A</c:v>
                </c:pt>
                <c:pt idx="6">
                  <c:v>#N/A</c:v>
                </c:pt>
                <c:pt idx="7">
                  <c:v>#N/A</c:v>
                </c:pt>
                <c:pt idx="8">
                  <c:v>1.8476190476190477</c:v>
                </c:pt>
                <c:pt idx="9">
                  <c:v>#N/A</c:v>
                </c:pt>
              </c:numCache>
            </c:numRef>
          </c:val>
          <c:extLst>
            <c:ext xmlns:c16="http://schemas.microsoft.com/office/drawing/2014/chart" uri="{C3380CC4-5D6E-409C-BE32-E72D297353CC}">
              <c16:uniqueId val="{00000000-5190-46F1-BCEE-A98A60EFD8F4}"/>
            </c:ext>
          </c:extLst>
        </c:ser>
        <c:ser>
          <c:idx val="1"/>
          <c:order val="1"/>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validations!$B$1:$B$11</c:f>
              <c:strCache>
                <c:ptCount val="10"/>
                <c:pt idx="1">
                  <c:v>2021-2022 1st Sem </c:v>
                </c:pt>
                <c:pt idx="2">
                  <c:v>2021-2022 2nd Sem </c:v>
                </c:pt>
                <c:pt idx="3">
                  <c:v>2022 Midyear </c:v>
                </c:pt>
                <c:pt idx="4">
                  <c:v>2022-2023 1st Sem </c:v>
                </c:pt>
                <c:pt idx="5">
                  <c:v>2022-2023 2nd Sem. </c:v>
                </c:pt>
                <c:pt idx="6">
                  <c:v>2023-2024 1st Sem </c:v>
                </c:pt>
                <c:pt idx="7">
                  <c:v>2023-2024 2nd Sem </c:v>
                </c:pt>
                <c:pt idx="8">
                  <c:v>2024-2025 1st Sem </c:v>
                </c:pt>
                <c:pt idx="9">
                  <c:v>2024-2025 2nd Sem </c:v>
                </c:pt>
              </c:strCache>
            </c:strRef>
          </c:cat>
          <c:val>
            <c:numRef>
              <c:f>validations!$K$1:$K$11</c:f>
              <c:numCache>
                <c:formatCode>General</c:formatCode>
                <c:ptCount val="11"/>
                <c:pt idx="1">
                  <c:v>2.0499999999999998</c:v>
                </c:pt>
                <c:pt idx="2">
                  <c:v>2.1239999999999997</c:v>
                </c:pt>
                <c:pt idx="3">
                  <c:v>2</c:v>
                </c:pt>
                <c:pt idx="4">
                  <c:v>2.1571428571428575</c:v>
                </c:pt>
                <c:pt idx="5">
                  <c:v>2.2045454545454546</c:v>
                </c:pt>
                <c:pt idx="6">
                  <c:v>1.9749999999999999</c:v>
                </c:pt>
                <c:pt idx="7">
                  <c:v>2.2272727272727266</c:v>
                </c:pt>
                <c:pt idx="8">
                  <c:v>#N/A</c:v>
                </c:pt>
                <c:pt idx="9">
                  <c:v>1.2</c:v>
                </c:pt>
              </c:numCache>
            </c:numRef>
          </c:val>
          <c:extLst>
            <c:ext xmlns:c16="http://schemas.microsoft.com/office/drawing/2014/chart" uri="{C3380CC4-5D6E-409C-BE32-E72D297353CC}">
              <c16:uniqueId val="{00000001-5190-46F1-BCEE-A98A60EFD8F4}"/>
            </c:ext>
          </c:extLst>
        </c:ser>
        <c:dLbls>
          <c:showLegendKey val="0"/>
          <c:showVal val="0"/>
          <c:showCatName val="0"/>
          <c:showSerName val="0"/>
          <c:showPercent val="0"/>
          <c:showBubbleSize val="0"/>
        </c:dLbls>
        <c:gapWidth val="100"/>
        <c:overlap val="-24"/>
        <c:axId val="86455616"/>
        <c:axId val="86459936"/>
      </c:barChart>
      <c:catAx>
        <c:axId val="864556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59936"/>
        <c:crosses val="max"/>
        <c:auto val="1"/>
        <c:lblAlgn val="ctr"/>
        <c:lblOffset val="100"/>
        <c:noMultiLvlLbl val="0"/>
      </c:catAx>
      <c:valAx>
        <c:axId val="86459936"/>
        <c:scaling>
          <c:orientation val="maxMin"/>
          <c:max val="5"/>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556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Grade Distribution Across Courses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Grades!$F$1</c:f>
              <c:strCache>
                <c:ptCount val="1"/>
                <c:pt idx="0">
                  <c:v>Grade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cat>
            <c:strRef>
              <c:f>Grades!$E$2:$E$71</c:f>
              <c:strCache>
                <c:ptCount val="70"/>
                <c:pt idx="0">
                  <c:v>Calculus 1 (Differential Calculus)</c:v>
                </c:pt>
                <c:pt idx="1">
                  <c:v>Chemistry for Engineers Lec</c:v>
                </c:pt>
                <c:pt idx="2">
                  <c:v>Chemistry for Engineers. Lab</c:v>
                </c:pt>
                <c:pt idx="3">
                  <c:v>Computer Engineering as a Discipline</c:v>
                </c:pt>
                <c:pt idx="4">
                  <c:v>Programning Logic and Design</c:v>
                </c:pt>
                <c:pt idx="5">
                  <c:v>Mathematics in the Modern World</c:v>
                </c:pt>
                <c:pt idx="6">
                  <c:v>Science Technology and Society</c:v>
                </c:pt>
                <c:pt idx="7">
                  <c:v>Understanding the Self</c:v>
                </c:pt>
                <c:pt idx="8">
                  <c:v>Physical Education 1 (Movement Enhancement)</c:v>
                </c:pt>
                <c:pt idx="9">
                  <c:v>National Service Training Program 1</c:v>
                </c:pt>
                <c:pt idx="10">
                  <c:v>Calculus 2 (Integral Calculust</c:v>
                </c:pt>
                <c:pt idx="11">
                  <c:v>Physics for Engineers, Lec</c:v>
                </c:pt>
                <c:pt idx="12">
                  <c:v>Physics for Engineers Lab</c:v>
                </c:pt>
                <c:pt idx="13">
                  <c:v>Object Oriented Programming</c:v>
                </c:pt>
                <c:pt idx="14">
                  <c:v>Engineeong Data Analysis</c:v>
                </c:pt>
                <c:pt idx="15">
                  <c:v>Discrete Mathematics</c:v>
                </c:pt>
                <c:pt idx="16">
                  <c:v>Readings in Phippine History</c:v>
                </c:pt>
                <c:pt idx="17">
                  <c:v>Physical Education 2 (Rhythmic Activmes</c:v>
                </c:pt>
                <c:pt idx="18">
                  <c:v>National Service Training Program 2</c:v>
                </c:pt>
                <c:pt idx="19">
                  <c:v>Fundamentals of Electrical Cecut Lec</c:v>
                </c:pt>
                <c:pt idx="20">
                  <c:v>Fundamentals of Electrical Circuit. Lab</c:v>
                </c:pt>
                <c:pt idx="21">
                  <c:v>GEC Elective 1 Malayuning Komunikasyon)</c:v>
                </c:pt>
                <c:pt idx="22">
                  <c:v>Differential Equations</c:v>
                </c:pt>
                <c:pt idx="23">
                  <c:v>Art Appreciation</c:v>
                </c:pt>
                <c:pt idx="24">
                  <c:v>Data Structures and Algorithms</c:v>
                </c:pt>
                <c:pt idx="25">
                  <c:v>Engineering Economics</c:v>
                </c:pt>
                <c:pt idx="26">
                  <c:v>Fundamentals of Electronic Circuits, Lec</c:v>
                </c:pt>
                <c:pt idx="27">
                  <c:v>Fundamentals of Electronic Circuits Lab</c:v>
                </c:pt>
                <c:pt idx="28">
                  <c:v>GEC Elective 2 (Retonka sa Kolehiyo)</c:v>
                </c:pt>
                <c:pt idx="29">
                  <c:v>Computer Aided Drafting</c:v>
                </c:pt>
                <c:pt idx="30">
                  <c:v>Physical Education 3 (Individuat/Dual Sports)</c:v>
                </c:pt>
                <c:pt idx="31">
                  <c:v>Numencal Methods</c:v>
                </c:pt>
                <c:pt idx="32">
                  <c:v>Software Design, Lec</c:v>
                </c:pt>
                <c:pt idx="33">
                  <c:v>Software Design, Lab.</c:v>
                </c:pt>
                <c:pt idx="34">
                  <c:v>Purposive Communication</c:v>
                </c:pt>
                <c:pt idx="35">
                  <c:v>Logic Circuits and Design, Lec.</c:v>
                </c:pt>
                <c:pt idx="36">
                  <c:v>Logic Circuits and Design, Lab</c:v>
                </c:pt>
                <c:pt idx="37">
                  <c:v>The Contemporary World</c:v>
                </c:pt>
                <c:pt idx="38">
                  <c:v>Life and Works of Rizal</c:v>
                </c:pt>
                <c:pt idx="39">
                  <c:v>Physical Education 4 (Team Sports)</c:v>
                </c:pt>
                <c:pt idx="40">
                  <c:v>Microprocessors. Lec</c:v>
                </c:pt>
                <c:pt idx="41">
                  <c:v>Microprocessors, Lab</c:v>
                </c:pt>
                <c:pt idx="42">
                  <c:v>Operating Systems</c:v>
                </c:pt>
                <c:pt idx="43">
                  <c:v>Data arid Digital Communications</c:v>
                </c:pt>
                <c:pt idx="44">
                  <c:v>Introduction to HOL</c:v>
                </c:pt>
                <c:pt idx="45">
                  <c:v>Feedback and Control System</c:v>
                </c:pt>
                <c:pt idx="46">
                  <c:v>Fundamentals of Mixed Signals and Sensors</c:v>
                </c:pt>
                <c:pt idx="47">
                  <c:v>Methods of Research</c:v>
                </c:pt>
                <c:pt idx="48">
                  <c:v>Computer Engineening Drafting and Design</c:v>
                </c:pt>
                <c:pt idx="49">
                  <c:v>Cognate/Elective Course 1</c:v>
                </c:pt>
                <c:pt idx="50">
                  <c:v>Basic Occupational Health and Salety</c:v>
                </c:pt>
                <c:pt idx="51">
                  <c:v>Computer Networks and Secunty, Lec.</c:v>
                </c:pt>
                <c:pt idx="52">
                  <c:v>Computer Networks and Security, Lab.</c:v>
                </c:pt>
                <c:pt idx="53">
                  <c:v>CpE Practice and Design 1</c:v>
                </c:pt>
                <c:pt idx="54">
                  <c:v>GEC Elective 3 (Panitikan)</c:v>
                </c:pt>
                <c:pt idx="55">
                  <c:v>Technopreneurship</c:v>
                </c:pt>
                <c:pt idx="56">
                  <c:v>Ethics</c:v>
                </c:pt>
                <c:pt idx="57">
                  <c:v>CpE Laws and Professional Practice</c:v>
                </c:pt>
                <c:pt idx="58">
                  <c:v>Cognate/Elective Course 2**</c:v>
                </c:pt>
                <c:pt idx="59">
                  <c:v>Embedded Systems, Lec</c:v>
                </c:pt>
                <c:pt idx="60">
                  <c:v>Embedded Systems, Lab</c:v>
                </c:pt>
                <c:pt idx="61">
                  <c:v>Computer Architecture and Organization, Lec</c:v>
                </c:pt>
                <c:pt idx="62">
                  <c:v>Computer Architecture and Organization Lab</c:v>
                </c:pt>
                <c:pt idx="63">
                  <c:v>Emerging Technologies in CpE</c:v>
                </c:pt>
                <c:pt idx="64">
                  <c:v>CpE Practice and Design 2</c:v>
                </c:pt>
                <c:pt idx="65">
                  <c:v>Digital Signal Processing, Lec</c:v>
                </c:pt>
                <c:pt idx="66">
                  <c:v>Digital Signal Processing, Lab.</c:v>
                </c:pt>
                <c:pt idx="67">
                  <c:v>Cognate/Elective Course 3*</c:v>
                </c:pt>
                <c:pt idx="68">
                  <c:v>Seminars and Fieldtrips.</c:v>
                </c:pt>
                <c:pt idx="69">
                  <c:v>On-the-Job Training (OJT)-480 Hrs.</c:v>
                </c:pt>
              </c:strCache>
            </c:strRef>
          </c:cat>
          <c:val>
            <c:numRef>
              <c:f>Grades!$F$2:$F$71</c:f>
              <c:numCache>
                <c:formatCode>0.00</c:formatCode>
                <c:ptCount val="70"/>
                <c:pt idx="0">
                  <c:v>2.2999999999999998</c:v>
                </c:pt>
                <c:pt idx="1">
                  <c:v>2.2000000000000002</c:v>
                </c:pt>
                <c:pt idx="2">
                  <c:v>2</c:v>
                </c:pt>
                <c:pt idx="3">
                  <c:v>2.4</c:v>
                </c:pt>
                <c:pt idx="4">
                  <c:v>1.7</c:v>
                </c:pt>
                <c:pt idx="5">
                  <c:v>2</c:v>
                </c:pt>
                <c:pt idx="6">
                  <c:v>2.2000000000000002</c:v>
                </c:pt>
                <c:pt idx="7">
                  <c:v>1.7</c:v>
                </c:pt>
                <c:pt idx="8">
                  <c:v>1.4</c:v>
                </c:pt>
                <c:pt idx="9">
                  <c:v>2.2999999999999998</c:v>
                </c:pt>
                <c:pt idx="10">
                  <c:v>3</c:v>
                </c:pt>
                <c:pt idx="11">
                  <c:v>2.2000000000000002</c:v>
                </c:pt>
                <c:pt idx="12">
                  <c:v>2.2000000000000002</c:v>
                </c:pt>
                <c:pt idx="13">
                  <c:v>1.8</c:v>
                </c:pt>
                <c:pt idx="14">
                  <c:v>2.2000000000000002</c:v>
                </c:pt>
                <c:pt idx="15">
                  <c:v>2.1</c:v>
                </c:pt>
                <c:pt idx="16">
                  <c:v>2</c:v>
                </c:pt>
                <c:pt idx="17">
                  <c:v>1.9</c:v>
                </c:pt>
                <c:pt idx="18">
                  <c:v>1</c:v>
                </c:pt>
                <c:pt idx="19">
                  <c:v>2.2999999999999998</c:v>
                </c:pt>
                <c:pt idx="20">
                  <c:v>2.2999999999999998</c:v>
                </c:pt>
                <c:pt idx="21">
                  <c:v>1.6</c:v>
                </c:pt>
                <c:pt idx="22">
                  <c:v>2.6</c:v>
                </c:pt>
                <c:pt idx="23">
                  <c:v>1.6</c:v>
                </c:pt>
                <c:pt idx="24">
                  <c:v>2.1</c:v>
                </c:pt>
                <c:pt idx="25">
                  <c:v>2.7</c:v>
                </c:pt>
                <c:pt idx="26">
                  <c:v>2.6</c:v>
                </c:pt>
                <c:pt idx="27">
                  <c:v>2.5</c:v>
                </c:pt>
                <c:pt idx="28">
                  <c:v>1.5</c:v>
                </c:pt>
                <c:pt idx="29">
                  <c:v>3</c:v>
                </c:pt>
                <c:pt idx="30">
                  <c:v>1.3</c:v>
                </c:pt>
                <c:pt idx="31">
                  <c:v>2.7</c:v>
                </c:pt>
                <c:pt idx="32">
                  <c:v>2.6</c:v>
                </c:pt>
                <c:pt idx="33">
                  <c:v>1.8</c:v>
                </c:pt>
                <c:pt idx="34">
                  <c:v>2.1</c:v>
                </c:pt>
                <c:pt idx="35">
                  <c:v>2.2000000000000002</c:v>
                </c:pt>
                <c:pt idx="36">
                  <c:v>2.2000000000000002</c:v>
                </c:pt>
                <c:pt idx="37">
                  <c:v>2.2999999999999998</c:v>
                </c:pt>
                <c:pt idx="38">
                  <c:v>2</c:v>
                </c:pt>
                <c:pt idx="39">
                  <c:v>1.4</c:v>
                </c:pt>
                <c:pt idx="40">
                  <c:v>1.9</c:v>
                </c:pt>
                <c:pt idx="41">
                  <c:v>1.9</c:v>
                </c:pt>
                <c:pt idx="42">
                  <c:v>1.5</c:v>
                </c:pt>
                <c:pt idx="43">
                  <c:v>2</c:v>
                </c:pt>
                <c:pt idx="44">
                  <c:v>1.6</c:v>
                </c:pt>
                <c:pt idx="45">
                  <c:v>2.1</c:v>
                </c:pt>
                <c:pt idx="46">
                  <c:v>2</c:v>
                </c:pt>
                <c:pt idx="47">
                  <c:v>2.2000000000000002</c:v>
                </c:pt>
                <c:pt idx="48">
                  <c:v>1.9</c:v>
                </c:pt>
                <c:pt idx="49">
                  <c:v>2.2999999999999998</c:v>
                </c:pt>
                <c:pt idx="50">
                  <c:v>2.1</c:v>
                </c:pt>
                <c:pt idx="51">
                  <c:v>2.2999999999999998</c:v>
                </c:pt>
                <c:pt idx="52">
                  <c:v>2.2000000000000002</c:v>
                </c:pt>
                <c:pt idx="53">
                  <c:v>2.4</c:v>
                </c:pt>
                <c:pt idx="54">
                  <c:v>1.9</c:v>
                </c:pt>
                <c:pt idx="55">
                  <c:v>2.2999999999999998</c:v>
                </c:pt>
                <c:pt idx="56">
                  <c:v>2.2000000000000002</c:v>
                </c:pt>
                <c:pt idx="57">
                  <c:v>2.4</c:v>
                </c:pt>
                <c:pt idx="58">
                  <c:v>2.4</c:v>
                </c:pt>
                <c:pt idx="59">
                  <c:v>2.4</c:v>
                </c:pt>
                <c:pt idx="60">
                  <c:v>1.6</c:v>
                </c:pt>
                <c:pt idx="61">
                  <c:v>1.6</c:v>
                </c:pt>
                <c:pt idx="62">
                  <c:v>1.6</c:v>
                </c:pt>
                <c:pt idx="63">
                  <c:v>1.8</c:v>
                </c:pt>
                <c:pt idx="64">
                  <c:v>2.4</c:v>
                </c:pt>
                <c:pt idx="65">
                  <c:v>1.5</c:v>
                </c:pt>
                <c:pt idx="66">
                  <c:v>1.5</c:v>
                </c:pt>
                <c:pt idx="67">
                  <c:v>2</c:v>
                </c:pt>
                <c:pt idx="68">
                  <c:v>1.4</c:v>
                </c:pt>
                <c:pt idx="69">
                  <c:v>1.2</c:v>
                </c:pt>
              </c:numCache>
            </c:numRef>
          </c:val>
          <c:smooth val="0"/>
          <c:extLst>
            <c:ext xmlns:c16="http://schemas.microsoft.com/office/drawing/2014/chart" uri="{C3380CC4-5D6E-409C-BE32-E72D297353CC}">
              <c16:uniqueId val="{00000000-8958-4DAD-B11D-901EEA2D3536}"/>
            </c:ext>
          </c:extLst>
        </c:ser>
        <c:dLbls>
          <c:showLegendKey val="0"/>
          <c:showVal val="0"/>
          <c:showCatName val="0"/>
          <c:showSerName val="0"/>
          <c:showPercent val="0"/>
          <c:showBubbleSize val="0"/>
        </c:dLbls>
        <c:marker val="1"/>
        <c:smooth val="0"/>
        <c:axId val="655462079"/>
        <c:axId val="655463999"/>
      </c:lineChart>
      <c:catAx>
        <c:axId val="655462079"/>
        <c:scaling>
          <c:orientation val="minMax"/>
        </c:scaling>
        <c:delete val="1"/>
        <c:axPos val="b"/>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crossAx val="655463999"/>
        <c:crosses val="max"/>
        <c:auto val="1"/>
        <c:lblAlgn val="ctr"/>
        <c:lblOffset val="100"/>
        <c:noMultiLvlLbl val="0"/>
      </c:catAx>
      <c:valAx>
        <c:axId val="655463999"/>
        <c:scaling>
          <c:orientation val="maxMin"/>
          <c:max val="5"/>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4620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53340</xdr:colOff>
      <xdr:row>0</xdr:row>
      <xdr:rowOff>53340</xdr:rowOff>
    </xdr:from>
    <xdr:to>
      <xdr:col>12</xdr:col>
      <xdr:colOff>403860</xdr:colOff>
      <xdr:row>16</xdr:row>
      <xdr:rowOff>121920</xdr:rowOff>
    </xdr:to>
    <xdr:graphicFrame macro="">
      <xdr:nvGraphicFramePr>
        <xdr:cNvPr id="2" name="Chart 1">
          <a:extLst>
            <a:ext uri="{FF2B5EF4-FFF2-40B4-BE49-F238E27FC236}">
              <a16:creationId xmlns:a16="http://schemas.microsoft.com/office/drawing/2014/main" id="{8B4CC21C-855F-A4B3-2856-68E3EA3436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167640</xdr:colOff>
      <xdr:row>0</xdr:row>
      <xdr:rowOff>167640</xdr:rowOff>
    </xdr:from>
    <xdr:to>
      <xdr:col>9</xdr:col>
      <xdr:colOff>472440</xdr:colOff>
      <xdr:row>15</xdr:row>
      <xdr:rowOff>167640</xdr:rowOff>
    </xdr:to>
    <xdr:graphicFrame macro="">
      <xdr:nvGraphicFramePr>
        <xdr:cNvPr id="3" name="Chart 2">
          <a:extLst>
            <a:ext uri="{FF2B5EF4-FFF2-40B4-BE49-F238E27FC236}">
              <a16:creationId xmlns:a16="http://schemas.microsoft.com/office/drawing/2014/main" id="{AA408458-65A5-A93C-EFE9-C9ED2D8C97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563880</xdr:colOff>
      <xdr:row>0</xdr:row>
      <xdr:rowOff>175260</xdr:rowOff>
    </xdr:from>
    <xdr:to>
      <xdr:col>12</xdr:col>
      <xdr:colOff>563880</xdr:colOff>
      <xdr:row>16</xdr:row>
      <xdr:rowOff>0</xdr:rowOff>
    </xdr:to>
    <mc:AlternateContent xmlns:mc="http://schemas.openxmlformats.org/markup-compatibility/2006" xmlns:a14="http://schemas.microsoft.com/office/drawing/2010/main">
      <mc:Choice Requires="a14">
        <xdr:graphicFrame macro="">
          <xdr:nvGraphicFramePr>
            <xdr:cNvPr id="4" name="Semester">
              <a:extLst>
                <a:ext uri="{FF2B5EF4-FFF2-40B4-BE49-F238E27FC236}">
                  <a16:creationId xmlns:a16="http://schemas.microsoft.com/office/drawing/2014/main" id="{D455D637-D367-80C0-1D6E-8B9A76825C29}"/>
                </a:ext>
              </a:extLst>
            </xdr:cNvPr>
            <xdr:cNvGraphicFramePr/>
          </xdr:nvGraphicFramePr>
          <xdr:xfrm>
            <a:off x="0" y="0"/>
            <a:ext cx="0" cy="0"/>
          </xdr:xfrm>
          <a:graphic>
            <a:graphicData uri="http://schemas.microsoft.com/office/drawing/2010/slicer">
              <sle:slicer xmlns:sle="http://schemas.microsoft.com/office/drawing/2010/slicer" name="Semester"/>
            </a:graphicData>
          </a:graphic>
        </xdr:graphicFrame>
      </mc:Choice>
      <mc:Fallback xmlns="">
        <xdr:sp macro="" textlink="">
          <xdr:nvSpPr>
            <xdr:cNvPr id="0" name=""/>
            <xdr:cNvSpPr>
              <a:spLocks noTextEdit="1"/>
            </xdr:cNvSpPr>
          </xdr:nvSpPr>
          <xdr:spPr>
            <a:xfrm>
              <a:off x="8122920" y="175260"/>
              <a:ext cx="1828800" cy="27508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53340</xdr:colOff>
      <xdr:row>4</xdr:row>
      <xdr:rowOff>60960</xdr:rowOff>
    </xdr:from>
    <xdr:to>
      <xdr:col>13</xdr:col>
      <xdr:colOff>396240</xdr:colOff>
      <xdr:row>19</xdr:row>
      <xdr:rowOff>60960</xdr:rowOff>
    </xdr:to>
    <xdr:graphicFrame macro="">
      <xdr:nvGraphicFramePr>
        <xdr:cNvPr id="2" name="Chart 1">
          <a:extLst>
            <a:ext uri="{FF2B5EF4-FFF2-40B4-BE49-F238E27FC236}">
              <a16:creationId xmlns:a16="http://schemas.microsoft.com/office/drawing/2014/main" id="{A9408E1E-87E6-E807-3818-A2D25C75AC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7620</xdr:colOff>
      <xdr:row>3</xdr:row>
      <xdr:rowOff>236220</xdr:rowOff>
    </xdr:from>
    <xdr:to>
      <xdr:col>3</xdr:col>
      <xdr:colOff>3124200</xdr:colOff>
      <xdr:row>6</xdr:row>
      <xdr:rowOff>22860</xdr:rowOff>
    </xdr:to>
    <xdr:sp macro="" textlink="">
      <xdr:nvSpPr>
        <xdr:cNvPr id="7" name="Rectangle: Rounded Corners 6">
          <a:extLst>
            <a:ext uri="{FF2B5EF4-FFF2-40B4-BE49-F238E27FC236}">
              <a16:creationId xmlns:a16="http://schemas.microsoft.com/office/drawing/2014/main" id="{17B4D3AA-9A78-471F-84EA-ED91ADCB9DCE}"/>
            </a:ext>
          </a:extLst>
        </xdr:cNvPr>
        <xdr:cNvSpPr/>
      </xdr:nvSpPr>
      <xdr:spPr>
        <a:xfrm>
          <a:off x="5090160" y="1943100"/>
          <a:ext cx="3116580" cy="2034540"/>
        </a:xfrm>
        <a:prstGeom prst="roundRect">
          <a:avLst/>
        </a:prstGeom>
        <a:noFill/>
        <a:ln w="38100">
          <a:solidFill>
            <a:schemeClr val="accent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0</xdr:colOff>
      <xdr:row>3</xdr:row>
      <xdr:rowOff>175260</xdr:rowOff>
    </xdr:from>
    <xdr:to>
      <xdr:col>1</xdr:col>
      <xdr:colOff>4168140</xdr:colOff>
      <xdr:row>12</xdr:row>
      <xdr:rowOff>15240</xdr:rowOff>
    </xdr:to>
    <xdr:graphicFrame macro="">
      <xdr:nvGraphicFramePr>
        <xdr:cNvPr id="6" name="Chart 5">
          <a:extLst>
            <a:ext uri="{FF2B5EF4-FFF2-40B4-BE49-F238E27FC236}">
              <a16:creationId xmlns:a16="http://schemas.microsoft.com/office/drawing/2014/main" id="{CA77704C-E779-4B46-BE76-4CE04DC4FB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xdr:colOff>
      <xdr:row>6</xdr:row>
      <xdr:rowOff>152400</xdr:rowOff>
    </xdr:from>
    <xdr:to>
      <xdr:col>3</xdr:col>
      <xdr:colOff>3124200</xdr:colOff>
      <xdr:row>9</xdr:row>
      <xdr:rowOff>38100</xdr:rowOff>
    </xdr:to>
    <xdr:sp macro="" textlink="">
      <xdr:nvSpPr>
        <xdr:cNvPr id="8" name="Rectangle: Rounded Corners 7">
          <a:extLst>
            <a:ext uri="{FF2B5EF4-FFF2-40B4-BE49-F238E27FC236}">
              <a16:creationId xmlns:a16="http://schemas.microsoft.com/office/drawing/2014/main" id="{ADA4658F-F6CB-4E6D-904A-451D95D15EAA}"/>
            </a:ext>
          </a:extLst>
        </xdr:cNvPr>
        <xdr:cNvSpPr/>
      </xdr:nvSpPr>
      <xdr:spPr>
        <a:xfrm>
          <a:off x="4549140" y="2659380"/>
          <a:ext cx="3116580" cy="1005840"/>
        </a:xfrm>
        <a:prstGeom prst="roundRect">
          <a:avLst/>
        </a:prstGeom>
        <a:noFill/>
        <a:ln w="38100">
          <a:solidFill>
            <a:schemeClr val="accent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7620</xdr:colOff>
      <xdr:row>9</xdr:row>
      <xdr:rowOff>167640</xdr:rowOff>
    </xdr:from>
    <xdr:to>
      <xdr:col>3</xdr:col>
      <xdr:colOff>3124200</xdr:colOff>
      <xdr:row>12</xdr:row>
      <xdr:rowOff>53340</xdr:rowOff>
    </xdr:to>
    <xdr:sp macro="" textlink="">
      <xdr:nvSpPr>
        <xdr:cNvPr id="9" name="Rectangle: Rounded Corners 8">
          <a:extLst>
            <a:ext uri="{FF2B5EF4-FFF2-40B4-BE49-F238E27FC236}">
              <a16:creationId xmlns:a16="http://schemas.microsoft.com/office/drawing/2014/main" id="{DDC95D1C-6D19-40A7-854B-EF02C6B60869}"/>
            </a:ext>
          </a:extLst>
        </xdr:cNvPr>
        <xdr:cNvSpPr/>
      </xdr:nvSpPr>
      <xdr:spPr>
        <a:xfrm>
          <a:off x="4549140" y="3794760"/>
          <a:ext cx="3116580" cy="1005840"/>
        </a:xfrm>
        <a:prstGeom prst="roundRect">
          <a:avLst/>
        </a:prstGeom>
        <a:noFill/>
        <a:ln w="38100">
          <a:solidFill>
            <a:schemeClr val="accent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53340</xdr:colOff>
      <xdr:row>7</xdr:row>
      <xdr:rowOff>22860</xdr:rowOff>
    </xdr:from>
    <xdr:to>
      <xdr:col>13</xdr:col>
      <xdr:colOff>167640</xdr:colOff>
      <xdr:row>13</xdr:row>
      <xdr:rowOff>38100</xdr:rowOff>
    </xdr:to>
    <xdr:graphicFrame macro="">
      <xdr:nvGraphicFramePr>
        <xdr:cNvPr id="10" name="Chart 9">
          <a:extLst>
            <a:ext uri="{FF2B5EF4-FFF2-40B4-BE49-F238E27FC236}">
              <a16:creationId xmlns:a16="http://schemas.microsoft.com/office/drawing/2014/main" id="{0BDE46CE-C60D-4C72-ABBB-DF272AEF9C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289560</xdr:colOff>
      <xdr:row>1</xdr:row>
      <xdr:rowOff>182880</xdr:rowOff>
    </xdr:from>
    <xdr:to>
      <xdr:col>11</xdr:col>
      <xdr:colOff>152400</xdr:colOff>
      <xdr:row>7</xdr:row>
      <xdr:rowOff>137160</xdr:rowOff>
    </xdr:to>
    <xdr:graphicFrame macro="">
      <xdr:nvGraphicFramePr>
        <xdr:cNvPr id="11" name="Chart 10">
          <a:extLst>
            <a:ext uri="{FF2B5EF4-FFF2-40B4-BE49-F238E27FC236}">
              <a16:creationId xmlns:a16="http://schemas.microsoft.com/office/drawing/2014/main" id="{9CF1BB79-9E5A-411D-8DC4-405707A093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236220</xdr:colOff>
      <xdr:row>1</xdr:row>
      <xdr:rowOff>434340</xdr:rowOff>
    </xdr:from>
    <xdr:to>
      <xdr:col>13</xdr:col>
      <xdr:colOff>167640</xdr:colOff>
      <xdr:row>6</xdr:row>
      <xdr:rowOff>144780</xdr:rowOff>
    </xdr:to>
    <xdr:sp macro="" textlink="">
      <xdr:nvSpPr>
        <xdr:cNvPr id="13" name="Rectangle: Rounded Corners 12">
          <a:extLst>
            <a:ext uri="{FF2B5EF4-FFF2-40B4-BE49-F238E27FC236}">
              <a16:creationId xmlns:a16="http://schemas.microsoft.com/office/drawing/2014/main" id="{6E518F63-7CAF-40AE-B719-CFC34440CF4F}"/>
            </a:ext>
          </a:extLst>
        </xdr:cNvPr>
        <xdr:cNvSpPr/>
      </xdr:nvSpPr>
      <xdr:spPr>
        <a:xfrm>
          <a:off x="12412980" y="1859280"/>
          <a:ext cx="3116580" cy="2103120"/>
        </a:xfrm>
        <a:prstGeom prst="roundRect">
          <a:avLst/>
        </a:prstGeom>
        <a:noFill/>
        <a:ln w="38100">
          <a:solidFill>
            <a:schemeClr val="accent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2240280</xdr:colOff>
      <xdr:row>0</xdr:row>
      <xdr:rowOff>1051560</xdr:rowOff>
    </xdr:from>
    <xdr:to>
      <xdr:col>12</xdr:col>
      <xdr:colOff>571500</xdr:colOff>
      <xdr:row>0</xdr:row>
      <xdr:rowOff>1097279</xdr:rowOff>
    </xdr:to>
    <xdr:sp macro="" textlink="">
      <xdr:nvSpPr>
        <xdr:cNvPr id="14" name="Rectangle 13">
          <a:extLst>
            <a:ext uri="{FF2B5EF4-FFF2-40B4-BE49-F238E27FC236}">
              <a16:creationId xmlns:a16="http://schemas.microsoft.com/office/drawing/2014/main" id="{0D6F8ADD-1956-3A09-8711-C6C0389FAC8F}"/>
            </a:ext>
          </a:extLst>
        </xdr:cNvPr>
        <xdr:cNvSpPr/>
      </xdr:nvSpPr>
      <xdr:spPr>
        <a:xfrm>
          <a:off x="2842260" y="1051560"/>
          <a:ext cx="10271760"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947.403647222221" createdVersion="5" refreshedVersion="8" minRefreshableVersion="3" recordCount="0" supportSubquery="1" supportAdvancedDrill="1" xr:uid="{FCF9FEDB-C700-4ED5-87D4-62BE7F870164}">
  <cacheSource type="external" connectionId="2"/>
  <cacheFields count="3">
    <cacheField name="[Grades].[Subject].[Subject]" caption="Subject" numFmtId="0" hierarchy="4" level="1">
      <sharedItems count="70">
        <s v="Calculus 1 (Differential Calculus)"/>
        <s v="Chemistry for Engineers Lec"/>
        <s v="Chemistry for Engineers. Lab"/>
        <s v="Computer Engineering as a Discipline"/>
        <s v="Mathematics in the Modern World"/>
        <s v="National Service Training Program 1"/>
        <s v="Physical Education 1 (Movement Enhancement)"/>
        <s v="Programning Logic and Design"/>
        <s v="Science Technology and Society"/>
        <s v="Understanding the Self"/>
        <s v="Calculus 2 (Integral Calculust"/>
        <s v="Discrete Mathematics"/>
        <s v="Engineeong Data Analysis"/>
        <s v="National Service Training Program 2"/>
        <s v="Object Oriented Programming"/>
        <s v="Physical Education 2 (Rhythmic Activmes"/>
        <s v="Physics for Engineers Lab"/>
        <s v="Physics for Engineers, Lec"/>
        <s v="Readings in Phippine History"/>
        <s v="Fundamentals of Electrical Cecut Lec"/>
        <s v="Fundamentals of Electrical Circuit. Lab"/>
        <s v="GEC Elective 1 Malayuning Komunikasyon)"/>
        <s v="Art Appreciation"/>
        <s v="Computer Aided Drafting"/>
        <s v="Data Structures and Algorithms"/>
        <s v="Differential Equations"/>
        <s v="Engineering Economics"/>
        <s v="Fundamentals of Electronic Circuits Lab"/>
        <s v="Fundamentals of Electronic Circuits, Lec"/>
        <s v="GEC Elective 2 (Retonka sa Kolehiyo)"/>
        <s v="Physical Education 3 (Individuat/Dual Sports)"/>
        <s v="Life and Works of Rizal"/>
        <s v="Logic Circuits and Design, Lab"/>
        <s v="Logic Circuits and Design, Lec."/>
        <s v="Numencal Methods"/>
        <s v="Physical Education 4 (Team Sports)"/>
        <s v="Purposive Communication"/>
        <s v="Software Design, Lab."/>
        <s v="Software Design, Lec"/>
        <s v="The Contemporary World"/>
        <s v="Cognate/Elective Course 1"/>
        <s v="Computer Engineening Drafting and Design"/>
        <s v="Data arid Digital Communications"/>
        <s v="Feedback and Control System"/>
        <s v="Fundamentals of Mixed Signals and Sensors"/>
        <s v="Introduction to HOL"/>
        <s v="Methods of Research"/>
        <s v="Microprocessors, Lab"/>
        <s v="Microprocessors. Lec"/>
        <s v="Operating Systems"/>
        <s v="Basic Occupational Health and Salety"/>
        <s v="Cognate/Elective Course 2**"/>
        <s v="Computer Networks and Secunty, Lec."/>
        <s v="Computer Networks and Security, Lab."/>
        <s v="CpE Laws and Professional Practice"/>
        <s v="CpE Practice and Design 1"/>
        <s v="Ethics"/>
        <s v="GEC Elective 3 (Panitikan)"/>
        <s v="Technopreneurship"/>
        <s v="Cognate/Elective Course 3*"/>
        <s v="Computer Architecture and Organization Lab"/>
        <s v="Computer Architecture and Organization, Lec"/>
        <s v="CpE Practice and Design 2"/>
        <s v="Digital Signal Processing, Lab."/>
        <s v="Digital Signal Processing, Lec"/>
        <s v="Embedded Systems, Lab"/>
        <s v="Embedded Systems, Lec"/>
        <s v="Emerging Technologies in CpE"/>
        <s v="Seminars and Fieldtrips."/>
        <s v="On-the-Job Training (OJT)-480 Hrs."/>
      </sharedItems>
    </cacheField>
    <cacheField name="[Measures].[Sum of Grade]" caption="Sum of Grade" numFmtId="0" hierarchy="9" level="32767"/>
    <cacheField name="[Grades].[Semester].[Semester]" caption="Semester" numFmtId="0" level="1">
      <sharedItems count="9">
        <s v="2021-2022 1st Sem"/>
        <s v="2021-2022 2nd Sem"/>
        <s v="2022 Midyear"/>
        <s v="2022-2023 1st Sem"/>
        <s v="2022-2023 2nd Sem."/>
        <s v="2023-2024 1st Sem"/>
        <s v="2023-2024 2nd Sem"/>
        <s v="2024-2025 1st Sem"/>
        <s v="2024-2025 2nd Sem"/>
      </sharedItems>
    </cacheField>
  </cacheFields>
  <cacheHierarchies count="15">
    <cacheHierarchy uniqueName="[Grades].[Semester]" caption="Semester" attribute="1" defaultMemberUniqueName="[Grades].[Semester].[All]" allUniqueName="[Grades].[Semester].[All]" dimensionUniqueName="[Grades]" displayFolder="" count="2" memberValueDatatype="130" unbalanced="0">
      <fieldsUsage count="2">
        <fieldUsage x="-1"/>
        <fieldUsage x="2"/>
      </fieldsUsage>
    </cacheHierarchy>
    <cacheHierarchy uniqueName="[Grades].[S.Y]" caption="S.Y" attribute="1" defaultMemberUniqueName="[Grades].[S.Y].[All]" allUniqueName="[Grades].[S.Y].[All]" dimensionUniqueName="[Grades]" displayFolder="" count="0" memberValueDatatype="130" unbalanced="0"/>
    <cacheHierarchy uniqueName="[Grades].[Semester.1]" caption="Semester.1" attribute="1" defaultMemberUniqueName="[Grades].[Semester.1].[All]" allUniqueName="[Grades].[Semester.1].[All]" dimensionUniqueName="[Grades]" displayFolder="" count="0" memberValueDatatype="130" unbalanced="0"/>
    <cacheHierarchy uniqueName="[Grades].[Code]" caption="Code" attribute="1" defaultMemberUniqueName="[Grades].[Code].[All]" allUniqueName="[Grades].[Code].[All]" dimensionUniqueName="[Grades]" displayFolder="" count="0" memberValueDatatype="130" unbalanced="0"/>
    <cacheHierarchy uniqueName="[Grades].[Subject]" caption="Subject" attribute="1" defaultMemberUniqueName="[Grades].[Subject].[All]" allUniqueName="[Grades].[Subject].[All]" dimensionUniqueName="[Grades]" displayFolder="" count="2" memberValueDatatype="130" unbalanced="0">
      <fieldsUsage count="2">
        <fieldUsage x="-1"/>
        <fieldUsage x="0"/>
      </fieldsUsage>
    </cacheHierarchy>
    <cacheHierarchy uniqueName="[Grades].[Grade]" caption="Grade" attribute="1" defaultMemberUniqueName="[Grades].[Grade].[All]" allUniqueName="[Grades].[Grade].[All]" dimensionUniqueName="[Grades]" displayFolder="" count="0" memberValueDatatype="5" unbalanced="0"/>
    <cacheHierarchy uniqueName="[Grades].[Unit]" caption="Unit" attribute="1" defaultMemberUniqueName="[Grades].[Unit].[All]" allUniqueName="[Grades].[Unit].[All]" dimensionUniqueName="[Grades]" displayFolder="" count="0" memberValueDatatype="20" unbalanced="0"/>
    <cacheHierarchy uniqueName="[Grades].[UnitxGrade]" caption="UnitxGrade" attribute="1" defaultMemberUniqueName="[Grades].[UnitxGrade].[All]" allUniqueName="[Grades].[UnitxGrade].[All]" dimensionUniqueName="[Grades]" displayFolder="" count="0" memberValueDatatype="5" unbalanced="0"/>
    <cacheHierarchy uniqueName="[Grades].[FInal]" caption="FInal" attribute="1" defaultMemberUniqueName="[Grades].[FInal].[All]" allUniqueName="[Grades].[FInal].[All]" dimensionUniqueName="[Grades]" displayFolder="" count="0" memberValueDatatype="5" unbalanced="0"/>
    <cacheHierarchy uniqueName="[Measures].[Sum of Grade]" caption="Sum of Grade" measure="1" displayFolder="" measureGroup="Grades" count="0" oneField="1">
      <fieldsUsage count="1">
        <fieldUsage x="1"/>
      </fieldsUsage>
      <extLst>
        <ext xmlns:x15="http://schemas.microsoft.com/office/spreadsheetml/2010/11/main" uri="{B97F6D7D-B522-45F9-BDA1-12C45D357490}">
          <x15:cacheHierarchy aggregatedColumn="5"/>
        </ext>
      </extLst>
    </cacheHierarchy>
    <cacheHierarchy uniqueName="[Measures].[Sum of UnitxGrade]" caption="Sum of UnitxGrade" measure="1" displayFolder="" measureGroup="Grades" count="0"/>
    <cacheHierarchy uniqueName="[Measures].[Sum of Unit]" caption="Sum of Unit" measure="1" displayFolder="" measureGroup="Grades" count="0"/>
    <cacheHierarchy uniqueName="[Measures].[GWA]" caption="GWA" measure="1" displayFolder="" measureGroup="Grades" count="0"/>
    <cacheHierarchy uniqueName="[Measures].[__XL_Count Grades]" caption="__XL_Count Grades" measure="1" displayFolder="" measureGroup="Grades" count="0" hidden="1"/>
    <cacheHierarchy uniqueName="[Measures].[__No measures defined]" caption="__No measures defined" measure="1" displayFolder="" count="0" hidden="1"/>
  </cacheHierarchies>
  <kpis count="0"/>
  <dimensions count="2">
    <dimension name="Grades" uniqueName="[Grades]" caption="Grades"/>
    <dimension measure="1" name="Measures" uniqueName="[Measures]" caption="Measures"/>
  </dimensions>
  <measureGroups count="1">
    <measureGroup name="Grades" caption="Grade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947.403648726853" createdVersion="5" refreshedVersion="8" minRefreshableVersion="3" recordCount="0" supportSubquery="1" supportAdvancedDrill="1" xr:uid="{38B77A17-C1B5-460B-90B1-CFB21E88A7DA}">
  <cacheSource type="external" connectionId="2"/>
  <cacheFields count="3">
    <cacheField name="[Grades].[Subject].[Subject]" caption="Subject" numFmtId="0" hierarchy="4" level="1">
      <sharedItems count="9">
        <s v="Calculus 2 (Integral Calculust"/>
        <s v="Discrete Mathematics"/>
        <s v="Engineeong Data Analysis"/>
        <s v="National Service Training Program 2"/>
        <s v="Object Oriented Programming"/>
        <s v="Physical Education 2 (Rhythmic Activmes"/>
        <s v="Physics for Engineers Lab"/>
        <s v="Physics for Engineers, Lec"/>
        <s v="Readings in Phippine History"/>
      </sharedItems>
    </cacheField>
    <cacheField name="[Measures].[Sum of Grade]" caption="Sum of Grade" numFmtId="0" hierarchy="9" level="32767"/>
    <cacheField name="[Grades].[Semester].[Semester]" caption="Semester" numFmtId="0" level="1">
      <sharedItems containsSemiMixedTypes="0" containsNonDate="0" containsString="0"/>
    </cacheField>
  </cacheFields>
  <cacheHierarchies count="15">
    <cacheHierarchy uniqueName="[Grades].[Semester]" caption="Semester" attribute="1" defaultMemberUniqueName="[Grades].[Semester].[All]" allUniqueName="[Grades].[Semester].[All]" dimensionUniqueName="[Grades]" displayFolder="" count="2" memberValueDatatype="130" unbalanced="0">
      <fieldsUsage count="2">
        <fieldUsage x="-1"/>
        <fieldUsage x="2"/>
      </fieldsUsage>
    </cacheHierarchy>
    <cacheHierarchy uniqueName="[Grades].[S.Y]" caption="S.Y" attribute="1" defaultMemberUniqueName="[Grades].[S.Y].[All]" allUniqueName="[Grades].[S.Y].[All]" dimensionUniqueName="[Grades]" displayFolder="" count="0" memberValueDatatype="130" unbalanced="0"/>
    <cacheHierarchy uniqueName="[Grades].[Semester.1]" caption="Semester.1" attribute="1" defaultMemberUniqueName="[Grades].[Semester.1].[All]" allUniqueName="[Grades].[Semester.1].[All]" dimensionUniqueName="[Grades]" displayFolder="" count="0" memberValueDatatype="130" unbalanced="0"/>
    <cacheHierarchy uniqueName="[Grades].[Code]" caption="Code" attribute="1" defaultMemberUniqueName="[Grades].[Code].[All]" allUniqueName="[Grades].[Code].[All]" dimensionUniqueName="[Grades]" displayFolder="" count="0" memberValueDatatype="130" unbalanced="0"/>
    <cacheHierarchy uniqueName="[Grades].[Subject]" caption="Subject" attribute="1" defaultMemberUniqueName="[Grades].[Subject].[All]" allUniqueName="[Grades].[Subject].[All]" dimensionUniqueName="[Grades]" displayFolder="" count="2" memberValueDatatype="130" unbalanced="0">
      <fieldsUsage count="2">
        <fieldUsage x="-1"/>
        <fieldUsage x="0"/>
      </fieldsUsage>
    </cacheHierarchy>
    <cacheHierarchy uniqueName="[Grades].[Grade]" caption="Grade" attribute="1" defaultMemberUniqueName="[Grades].[Grade].[All]" allUniqueName="[Grades].[Grade].[All]" dimensionUniqueName="[Grades]" displayFolder="" count="0" memberValueDatatype="5" unbalanced="0"/>
    <cacheHierarchy uniqueName="[Grades].[Unit]" caption="Unit" attribute="1" defaultMemberUniqueName="[Grades].[Unit].[All]" allUniqueName="[Grades].[Unit].[All]" dimensionUniqueName="[Grades]" displayFolder="" count="0" memberValueDatatype="20" unbalanced="0"/>
    <cacheHierarchy uniqueName="[Grades].[UnitxGrade]" caption="UnitxGrade" attribute="1" defaultMemberUniqueName="[Grades].[UnitxGrade].[All]" allUniqueName="[Grades].[UnitxGrade].[All]" dimensionUniqueName="[Grades]" displayFolder="" count="0" memberValueDatatype="5" unbalanced="0"/>
    <cacheHierarchy uniqueName="[Grades].[FInal]" caption="FInal" attribute="1" defaultMemberUniqueName="[Grades].[FInal].[All]" allUniqueName="[Grades].[FInal].[All]" dimensionUniqueName="[Grades]" displayFolder="" count="0" memberValueDatatype="5" unbalanced="0"/>
    <cacheHierarchy uniqueName="[Measures].[Sum of Grade]" caption="Sum of Grade" measure="1" displayFolder="" measureGroup="Grades" count="0" oneField="1">
      <fieldsUsage count="1">
        <fieldUsage x="1"/>
      </fieldsUsage>
      <extLst>
        <ext xmlns:x15="http://schemas.microsoft.com/office/spreadsheetml/2010/11/main" uri="{B97F6D7D-B522-45F9-BDA1-12C45D357490}">
          <x15:cacheHierarchy aggregatedColumn="5"/>
        </ext>
      </extLst>
    </cacheHierarchy>
    <cacheHierarchy uniqueName="[Measures].[Sum of UnitxGrade]" caption="Sum of UnitxGrade" measure="1" displayFolder="" measureGroup="Grades" count="0"/>
    <cacheHierarchy uniqueName="[Measures].[Sum of Unit]" caption="Sum of Unit" measure="1" displayFolder="" measureGroup="Grades" count="0"/>
    <cacheHierarchy uniqueName="[Measures].[GWA]" caption="GWA" measure="1" displayFolder="" measureGroup="Grades" count="0"/>
    <cacheHierarchy uniqueName="[Measures].[__XL_Count Grades]" caption="__XL_Count Grades" measure="1" displayFolder="" measureGroup="Grades" count="0" hidden="1"/>
    <cacheHierarchy uniqueName="[Measures].[__No measures defined]" caption="__No measures defined" measure="1" displayFolder="" count="0" hidden="1"/>
  </cacheHierarchies>
  <kpis count="0"/>
  <dimensions count="2">
    <dimension name="Grades" uniqueName="[Grades]" caption="Grades"/>
    <dimension measure="1" name="Measures" uniqueName="[Measures]" caption="Measures"/>
  </dimensions>
  <measureGroups count="1">
    <measureGroup name="Grades" caption="Grade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947.403650810185" createdVersion="5" refreshedVersion="8" minRefreshableVersion="3" recordCount="0" supportSubquery="1" supportAdvancedDrill="1" xr:uid="{2D7CDD89-DBB7-4D78-BD35-6A94220DFF10}">
  <cacheSource type="external" connectionId="2"/>
  <cacheFields count="2">
    <cacheField name="[Grades].[Semester].[Semester]" caption="Semester" numFmtId="0" level="1">
      <sharedItems count="9">
        <s v="2021-2022 1st Sem"/>
        <s v="2021-2022 2nd Sem"/>
        <s v="2022 Midyear"/>
        <s v="2022-2023 1st Sem"/>
        <s v="2022-2023 2nd Sem."/>
        <s v="2023-2024 1st Sem"/>
        <s v="2023-2024 2nd Sem"/>
        <s v="2024-2025 1st Sem"/>
        <s v="2024-2025 2nd Sem"/>
      </sharedItems>
    </cacheField>
    <cacheField name="[Measures].[GWA]" caption="GWA" numFmtId="0" hierarchy="12" level="32767"/>
  </cacheFields>
  <cacheHierarchies count="15">
    <cacheHierarchy uniqueName="[Grades].[Semester]" caption="Semester" attribute="1" defaultMemberUniqueName="[Grades].[Semester].[All]" allUniqueName="[Grades].[Semester].[All]" dimensionUniqueName="[Grades]" displayFolder="" count="2" memberValueDatatype="130" unbalanced="0">
      <fieldsUsage count="2">
        <fieldUsage x="-1"/>
        <fieldUsage x="0"/>
      </fieldsUsage>
    </cacheHierarchy>
    <cacheHierarchy uniqueName="[Grades].[S.Y]" caption="S.Y" attribute="1" defaultMemberUniqueName="[Grades].[S.Y].[All]" allUniqueName="[Grades].[S.Y].[All]" dimensionUniqueName="[Grades]" displayFolder="" count="0" memberValueDatatype="130" unbalanced="0"/>
    <cacheHierarchy uniqueName="[Grades].[Semester.1]" caption="Semester.1" attribute="1" defaultMemberUniqueName="[Grades].[Semester.1].[All]" allUniqueName="[Grades].[Semester.1].[All]" dimensionUniqueName="[Grades]" displayFolder="" count="0" memberValueDatatype="130" unbalanced="0"/>
    <cacheHierarchy uniqueName="[Grades].[Code]" caption="Code" attribute="1" defaultMemberUniqueName="[Grades].[Code].[All]" allUniqueName="[Grades].[Code].[All]" dimensionUniqueName="[Grades]" displayFolder="" count="0" memberValueDatatype="130" unbalanced="0"/>
    <cacheHierarchy uniqueName="[Grades].[Subject]" caption="Subject" attribute="1" defaultMemberUniqueName="[Grades].[Subject].[All]" allUniqueName="[Grades].[Subject].[All]" dimensionUniqueName="[Grades]" displayFolder="" count="0" memberValueDatatype="130" unbalanced="0"/>
    <cacheHierarchy uniqueName="[Grades].[Grade]" caption="Grade" attribute="1" defaultMemberUniqueName="[Grades].[Grade].[All]" allUniqueName="[Grades].[Grade].[All]" dimensionUniqueName="[Grades]" displayFolder="" count="0" memberValueDatatype="5" unbalanced="0"/>
    <cacheHierarchy uniqueName="[Grades].[Unit]" caption="Unit" attribute="1" defaultMemberUniqueName="[Grades].[Unit].[All]" allUniqueName="[Grades].[Unit].[All]" dimensionUniqueName="[Grades]" displayFolder="" count="0" memberValueDatatype="20" unbalanced="0"/>
    <cacheHierarchy uniqueName="[Grades].[UnitxGrade]" caption="UnitxGrade" attribute="1" defaultMemberUniqueName="[Grades].[UnitxGrade].[All]" allUniqueName="[Grades].[UnitxGrade].[All]" dimensionUniqueName="[Grades]" displayFolder="" count="0" memberValueDatatype="5" unbalanced="0"/>
    <cacheHierarchy uniqueName="[Grades].[FInal]" caption="FInal" attribute="1" defaultMemberUniqueName="[Grades].[FInal].[All]" allUniqueName="[Grades].[FInal].[All]" dimensionUniqueName="[Grades]" displayFolder="" count="0" memberValueDatatype="5" unbalanced="0"/>
    <cacheHierarchy uniqueName="[Measures].[Sum of Grade]" caption="Sum of Grade" measure="1" displayFolder="" measureGroup="Grades" count="0">
      <extLst>
        <ext xmlns:x15="http://schemas.microsoft.com/office/spreadsheetml/2010/11/main" uri="{B97F6D7D-B522-45F9-BDA1-12C45D357490}">
          <x15:cacheHierarchy aggregatedColumn="5"/>
        </ext>
      </extLst>
    </cacheHierarchy>
    <cacheHierarchy uniqueName="[Measures].[Sum of UnitxGrade]" caption="Sum of UnitxGrade" measure="1" displayFolder="" measureGroup="Grades" count="0"/>
    <cacheHierarchy uniqueName="[Measures].[Sum of Unit]" caption="Sum of Unit" measure="1" displayFolder="" measureGroup="Grades" count="0"/>
    <cacheHierarchy uniqueName="[Measures].[GWA]" caption="GWA" measure="1" displayFolder="" measureGroup="Grades" count="0" oneField="1">
      <fieldsUsage count="1">
        <fieldUsage x="1"/>
      </fieldsUsage>
    </cacheHierarchy>
    <cacheHierarchy uniqueName="[Measures].[__XL_Count Grades]" caption="__XL_Count Grades" measure="1" displayFolder="" measureGroup="Grades" count="0" hidden="1"/>
    <cacheHierarchy uniqueName="[Measures].[__No measures defined]" caption="__No measures defined" measure="1" displayFolder="" count="0" hidden="1"/>
  </cacheHierarchies>
  <kpis count="0"/>
  <dimensions count="2">
    <dimension name="Grades" uniqueName="[Grades]" caption="Grades"/>
    <dimension measure="1" name="Measures" uniqueName="[Measures]" caption="Measures"/>
  </dimensions>
  <measureGroups count="1">
    <measureGroup name="Grades" caption="Grade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947.550739120372" createdVersion="5" refreshedVersion="8" minRefreshableVersion="3" recordCount="0" supportSubquery="1" supportAdvancedDrill="1" xr:uid="{534F4F58-67D0-43E4-9D4A-D0497F19E4B2}">
  <cacheSource type="external" connectionId="2"/>
  <cacheFields count="2">
    <cacheField name="[Grades].[S.Y].[S.Y]" caption="S.Y" numFmtId="0" hierarchy="1" level="1">
      <sharedItems count="5">
        <s v="2021-2022"/>
        <s v="2022"/>
        <s v="2022-2023"/>
        <s v="2023-2024"/>
        <s v="2024-2025"/>
      </sharedItems>
    </cacheField>
    <cacheField name="[Measures].[GWA]" caption="GWA" numFmtId="0" hierarchy="12" level="32767"/>
  </cacheFields>
  <cacheHierarchies count="15">
    <cacheHierarchy uniqueName="[Grades].[Semester]" caption="Semester" attribute="1" defaultMemberUniqueName="[Grades].[Semester].[All]" allUniqueName="[Grades].[Semester].[All]" dimensionUniqueName="[Grades]" displayFolder="" count="0" memberValueDatatype="130" unbalanced="0"/>
    <cacheHierarchy uniqueName="[Grades].[S.Y]" caption="S.Y" attribute="1" defaultMemberUniqueName="[Grades].[S.Y].[All]" allUniqueName="[Grades].[S.Y].[All]" dimensionUniqueName="[Grades]" displayFolder="" count="2" memberValueDatatype="130" unbalanced="0">
      <fieldsUsage count="2">
        <fieldUsage x="-1"/>
        <fieldUsage x="0"/>
      </fieldsUsage>
    </cacheHierarchy>
    <cacheHierarchy uniqueName="[Grades].[Semester.1]" caption="Semester.1" attribute="1" defaultMemberUniqueName="[Grades].[Semester.1].[All]" allUniqueName="[Grades].[Semester.1].[All]" dimensionUniqueName="[Grades]" displayFolder="" count="0" memberValueDatatype="130" unbalanced="0"/>
    <cacheHierarchy uniqueName="[Grades].[Code]" caption="Code" attribute="1" defaultMemberUniqueName="[Grades].[Code].[All]" allUniqueName="[Grades].[Code].[All]" dimensionUniqueName="[Grades]" displayFolder="" count="0" memberValueDatatype="130" unbalanced="0"/>
    <cacheHierarchy uniqueName="[Grades].[Subject]" caption="Subject" attribute="1" defaultMemberUniqueName="[Grades].[Subject].[All]" allUniqueName="[Grades].[Subject].[All]" dimensionUniqueName="[Grades]" displayFolder="" count="0" memberValueDatatype="130" unbalanced="0"/>
    <cacheHierarchy uniqueName="[Grades].[Grade]" caption="Grade" attribute="1" defaultMemberUniqueName="[Grades].[Grade].[All]" allUniqueName="[Grades].[Grade].[All]" dimensionUniqueName="[Grades]" displayFolder="" count="0" memberValueDatatype="5" unbalanced="0"/>
    <cacheHierarchy uniqueName="[Grades].[Unit]" caption="Unit" attribute="1" defaultMemberUniqueName="[Grades].[Unit].[All]" allUniqueName="[Grades].[Unit].[All]" dimensionUniqueName="[Grades]" displayFolder="" count="0" memberValueDatatype="20" unbalanced="0"/>
    <cacheHierarchy uniqueName="[Grades].[UnitxGrade]" caption="UnitxGrade" attribute="1" defaultMemberUniqueName="[Grades].[UnitxGrade].[All]" allUniqueName="[Grades].[UnitxGrade].[All]" dimensionUniqueName="[Grades]" displayFolder="" count="0" memberValueDatatype="5" unbalanced="0"/>
    <cacheHierarchy uniqueName="[Grades].[FInal]" caption="FInal" attribute="1" defaultMemberUniqueName="[Grades].[FInal].[All]" allUniqueName="[Grades].[FInal].[All]" dimensionUniqueName="[Grades]" displayFolder="" count="0" memberValueDatatype="5" unbalanced="0"/>
    <cacheHierarchy uniqueName="[Measures].[Sum of Grade]" caption="Sum of Grade" measure="1" displayFolder="" measureGroup="Grades" count="0">
      <extLst>
        <ext xmlns:x15="http://schemas.microsoft.com/office/spreadsheetml/2010/11/main" uri="{B97F6D7D-B522-45F9-BDA1-12C45D357490}">
          <x15:cacheHierarchy aggregatedColumn="5"/>
        </ext>
      </extLst>
    </cacheHierarchy>
    <cacheHierarchy uniqueName="[Measures].[Sum of UnitxGrade]" caption="Sum of UnitxGrade" measure="1" displayFolder="" measureGroup="Grades" count="0"/>
    <cacheHierarchy uniqueName="[Measures].[Sum of Unit]" caption="Sum of Unit" measure="1" displayFolder="" measureGroup="Grades" count="0"/>
    <cacheHierarchy uniqueName="[Measures].[GWA]" caption="GWA" measure="1" displayFolder="" measureGroup="Grades" count="0" oneField="1">
      <fieldsUsage count="1">
        <fieldUsage x="1"/>
      </fieldsUsage>
    </cacheHierarchy>
    <cacheHierarchy uniqueName="[Measures].[__XL_Count Grades]" caption="__XL_Count Grades" measure="1" displayFolder="" measureGroup="Grades" count="0" hidden="1"/>
    <cacheHierarchy uniqueName="[Measures].[__No measures defined]" caption="__No measures defined" measure="1" displayFolder="" count="0" hidden="1"/>
  </cacheHierarchies>
  <kpis count="0"/>
  <dimensions count="2">
    <dimension name="Grades" uniqueName="[Grades]" caption="Grades"/>
    <dimension measure="1" name="Measures" uniqueName="[Measures]" caption="Measures"/>
  </dimensions>
  <measureGroups count="1">
    <measureGroup name="Grades" caption="Grade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947.403648032407" createdVersion="3" refreshedVersion="8" minRefreshableVersion="3" recordCount="0" supportSubquery="1" supportAdvancedDrill="1" xr:uid="{2B55355B-45EC-4F0A-8F26-35CAAE0A8F50}">
  <cacheSource type="external" connectionId="2">
    <extLst>
      <ext xmlns:x14="http://schemas.microsoft.com/office/spreadsheetml/2009/9/main" uri="{F057638F-6D5F-4e77-A914-E7F072B9BCA8}">
        <x14:sourceConnection name="ThisWorkbookDataModel"/>
      </ext>
    </extLst>
  </cacheSource>
  <cacheFields count="0"/>
  <cacheHierarchies count="15">
    <cacheHierarchy uniqueName="[Grades].[Semester]" caption="Semester" attribute="1" defaultMemberUniqueName="[Grades].[Semester].[All]" allUniqueName="[Grades].[Semester].[All]" dimensionUniqueName="[Grades]" displayFolder="" count="2" memberValueDatatype="130" unbalanced="0"/>
    <cacheHierarchy uniqueName="[Grades].[S.Y]" caption="S.Y" attribute="1" defaultMemberUniqueName="[Grades].[S.Y].[All]" allUniqueName="[Grades].[S.Y].[All]" dimensionUniqueName="[Grades]" displayFolder="" count="0" memberValueDatatype="130" unbalanced="0"/>
    <cacheHierarchy uniqueName="[Grades].[Semester.1]" caption="Semester.1" attribute="1" defaultMemberUniqueName="[Grades].[Semester.1].[All]" allUniqueName="[Grades].[Semester.1].[All]" dimensionUniqueName="[Grades]" displayFolder="" count="0" memberValueDatatype="130" unbalanced="0"/>
    <cacheHierarchy uniqueName="[Grades].[Code]" caption="Code" attribute="1" defaultMemberUniqueName="[Grades].[Code].[All]" allUniqueName="[Grades].[Code].[All]" dimensionUniqueName="[Grades]" displayFolder="" count="0" memberValueDatatype="130" unbalanced="0"/>
    <cacheHierarchy uniqueName="[Grades].[Subject]" caption="Subject" attribute="1" defaultMemberUniqueName="[Grades].[Subject].[All]" allUniqueName="[Grades].[Subject].[All]" dimensionUniqueName="[Grades]" displayFolder="" count="0" memberValueDatatype="130" unbalanced="0"/>
    <cacheHierarchy uniqueName="[Grades].[Grade]" caption="Grade" attribute="1" defaultMemberUniqueName="[Grades].[Grade].[All]" allUniqueName="[Grades].[Grade].[All]" dimensionUniqueName="[Grades]" displayFolder="" count="0" memberValueDatatype="5" unbalanced="0"/>
    <cacheHierarchy uniqueName="[Grades].[Unit]" caption="Unit" attribute="1" defaultMemberUniqueName="[Grades].[Unit].[All]" allUniqueName="[Grades].[Unit].[All]" dimensionUniqueName="[Grades]" displayFolder="" count="0" memberValueDatatype="20" unbalanced="0"/>
    <cacheHierarchy uniqueName="[Grades].[UnitxGrade]" caption="UnitxGrade" attribute="1" defaultMemberUniqueName="[Grades].[UnitxGrade].[All]" allUniqueName="[Grades].[UnitxGrade].[All]" dimensionUniqueName="[Grades]" displayFolder="" count="0" memberValueDatatype="5" unbalanced="0"/>
    <cacheHierarchy uniqueName="[Grades].[FInal]" caption="FInal" attribute="1" defaultMemberUniqueName="[Grades].[FInal].[All]" allUniqueName="[Grades].[FInal].[All]" dimensionUniqueName="[Grades]" displayFolder="" count="0" memberValueDatatype="5" unbalanced="0"/>
    <cacheHierarchy uniqueName="[Measures].[Sum of Grade]" caption="Sum of Grade" measure="1" displayFolder="" measureGroup="Grades" count="0">
      <extLst>
        <ext xmlns:x15="http://schemas.microsoft.com/office/spreadsheetml/2010/11/main" uri="{B97F6D7D-B522-45F9-BDA1-12C45D357490}">
          <x15:cacheHierarchy aggregatedColumn="5"/>
        </ext>
      </extLst>
    </cacheHierarchy>
    <cacheHierarchy uniqueName="[Measures].[Sum of UnitxGrade]" caption="Sum of UnitxGrade" measure="1" displayFolder="" measureGroup="Grades" count="0"/>
    <cacheHierarchy uniqueName="[Measures].[Sum of Unit]" caption="Sum of Unit" measure="1" displayFolder="" measureGroup="Grades" count="0"/>
    <cacheHierarchy uniqueName="[Measures].[GWA]" caption="GWA" measure="1" displayFolder="" measureGroup="Grades" count="0"/>
    <cacheHierarchy uniqueName="[Measures].[__XL_Count Grades]" caption="__XL_Count Grades" measure="1" displayFolder="" measureGroup="Grade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1899544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E07A94-CA78-462D-90D0-9EF9179B949B}" name="PivotTable3" cacheId="76" applyNumberFormats="0" applyBorderFormats="0" applyFontFormats="0" applyPatternFormats="0" applyAlignmentFormats="0" applyWidthHeightFormats="1" dataCaption="Values" tag="34c0298c-f0f6-4a5c-9235-e5cc5b34b570" updatedVersion="8" minRefreshableVersion="3" useAutoFormatting="1" subtotalHiddenItems="1" itemPrintTitles="1" createdVersion="5" indent="0" outline="1" outlineData="1" multipleFieldFilters="0" chartFormat="1">
  <location ref="A1:B11" firstHeaderRow="1" firstDataRow="1" firstDataCol="1"/>
  <pivotFields count="2">
    <pivotField axis="axisRow" allDrilled="1" subtotalTop="0" showAll="0" dataSourceSort="1" defaultSubtotal="0" defaultAttributeDrillState="1">
      <items count="9">
        <item x="0"/>
        <item x="1"/>
        <item x="2"/>
        <item x="3"/>
        <item x="4"/>
        <item x="5"/>
        <item x="6"/>
        <item x="7"/>
        <item x="8"/>
      </items>
    </pivotField>
    <pivotField dataField="1" subtotalTop="0" showAll="0" defaultSubtotal="0"/>
  </pivotFields>
  <rowFields count="1">
    <field x="0"/>
  </rowFields>
  <rowItems count="10">
    <i>
      <x/>
    </i>
    <i>
      <x v="1"/>
    </i>
    <i>
      <x v="2"/>
    </i>
    <i>
      <x v="3"/>
    </i>
    <i>
      <x v="4"/>
    </i>
    <i>
      <x v="5"/>
    </i>
    <i>
      <x v="6"/>
    </i>
    <i>
      <x v="7"/>
    </i>
    <i>
      <x v="8"/>
    </i>
    <i t="grand">
      <x/>
    </i>
  </rowItems>
  <colItems count="1">
    <i/>
  </colItems>
  <dataFields count="1">
    <dataField fld="1" subtotal="count" baseField="0" baseItem="0" numFmtId="164"/>
  </dataFields>
  <formats count="1">
    <format dxfId="29">
      <pivotArea outline="0" fieldPosition="0">
        <references count="1">
          <reference field="4294967294" count="1">
            <x v="0"/>
          </reference>
        </references>
      </pivotArea>
    </format>
  </formats>
  <chartFormats count="1">
    <chartFormat chart="0" format="0" series="1">
      <pivotArea type="data" outline="0" fieldPosition="0">
        <references count="1">
          <reference field="4294967294" count="1" selected="0">
            <x v="0"/>
          </reference>
        </references>
      </pivotArea>
    </chartFormat>
  </chartFormats>
  <pivotHierarchies count="15">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rad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928AE5-C8EB-4A98-A8BB-6091DFD44A46}" name="PivotTable6" cacheId="73" applyNumberFormats="0" applyBorderFormats="0" applyFontFormats="0" applyPatternFormats="0" applyAlignmentFormats="0" applyWidthHeightFormats="1" dataCaption="Values" tag="b10c6f2a-39ad-425f-9b47-17307e68a866" updatedVersion="8" minRefreshableVersion="3" useAutoFormatting="1" itemPrintTitles="1" createdVersion="5" indent="0" outline="1" outlineData="1" multipleFieldFilters="0" chartFormat="2">
  <location ref="A1:B11" firstHeaderRow="1" firstDataRow="1" firstDataCol="1"/>
  <pivotFields count="3">
    <pivotField axis="axisRow" allDrilled="1" subtotalTop="0" showAll="0" dataSourceSort="1" defaultSubtotal="0" defaultAttributeDrillState="1">
      <items count="9">
        <item x="0"/>
        <item x="1"/>
        <item x="2"/>
        <item x="3"/>
        <item x="4"/>
        <item x="5"/>
        <item x="6"/>
        <item x="7"/>
        <item x="8"/>
      </items>
    </pivotField>
    <pivotField dataField="1" subtotalTop="0" showAll="0" defaultSubtotal="0"/>
    <pivotField allDrilled="1" subtotalTop="0" showAll="0" dataSourceSort="1" defaultSubtotal="0" defaultAttributeDrillState="1"/>
  </pivotFields>
  <rowFields count="1">
    <field x="0"/>
  </rowFields>
  <rowItems count="10">
    <i>
      <x/>
    </i>
    <i>
      <x v="1"/>
    </i>
    <i>
      <x v="2"/>
    </i>
    <i>
      <x v="3"/>
    </i>
    <i>
      <x v="4"/>
    </i>
    <i>
      <x v="5"/>
    </i>
    <i>
      <x v="6"/>
    </i>
    <i>
      <x v="7"/>
    </i>
    <i>
      <x v="8"/>
    </i>
    <i t="grand">
      <x/>
    </i>
  </rowItems>
  <colItems count="1">
    <i/>
  </colItems>
  <dataFields count="1">
    <dataField name="Sum of Grade" fld="1" baseField="0" baseItem="0"/>
  </dataFields>
  <chartFormats count="1">
    <chartFormat chart="1" format="0" series="1">
      <pivotArea type="data" outline="0" fieldPosition="0">
        <references count="1">
          <reference field="4294967294" count="1" selected="0">
            <x v="0"/>
          </reference>
        </references>
      </pivotArea>
    </chartFormat>
  </chartFormats>
  <pivotHierarchies count="15">
    <pivotHierarchy multipleItemSelectionAllowed="1" dragToData="1">
      <members count="1" level="1">
        <member name="[Grades].[Semester].&amp;[2021-2022 2nd Sem]"/>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rad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C261C4-667B-4796-AC2D-8D1F3E3325D6}" name="PivotTable7" cacheId="69" applyNumberFormats="0" applyBorderFormats="0" applyFontFormats="0" applyPatternFormats="0" applyAlignmentFormats="0" applyWidthHeightFormats="1" dataCaption="Values" tag="3b51c60f-29c5-4351-84e1-2dc245d178a2" updatedVersion="8" minRefreshableVersion="3" useAutoFormatting="1" itemPrintTitles="1" createdVersion="5" indent="0" outline="1" outlineData="1" multipleFieldFilters="0" chartFormat="3">
  <location ref="A1:B81" firstHeaderRow="1" firstDataRow="1" firstDataCol="1"/>
  <pivotFields count="3">
    <pivotField axis="axisRow" allDrilled="1" subtotalTop="0" showAll="0" dataSourceSort="1" defaultSubtotal="0" defaultAttributeDrillState="1">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s>
    </pivotField>
    <pivotField dataField="1" subtotalTop="0" showAll="0" defaultSubtotal="0"/>
    <pivotField axis="axisRow" allDrilled="1" subtotalTop="0" showAll="0" dataSourceSort="1" defaultSubtotal="0" defaultAttributeDrillState="1">
      <items count="9">
        <item x="0"/>
        <item x="1"/>
        <item x="2"/>
        <item x="3"/>
        <item x="4"/>
        <item x="5"/>
        <item x="6"/>
        <item x="7"/>
        <item x="8"/>
      </items>
    </pivotField>
  </pivotFields>
  <rowFields count="2">
    <field x="2"/>
    <field x="0"/>
  </rowFields>
  <rowItems count="80">
    <i>
      <x/>
    </i>
    <i r="1">
      <x/>
    </i>
    <i r="1">
      <x v="1"/>
    </i>
    <i r="1">
      <x v="2"/>
    </i>
    <i r="1">
      <x v="3"/>
    </i>
    <i r="1">
      <x v="4"/>
    </i>
    <i r="1">
      <x v="5"/>
    </i>
    <i r="1">
      <x v="6"/>
    </i>
    <i r="1">
      <x v="7"/>
    </i>
    <i r="1">
      <x v="8"/>
    </i>
    <i r="1">
      <x v="9"/>
    </i>
    <i>
      <x v="1"/>
    </i>
    <i r="1">
      <x v="10"/>
    </i>
    <i r="1">
      <x v="11"/>
    </i>
    <i r="1">
      <x v="12"/>
    </i>
    <i r="1">
      <x v="13"/>
    </i>
    <i r="1">
      <x v="14"/>
    </i>
    <i r="1">
      <x v="15"/>
    </i>
    <i r="1">
      <x v="16"/>
    </i>
    <i r="1">
      <x v="17"/>
    </i>
    <i r="1">
      <x v="18"/>
    </i>
    <i>
      <x v="2"/>
    </i>
    <i r="1">
      <x v="19"/>
    </i>
    <i r="1">
      <x v="20"/>
    </i>
    <i r="1">
      <x v="21"/>
    </i>
    <i>
      <x v="3"/>
    </i>
    <i r="1">
      <x v="22"/>
    </i>
    <i r="1">
      <x v="23"/>
    </i>
    <i r="1">
      <x v="24"/>
    </i>
    <i r="1">
      <x v="25"/>
    </i>
    <i r="1">
      <x v="26"/>
    </i>
    <i r="1">
      <x v="27"/>
    </i>
    <i r="1">
      <x v="28"/>
    </i>
    <i r="1">
      <x v="29"/>
    </i>
    <i r="1">
      <x v="30"/>
    </i>
    <i>
      <x v="4"/>
    </i>
    <i r="1">
      <x v="31"/>
    </i>
    <i r="1">
      <x v="32"/>
    </i>
    <i r="1">
      <x v="33"/>
    </i>
    <i r="1">
      <x v="34"/>
    </i>
    <i r="1">
      <x v="35"/>
    </i>
    <i r="1">
      <x v="36"/>
    </i>
    <i r="1">
      <x v="37"/>
    </i>
    <i r="1">
      <x v="38"/>
    </i>
    <i r="1">
      <x v="39"/>
    </i>
    <i>
      <x v="5"/>
    </i>
    <i r="1">
      <x v="40"/>
    </i>
    <i r="1">
      <x v="41"/>
    </i>
    <i r="1">
      <x v="42"/>
    </i>
    <i r="1">
      <x v="43"/>
    </i>
    <i r="1">
      <x v="44"/>
    </i>
    <i r="1">
      <x v="45"/>
    </i>
    <i r="1">
      <x v="46"/>
    </i>
    <i r="1">
      <x v="47"/>
    </i>
    <i r="1">
      <x v="48"/>
    </i>
    <i r="1">
      <x v="49"/>
    </i>
    <i>
      <x v="6"/>
    </i>
    <i r="1">
      <x v="50"/>
    </i>
    <i r="1">
      <x v="51"/>
    </i>
    <i r="1">
      <x v="52"/>
    </i>
    <i r="1">
      <x v="53"/>
    </i>
    <i r="1">
      <x v="54"/>
    </i>
    <i r="1">
      <x v="55"/>
    </i>
    <i r="1">
      <x v="56"/>
    </i>
    <i r="1">
      <x v="57"/>
    </i>
    <i r="1">
      <x v="58"/>
    </i>
    <i>
      <x v="7"/>
    </i>
    <i r="1">
      <x v="59"/>
    </i>
    <i r="1">
      <x v="60"/>
    </i>
    <i r="1">
      <x v="61"/>
    </i>
    <i r="1">
      <x v="62"/>
    </i>
    <i r="1">
      <x v="63"/>
    </i>
    <i r="1">
      <x v="64"/>
    </i>
    <i r="1">
      <x v="65"/>
    </i>
    <i r="1">
      <x v="66"/>
    </i>
    <i r="1">
      <x v="67"/>
    </i>
    <i r="1">
      <x v="68"/>
    </i>
    <i>
      <x v="8"/>
    </i>
    <i r="1">
      <x v="69"/>
    </i>
    <i t="grand">
      <x/>
    </i>
  </rowItems>
  <colItems count="1">
    <i/>
  </colItems>
  <dataFields count="1">
    <dataField name="Sum of Grade" fld="1" baseField="0" baseItem="0"/>
  </dataFields>
  <chartFormats count="1">
    <chartFormat chart="0" format="0" series="1">
      <pivotArea type="data" outline="0" fieldPosition="0">
        <references count="1">
          <reference field="4294967294" count="1" selected="0">
            <x v="0"/>
          </reference>
        </references>
      </pivotArea>
    </chartFormat>
  </chart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0"/>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rad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AA06EC-7C30-44DC-8B31-15DE1F5EB1B0}" name="PivotTable57" cacheId="178" applyNumberFormats="0" applyBorderFormats="0" applyFontFormats="0" applyPatternFormats="0" applyAlignmentFormats="0" applyWidthHeightFormats="1" dataCaption="Values" tag="b06bc4f9-c366-405d-8461-fe3c5d19c6ba" updatedVersion="8" minRefreshableVersion="3" useAutoFormatting="1" subtotalHiddenItems="1" itemPrintTitles="1" createdVersion="5" indent="0" outline="1" outlineData="1" multipleFieldFilters="0">
  <location ref="A1:B7"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rad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5A252E6-A017-4087-B7B8-330CA6A79EE4}" autoFormatId="16" applyNumberFormats="0" applyBorderFormats="0" applyFontFormats="0" applyPatternFormats="0" applyAlignmentFormats="0" applyWidthHeightFormats="0">
  <queryTableRefresh nextId="14" unboundColumnsLeft="1">
    <queryTableFields count="9">
      <queryTableField id="13" dataBound="0" tableColumnId="10"/>
      <queryTableField id="9" name="S.Y" tableColumnId="9"/>
      <queryTableField id="8" name="Semester.1" tableColumnId="8"/>
      <queryTableField id="2" name="Code " tableColumnId="2"/>
      <queryTableField id="3" name="Subject" tableColumnId="3"/>
      <queryTableField id="4" name="Grade" tableColumnId="4"/>
      <queryTableField id="5" name="Unit" tableColumnId="5"/>
      <queryTableField id="6" name="UnitxGrade" tableColumnId="6"/>
      <queryTableField id="7" name="FInal"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mester" xr10:uid="{90D1A336-AAF6-49B5-8608-B391FD150D0A}" sourceName="[Grades].[Semester]">
  <pivotTables>
    <pivotTable tabId="4" name="PivotTable6"/>
  </pivotTables>
  <data>
    <olap pivotCacheId="1418995440">
      <levels count="2">
        <level uniqueName="[Grades].[Semester].[(All)]" sourceCaption="(All)" count="0"/>
        <level uniqueName="[Grades].[Semester].[Semester]" sourceCaption="Semester" count="9">
          <ranges>
            <range startItem="0">
              <i n="[Grades].[Semester].&amp;[2021-2022 1st Sem]" c="2021-2022 1st Sem"/>
              <i n="[Grades].[Semester].&amp;[2021-2022 2nd Sem]" c="2021-2022 2nd Sem"/>
              <i n="[Grades].[Semester].&amp;[2022 Midyear]" c="2022 Midyear"/>
              <i n="[Grades].[Semester].&amp;[2022-2023 1st Sem]" c="2022-2023 1st Sem"/>
              <i n="[Grades].[Semester].&amp;[2022-2023 2nd Sem.]" c="2022-2023 2nd Sem."/>
              <i n="[Grades].[Semester].&amp;[2023-2024 1st Sem]" c="2023-2024 1st Sem"/>
              <i n="[Grades].[Semester].&amp;[2023-2024 2nd Sem]" c="2023-2024 2nd Sem"/>
              <i n="[Grades].[Semester].&amp;[2024-2025 1st Sem]" c="2024-2025 1st Sem"/>
              <i n="[Grades].[Semester].&amp;[2024-2025 2nd Sem]" c="2024-2025 2nd Sem"/>
            </range>
          </ranges>
        </level>
      </levels>
      <selections count="1">
        <selection n="[Grades].[Semester].&amp;[2021-2022 2nd Sem]"/>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mester" xr10:uid="{0C83F306-191D-458E-91F9-D82E9DC17D00}" cache="Slicer_Semester" caption="Semester" startItem="1" level="1"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899564-E9F3-481E-82B4-93624EE8DAD6}" name="Grades" displayName="Grades" ref="A1:I71" tableType="queryTable" totalsRowShown="0">
  <autoFilter ref="A1:I71" xr:uid="{86899564-E9F3-481E-82B4-93624EE8DAD6}"/>
  <tableColumns count="9">
    <tableColumn id="10" xr3:uid="{87882DAD-973E-4071-B125-C500777BA78A}" uniqueName="10" name="Semester" queryTableFieldId="13" dataDxfId="33">
      <calculatedColumnFormula>_xlfn.TEXTJOIN(" ",TRUE,B2,C2)</calculatedColumnFormula>
    </tableColumn>
    <tableColumn id="9" xr3:uid="{E0193652-DFEF-44EA-92A0-51A89AEA4DC2}" uniqueName="9" name="S.Y" queryTableFieldId="9" dataDxfId="32"/>
    <tableColumn id="8" xr3:uid="{57B94FB4-6EE5-4711-8D3A-37F7BB8B5F96}" uniqueName="8" name="Semester.1" queryTableFieldId="8" dataDxfId="31"/>
    <tableColumn id="2" xr3:uid="{CD0D53A0-5C43-4DBD-8D6C-4ECBE43BB1A5}" uniqueName="2" name="Code " queryTableFieldId="2" dataDxfId="30"/>
    <tableColumn id="3" xr3:uid="{9736069B-CD02-43A6-9D3E-D7EF3B55EA06}" uniqueName="3" name="Subject" queryTableFieldId="3" dataDxfId="28"/>
    <tableColumn id="4" xr3:uid="{86549C45-373D-4444-B5A0-1E5DC3AAFB0C}" uniqueName="4" name="Grade" queryTableFieldId="4" dataDxfId="27"/>
    <tableColumn id="5" xr3:uid="{DEEEC493-54ED-491A-BEC1-1457D5FD9B95}" uniqueName="5" name="Unit" queryTableFieldId="5"/>
    <tableColumn id="6" xr3:uid="{8B357520-008A-46A5-8B83-034C907C0216}" uniqueName="6" name="UnitxGrade" queryTableFieldId="6"/>
    <tableColumn id="7" xr3:uid="{87408F7B-059F-49BB-8C92-13DC8F7A0979}" uniqueName="7" name="FInal"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C2EE4-AAF7-4AA9-873B-F6A91AA1E9F7}">
  <dimension ref="A1:I71"/>
  <sheetViews>
    <sheetView topLeftCell="A19" workbookViewId="0">
      <selection activeCell="E1" sqref="E1:F1048576"/>
    </sheetView>
  </sheetViews>
  <sheetFormatPr defaultRowHeight="14.4" x14ac:dyDescent="0.3"/>
  <cols>
    <col min="1" max="1" width="18" bestFit="1" customWidth="1"/>
    <col min="2" max="2" width="9.6640625" bestFit="1" customWidth="1"/>
    <col min="3" max="3" width="12.77734375" bestFit="1" customWidth="1"/>
    <col min="4" max="4" width="8.88671875" bestFit="1" customWidth="1"/>
    <col min="5" max="5" width="39.33203125" bestFit="1" customWidth="1"/>
    <col min="6" max="6" width="8.33203125" style="11" bestFit="1" customWidth="1"/>
    <col min="7" max="7" width="6.6640625" bestFit="1" customWidth="1"/>
    <col min="8" max="8" width="12.6640625" bestFit="1" customWidth="1"/>
    <col min="9" max="9" width="7.33203125" bestFit="1" customWidth="1"/>
  </cols>
  <sheetData>
    <row r="1" spans="1:9" x14ac:dyDescent="0.3">
      <c r="A1" t="s">
        <v>0</v>
      </c>
      <c r="B1" t="s">
        <v>152</v>
      </c>
      <c r="C1" t="s">
        <v>151</v>
      </c>
      <c r="D1" t="s">
        <v>1</v>
      </c>
      <c r="E1" t="s">
        <v>2</v>
      </c>
      <c r="F1" s="11" t="s">
        <v>3</v>
      </c>
      <c r="G1" t="s">
        <v>4</v>
      </c>
      <c r="H1" t="s">
        <v>5</v>
      </c>
      <c r="I1" t="s">
        <v>6</v>
      </c>
    </row>
    <row r="2" spans="1:9" x14ac:dyDescent="0.3">
      <c r="A2" t="str">
        <f t="shared" ref="A2:A33" si="0">_xlfn.TEXTJOIN(" ",TRUE,B2,C2)</f>
        <v xml:space="preserve">2021-2022 1st Sem </v>
      </c>
      <c r="B2" t="s">
        <v>154</v>
      </c>
      <c r="C2" t="s">
        <v>153</v>
      </c>
      <c r="D2" t="s">
        <v>7</v>
      </c>
      <c r="E2" t="s">
        <v>8</v>
      </c>
      <c r="F2" s="11">
        <v>2.2999999999999998</v>
      </c>
      <c r="G2">
        <v>5</v>
      </c>
      <c r="H2">
        <v>11.5</v>
      </c>
      <c r="I2">
        <v>2.2999999999999998</v>
      </c>
    </row>
    <row r="3" spans="1:9" x14ac:dyDescent="0.3">
      <c r="A3" t="str">
        <f t="shared" si="0"/>
        <v xml:space="preserve">2021-2022 1st Sem </v>
      </c>
      <c r="B3" t="s">
        <v>154</v>
      </c>
      <c r="C3" t="s">
        <v>153</v>
      </c>
      <c r="D3" t="s">
        <v>9</v>
      </c>
      <c r="E3" t="s">
        <v>10</v>
      </c>
      <c r="F3" s="11">
        <v>2.2000000000000002</v>
      </c>
      <c r="G3">
        <v>3</v>
      </c>
      <c r="H3">
        <v>6.6000000000000005</v>
      </c>
      <c r="I3">
        <v>2.2000000000000002</v>
      </c>
    </row>
    <row r="4" spans="1:9" x14ac:dyDescent="0.3">
      <c r="A4" t="str">
        <f t="shared" si="0"/>
        <v xml:space="preserve">2021-2022 1st Sem </v>
      </c>
      <c r="B4" t="s">
        <v>154</v>
      </c>
      <c r="C4" t="s">
        <v>153</v>
      </c>
      <c r="D4" t="s">
        <v>11</v>
      </c>
      <c r="E4" t="s">
        <v>12</v>
      </c>
      <c r="F4" s="11">
        <v>2</v>
      </c>
      <c r="G4">
        <v>1</v>
      </c>
      <c r="H4">
        <v>2</v>
      </c>
      <c r="I4">
        <v>2</v>
      </c>
    </row>
    <row r="5" spans="1:9" x14ac:dyDescent="0.3">
      <c r="A5" t="str">
        <f t="shared" si="0"/>
        <v xml:space="preserve">2021-2022 1st Sem </v>
      </c>
      <c r="B5" t="s">
        <v>154</v>
      </c>
      <c r="C5" t="s">
        <v>153</v>
      </c>
      <c r="D5" t="s">
        <v>13</v>
      </c>
      <c r="E5" t="s">
        <v>14</v>
      </c>
      <c r="F5" s="11">
        <v>2.4</v>
      </c>
      <c r="G5">
        <v>1</v>
      </c>
      <c r="H5">
        <v>2.4</v>
      </c>
      <c r="I5">
        <v>2.4</v>
      </c>
    </row>
    <row r="6" spans="1:9" x14ac:dyDescent="0.3">
      <c r="A6" t="str">
        <f t="shared" si="0"/>
        <v xml:space="preserve">2021-2022 1st Sem </v>
      </c>
      <c r="B6" t="s">
        <v>154</v>
      </c>
      <c r="C6" t="s">
        <v>153</v>
      </c>
      <c r="D6" t="s">
        <v>15</v>
      </c>
      <c r="E6" t="s">
        <v>16</v>
      </c>
      <c r="F6" s="11">
        <v>1.7</v>
      </c>
      <c r="G6">
        <v>2</v>
      </c>
      <c r="H6">
        <v>3.4</v>
      </c>
      <c r="I6">
        <v>1.7</v>
      </c>
    </row>
    <row r="7" spans="1:9" x14ac:dyDescent="0.3">
      <c r="A7" t="str">
        <f t="shared" si="0"/>
        <v xml:space="preserve">2021-2022 1st Sem </v>
      </c>
      <c r="B7" t="s">
        <v>154</v>
      </c>
      <c r="C7" t="s">
        <v>153</v>
      </c>
      <c r="D7" t="s">
        <v>17</v>
      </c>
      <c r="E7" t="s">
        <v>18</v>
      </c>
      <c r="F7" s="11">
        <v>2</v>
      </c>
      <c r="G7">
        <v>3</v>
      </c>
      <c r="H7">
        <v>6</v>
      </c>
      <c r="I7">
        <v>2</v>
      </c>
    </row>
    <row r="8" spans="1:9" x14ac:dyDescent="0.3">
      <c r="A8" t="str">
        <f t="shared" si="0"/>
        <v xml:space="preserve">2021-2022 1st Sem </v>
      </c>
      <c r="B8" t="s">
        <v>154</v>
      </c>
      <c r="C8" t="s">
        <v>153</v>
      </c>
      <c r="D8" t="s">
        <v>19</v>
      </c>
      <c r="E8" t="s">
        <v>20</v>
      </c>
      <c r="F8" s="11">
        <v>2.2000000000000002</v>
      </c>
      <c r="G8">
        <v>3</v>
      </c>
      <c r="H8">
        <v>6.6000000000000005</v>
      </c>
      <c r="I8">
        <v>2.2000000000000002</v>
      </c>
    </row>
    <row r="9" spans="1:9" x14ac:dyDescent="0.3">
      <c r="A9" t="str">
        <f t="shared" si="0"/>
        <v xml:space="preserve">2021-2022 1st Sem </v>
      </c>
      <c r="B9" t="s">
        <v>154</v>
      </c>
      <c r="C9" t="s">
        <v>153</v>
      </c>
      <c r="D9" t="s">
        <v>21</v>
      </c>
      <c r="E9" t="s">
        <v>22</v>
      </c>
      <c r="F9" s="11">
        <v>1.7</v>
      </c>
      <c r="G9">
        <v>3</v>
      </c>
      <c r="H9">
        <v>5.0999999999999996</v>
      </c>
      <c r="I9">
        <v>1.7</v>
      </c>
    </row>
    <row r="10" spans="1:9" x14ac:dyDescent="0.3">
      <c r="A10" t="str">
        <f t="shared" si="0"/>
        <v xml:space="preserve">2021-2022 1st Sem </v>
      </c>
      <c r="B10" t="s">
        <v>154</v>
      </c>
      <c r="C10" t="s">
        <v>153</v>
      </c>
      <c r="D10" t="s">
        <v>23</v>
      </c>
      <c r="E10" t="s">
        <v>24</v>
      </c>
      <c r="F10" s="11">
        <v>1.4</v>
      </c>
      <c r="G10">
        <v>2</v>
      </c>
      <c r="H10">
        <v>2.8</v>
      </c>
      <c r="I10">
        <v>1.4</v>
      </c>
    </row>
    <row r="11" spans="1:9" x14ac:dyDescent="0.3">
      <c r="A11" t="str">
        <f t="shared" si="0"/>
        <v xml:space="preserve">2021-2022 1st Sem </v>
      </c>
      <c r="B11" t="s">
        <v>154</v>
      </c>
      <c r="C11" t="s">
        <v>153</v>
      </c>
      <c r="D11" t="s">
        <v>25</v>
      </c>
      <c r="E11" t="s">
        <v>26</v>
      </c>
      <c r="F11" s="11">
        <v>2.2999999999999998</v>
      </c>
      <c r="G11">
        <v>3</v>
      </c>
      <c r="H11">
        <v>6.8999999999999995</v>
      </c>
      <c r="I11">
        <v>2.2999999999999998</v>
      </c>
    </row>
    <row r="12" spans="1:9" x14ac:dyDescent="0.3">
      <c r="A12" t="str">
        <f t="shared" si="0"/>
        <v xml:space="preserve">2021-2022 2nd Sem </v>
      </c>
      <c r="B12" t="s">
        <v>154</v>
      </c>
      <c r="C12" t="s">
        <v>155</v>
      </c>
      <c r="D12" t="s">
        <v>27</v>
      </c>
      <c r="E12" t="s">
        <v>28</v>
      </c>
      <c r="F12" s="11">
        <v>3</v>
      </c>
      <c r="G12">
        <v>5</v>
      </c>
      <c r="H12">
        <v>15</v>
      </c>
      <c r="I12">
        <v>3</v>
      </c>
    </row>
    <row r="13" spans="1:9" x14ac:dyDescent="0.3">
      <c r="A13" t="str">
        <f t="shared" si="0"/>
        <v xml:space="preserve">2021-2022 2nd Sem </v>
      </c>
      <c r="B13" t="s">
        <v>154</v>
      </c>
      <c r="C13" t="s">
        <v>155</v>
      </c>
      <c r="D13" t="s">
        <v>29</v>
      </c>
      <c r="E13" t="s">
        <v>30</v>
      </c>
      <c r="F13" s="11">
        <v>2.2000000000000002</v>
      </c>
      <c r="G13">
        <v>3</v>
      </c>
      <c r="H13">
        <v>6.6000000000000005</v>
      </c>
      <c r="I13">
        <v>2.2000000000000002</v>
      </c>
    </row>
    <row r="14" spans="1:9" x14ac:dyDescent="0.3">
      <c r="A14" t="str">
        <f t="shared" si="0"/>
        <v xml:space="preserve">2021-2022 2nd Sem </v>
      </c>
      <c r="B14" t="s">
        <v>154</v>
      </c>
      <c r="C14" t="s">
        <v>155</v>
      </c>
      <c r="D14" t="s">
        <v>31</v>
      </c>
      <c r="E14" t="s">
        <v>32</v>
      </c>
      <c r="F14" s="11">
        <v>2.2000000000000002</v>
      </c>
      <c r="G14">
        <v>1</v>
      </c>
      <c r="H14">
        <v>2.2000000000000002</v>
      </c>
      <c r="I14">
        <v>2.2000000000000002</v>
      </c>
    </row>
    <row r="15" spans="1:9" x14ac:dyDescent="0.3">
      <c r="A15" t="str">
        <f t="shared" si="0"/>
        <v xml:space="preserve">2021-2022 2nd Sem </v>
      </c>
      <c r="B15" t="s">
        <v>154</v>
      </c>
      <c r="C15" t="s">
        <v>155</v>
      </c>
      <c r="D15" t="s">
        <v>33</v>
      </c>
      <c r="E15" t="s">
        <v>34</v>
      </c>
      <c r="F15" s="11">
        <v>1.8</v>
      </c>
      <c r="G15">
        <v>2</v>
      </c>
      <c r="H15">
        <v>3.6</v>
      </c>
      <c r="I15">
        <v>1.8</v>
      </c>
    </row>
    <row r="16" spans="1:9" x14ac:dyDescent="0.3">
      <c r="A16" t="str">
        <f t="shared" si="0"/>
        <v xml:space="preserve">2021-2022 2nd Sem </v>
      </c>
      <c r="B16" t="s">
        <v>154</v>
      </c>
      <c r="C16" t="s">
        <v>155</v>
      </c>
      <c r="D16" t="s">
        <v>35</v>
      </c>
      <c r="E16" t="s">
        <v>36</v>
      </c>
      <c r="F16" s="11">
        <v>2.2000000000000002</v>
      </c>
      <c r="G16">
        <v>3</v>
      </c>
      <c r="H16">
        <v>6.6000000000000005</v>
      </c>
      <c r="I16">
        <v>2.2000000000000002</v>
      </c>
    </row>
    <row r="17" spans="1:9" x14ac:dyDescent="0.3">
      <c r="A17" t="str">
        <f t="shared" si="0"/>
        <v xml:space="preserve">2021-2022 2nd Sem </v>
      </c>
      <c r="B17" t="s">
        <v>154</v>
      </c>
      <c r="C17" t="s">
        <v>155</v>
      </c>
      <c r="D17" t="s">
        <v>37</v>
      </c>
      <c r="E17" t="s">
        <v>38</v>
      </c>
      <c r="F17" s="11">
        <v>2.1</v>
      </c>
      <c r="G17">
        <v>3</v>
      </c>
      <c r="H17">
        <v>6.3000000000000007</v>
      </c>
      <c r="I17">
        <v>2.1</v>
      </c>
    </row>
    <row r="18" spans="1:9" x14ac:dyDescent="0.3">
      <c r="A18" t="str">
        <f t="shared" si="0"/>
        <v xml:space="preserve">2021-2022 2nd Sem </v>
      </c>
      <c r="B18" t="s">
        <v>154</v>
      </c>
      <c r="C18" t="s">
        <v>155</v>
      </c>
      <c r="D18" t="s">
        <v>39</v>
      </c>
      <c r="E18" t="s">
        <v>40</v>
      </c>
      <c r="F18" s="11">
        <v>2</v>
      </c>
      <c r="G18">
        <v>3</v>
      </c>
      <c r="H18">
        <v>6</v>
      </c>
      <c r="I18">
        <v>2</v>
      </c>
    </row>
    <row r="19" spans="1:9" x14ac:dyDescent="0.3">
      <c r="A19" t="str">
        <f t="shared" si="0"/>
        <v xml:space="preserve">2021-2022 2nd Sem </v>
      </c>
      <c r="B19" t="s">
        <v>154</v>
      </c>
      <c r="C19" t="s">
        <v>155</v>
      </c>
      <c r="D19" t="s">
        <v>41</v>
      </c>
      <c r="E19" t="s">
        <v>42</v>
      </c>
      <c r="F19" s="11">
        <v>1.9</v>
      </c>
      <c r="G19">
        <v>2</v>
      </c>
      <c r="H19">
        <v>3.8</v>
      </c>
      <c r="I19">
        <v>1.9</v>
      </c>
    </row>
    <row r="20" spans="1:9" x14ac:dyDescent="0.3">
      <c r="A20" t="str">
        <f t="shared" si="0"/>
        <v xml:space="preserve">2021-2022 2nd Sem </v>
      </c>
      <c r="B20" t="s">
        <v>154</v>
      </c>
      <c r="C20" t="s">
        <v>155</v>
      </c>
      <c r="D20" t="s">
        <v>43</v>
      </c>
      <c r="E20" t="s">
        <v>44</v>
      </c>
      <c r="F20" s="11">
        <v>1</v>
      </c>
      <c r="G20">
        <v>3</v>
      </c>
      <c r="H20">
        <v>3</v>
      </c>
      <c r="I20">
        <v>1</v>
      </c>
    </row>
    <row r="21" spans="1:9" x14ac:dyDescent="0.3">
      <c r="A21" t="str">
        <f t="shared" si="0"/>
        <v xml:space="preserve">2022 Midyear </v>
      </c>
      <c r="B21" t="s">
        <v>157</v>
      </c>
      <c r="C21" t="s">
        <v>156</v>
      </c>
      <c r="D21" t="s">
        <v>45</v>
      </c>
      <c r="E21" t="s">
        <v>46</v>
      </c>
      <c r="F21" s="11">
        <v>2.2999999999999998</v>
      </c>
      <c r="G21">
        <v>3</v>
      </c>
      <c r="H21">
        <v>6.8999999999999995</v>
      </c>
      <c r="I21">
        <v>2.2999999999999998</v>
      </c>
    </row>
    <row r="22" spans="1:9" x14ac:dyDescent="0.3">
      <c r="A22" t="str">
        <f t="shared" si="0"/>
        <v xml:space="preserve">2022 Midyear </v>
      </c>
      <c r="B22" t="s">
        <v>157</v>
      </c>
      <c r="C22" t="s">
        <v>156</v>
      </c>
      <c r="D22" t="s">
        <v>47</v>
      </c>
      <c r="E22" t="s">
        <v>48</v>
      </c>
      <c r="F22" s="11">
        <v>2.2999999999999998</v>
      </c>
      <c r="G22">
        <v>1</v>
      </c>
      <c r="H22">
        <v>2.2999999999999998</v>
      </c>
      <c r="I22">
        <v>2.2999999999999998</v>
      </c>
    </row>
    <row r="23" spans="1:9" x14ac:dyDescent="0.3">
      <c r="A23" t="str">
        <f t="shared" si="0"/>
        <v xml:space="preserve">2022 Midyear </v>
      </c>
      <c r="B23" t="s">
        <v>157</v>
      </c>
      <c r="C23" t="s">
        <v>156</v>
      </c>
      <c r="D23" t="s">
        <v>49</v>
      </c>
      <c r="E23" t="s">
        <v>50</v>
      </c>
      <c r="F23" s="11">
        <v>1.6</v>
      </c>
      <c r="G23">
        <v>3</v>
      </c>
      <c r="H23">
        <v>4.8000000000000007</v>
      </c>
      <c r="I23">
        <v>1.6000000000000003</v>
      </c>
    </row>
    <row r="24" spans="1:9" x14ac:dyDescent="0.3">
      <c r="A24" t="str">
        <f t="shared" si="0"/>
        <v xml:space="preserve">2022-2023 1st Sem </v>
      </c>
      <c r="B24" t="s">
        <v>158</v>
      </c>
      <c r="C24" t="s">
        <v>153</v>
      </c>
      <c r="D24" t="s">
        <v>51</v>
      </c>
      <c r="E24" t="s">
        <v>52</v>
      </c>
      <c r="F24" s="11">
        <v>2.6</v>
      </c>
      <c r="G24">
        <v>3</v>
      </c>
      <c r="H24">
        <v>7.8000000000000007</v>
      </c>
      <c r="I24">
        <v>2.6</v>
      </c>
    </row>
    <row r="25" spans="1:9" x14ac:dyDescent="0.3">
      <c r="A25" t="str">
        <f t="shared" si="0"/>
        <v xml:space="preserve">2022-2023 1st Sem </v>
      </c>
      <c r="B25" t="s">
        <v>158</v>
      </c>
      <c r="C25" t="s">
        <v>153</v>
      </c>
      <c r="D25" t="s">
        <v>53</v>
      </c>
      <c r="E25" t="s">
        <v>54</v>
      </c>
      <c r="F25" s="11">
        <v>1.6</v>
      </c>
      <c r="G25">
        <v>3</v>
      </c>
      <c r="H25">
        <v>4.8000000000000007</v>
      </c>
      <c r="I25">
        <v>1.6000000000000003</v>
      </c>
    </row>
    <row r="26" spans="1:9" x14ac:dyDescent="0.3">
      <c r="A26" t="str">
        <f t="shared" si="0"/>
        <v xml:space="preserve">2022-2023 1st Sem </v>
      </c>
      <c r="B26" t="s">
        <v>158</v>
      </c>
      <c r="C26" t="s">
        <v>153</v>
      </c>
      <c r="D26" t="s">
        <v>55</v>
      </c>
      <c r="E26" t="s">
        <v>56</v>
      </c>
      <c r="F26" s="11">
        <v>2.1</v>
      </c>
      <c r="G26">
        <v>2</v>
      </c>
      <c r="H26">
        <v>4.2</v>
      </c>
      <c r="I26">
        <v>2.1</v>
      </c>
    </row>
    <row r="27" spans="1:9" x14ac:dyDescent="0.3">
      <c r="A27" t="str">
        <f t="shared" si="0"/>
        <v xml:space="preserve">2022-2023 1st Sem </v>
      </c>
      <c r="B27" t="s">
        <v>158</v>
      </c>
      <c r="C27" t="s">
        <v>153</v>
      </c>
      <c r="D27" t="s">
        <v>57</v>
      </c>
      <c r="E27" t="s">
        <v>58</v>
      </c>
      <c r="F27" s="11">
        <v>2.7</v>
      </c>
      <c r="G27">
        <v>3</v>
      </c>
      <c r="H27">
        <v>8.1000000000000014</v>
      </c>
      <c r="I27">
        <v>2.7000000000000006</v>
      </c>
    </row>
    <row r="28" spans="1:9" x14ac:dyDescent="0.3">
      <c r="A28" t="str">
        <f t="shared" si="0"/>
        <v xml:space="preserve">2022-2023 1st Sem </v>
      </c>
      <c r="B28" t="s">
        <v>158</v>
      </c>
      <c r="C28" t="s">
        <v>153</v>
      </c>
      <c r="D28" t="s">
        <v>59</v>
      </c>
      <c r="E28" t="s">
        <v>60</v>
      </c>
      <c r="F28" s="11">
        <v>2.6</v>
      </c>
      <c r="G28">
        <v>3</v>
      </c>
      <c r="H28">
        <v>7.8000000000000007</v>
      </c>
      <c r="I28">
        <v>2.6</v>
      </c>
    </row>
    <row r="29" spans="1:9" x14ac:dyDescent="0.3">
      <c r="A29" t="str">
        <f t="shared" si="0"/>
        <v xml:space="preserve">2022-2023 1st Sem </v>
      </c>
      <c r="B29" t="s">
        <v>158</v>
      </c>
      <c r="C29" t="s">
        <v>153</v>
      </c>
      <c r="D29" t="s">
        <v>61</v>
      </c>
      <c r="E29" t="s">
        <v>62</v>
      </c>
      <c r="F29" s="11">
        <v>2.5</v>
      </c>
      <c r="G29">
        <v>1</v>
      </c>
      <c r="H29">
        <v>2.5</v>
      </c>
      <c r="I29">
        <v>2.5</v>
      </c>
    </row>
    <row r="30" spans="1:9" x14ac:dyDescent="0.3">
      <c r="A30" t="str">
        <f t="shared" si="0"/>
        <v xml:space="preserve">2022-2023 1st Sem </v>
      </c>
      <c r="B30" t="s">
        <v>158</v>
      </c>
      <c r="C30" t="s">
        <v>153</v>
      </c>
      <c r="D30" t="s">
        <v>63</v>
      </c>
      <c r="E30" t="s">
        <v>64</v>
      </c>
      <c r="F30" s="11">
        <v>1.5</v>
      </c>
      <c r="G30">
        <v>3</v>
      </c>
      <c r="H30">
        <v>4.5</v>
      </c>
      <c r="I30">
        <v>1.5</v>
      </c>
    </row>
    <row r="31" spans="1:9" x14ac:dyDescent="0.3">
      <c r="A31" t="str">
        <f t="shared" si="0"/>
        <v xml:space="preserve">2022-2023 1st Sem </v>
      </c>
      <c r="B31" t="s">
        <v>158</v>
      </c>
      <c r="C31" t="s">
        <v>153</v>
      </c>
      <c r="D31" t="s">
        <v>65</v>
      </c>
      <c r="E31" t="s">
        <v>66</v>
      </c>
      <c r="F31" s="11">
        <v>3</v>
      </c>
      <c r="G31">
        <v>1</v>
      </c>
      <c r="H31">
        <v>3</v>
      </c>
      <c r="I31">
        <v>3</v>
      </c>
    </row>
    <row r="32" spans="1:9" x14ac:dyDescent="0.3">
      <c r="A32" t="str">
        <f t="shared" si="0"/>
        <v xml:space="preserve">2022-2023 1st Sem </v>
      </c>
      <c r="B32" t="s">
        <v>158</v>
      </c>
      <c r="C32" t="s">
        <v>153</v>
      </c>
      <c r="D32" t="s">
        <v>67</v>
      </c>
      <c r="E32" t="s">
        <v>68</v>
      </c>
      <c r="F32" s="11">
        <v>1.3</v>
      </c>
      <c r="G32">
        <v>2</v>
      </c>
      <c r="H32">
        <v>2.6</v>
      </c>
      <c r="I32">
        <v>1.3</v>
      </c>
    </row>
    <row r="33" spans="1:9" x14ac:dyDescent="0.3">
      <c r="A33" t="str">
        <f t="shared" si="0"/>
        <v xml:space="preserve">2022-2023 2nd Sem. </v>
      </c>
      <c r="B33" t="s">
        <v>158</v>
      </c>
      <c r="C33" t="s">
        <v>159</v>
      </c>
      <c r="D33" t="s">
        <v>69</v>
      </c>
      <c r="E33" t="s">
        <v>70</v>
      </c>
      <c r="F33" s="11">
        <v>2.7</v>
      </c>
      <c r="G33">
        <v>3</v>
      </c>
      <c r="H33">
        <v>8.1000000000000014</v>
      </c>
      <c r="I33">
        <v>2.7000000000000006</v>
      </c>
    </row>
    <row r="34" spans="1:9" x14ac:dyDescent="0.3">
      <c r="A34" t="str">
        <f t="shared" ref="A34:A65" si="1">_xlfn.TEXTJOIN(" ",TRUE,B34,C34)</f>
        <v xml:space="preserve">2022-2023 2nd Sem. </v>
      </c>
      <c r="B34" t="s">
        <v>158</v>
      </c>
      <c r="C34" t="s">
        <v>159</v>
      </c>
      <c r="D34" t="s">
        <v>71</v>
      </c>
      <c r="E34" t="s">
        <v>72</v>
      </c>
      <c r="F34" s="11">
        <v>2.6</v>
      </c>
      <c r="G34">
        <v>3</v>
      </c>
      <c r="H34">
        <v>7.8000000000000007</v>
      </c>
      <c r="I34">
        <v>2.6</v>
      </c>
    </row>
    <row r="35" spans="1:9" x14ac:dyDescent="0.3">
      <c r="A35" t="str">
        <f t="shared" si="1"/>
        <v xml:space="preserve">2022-2023 2nd Sem. </v>
      </c>
      <c r="B35" t="s">
        <v>158</v>
      </c>
      <c r="C35" t="s">
        <v>159</v>
      </c>
      <c r="D35" t="s">
        <v>73</v>
      </c>
      <c r="E35" t="s">
        <v>74</v>
      </c>
      <c r="F35" s="11">
        <v>1.8</v>
      </c>
      <c r="G35">
        <v>1</v>
      </c>
      <c r="H35">
        <v>1.8</v>
      </c>
      <c r="I35">
        <v>1.8</v>
      </c>
    </row>
    <row r="36" spans="1:9" x14ac:dyDescent="0.3">
      <c r="A36" t="str">
        <f t="shared" si="1"/>
        <v xml:space="preserve">2022-2023 2nd Sem. </v>
      </c>
      <c r="B36" t="s">
        <v>158</v>
      </c>
      <c r="C36" t="s">
        <v>159</v>
      </c>
      <c r="D36" t="s">
        <v>75</v>
      </c>
      <c r="E36" t="s">
        <v>76</v>
      </c>
      <c r="F36" s="11">
        <v>2.1</v>
      </c>
      <c r="G36">
        <v>3</v>
      </c>
      <c r="H36">
        <v>6.3000000000000007</v>
      </c>
      <c r="I36">
        <v>2.1</v>
      </c>
    </row>
    <row r="37" spans="1:9" x14ac:dyDescent="0.3">
      <c r="A37" t="str">
        <f t="shared" si="1"/>
        <v xml:space="preserve">2022-2023 2nd Sem. </v>
      </c>
      <c r="B37" t="s">
        <v>158</v>
      </c>
      <c r="C37" t="s">
        <v>159</v>
      </c>
      <c r="D37" t="s">
        <v>77</v>
      </c>
      <c r="E37" t="s">
        <v>78</v>
      </c>
      <c r="F37" s="11">
        <v>2.2000000000000002</v>
      </c>
      <c r="G37">
        <v>3</v>
      </c>
      <c r="H37">
        <v>6.6000000000000005</v>
      </c>
      <c r="I37">
        <v>2.2000000000000002</v>
      </c>
    </row>
    <row r="38" spans="1:9" x14ac:dyDescent="0.3">
      <c r="A38" t="str">
        <f t="shared" si="1"/>
        <v xml:space="preserve">2022-2023 2nd Sem. </v>
      </c>
      <c r="B38" t="s">
        <v>158</v>
      </c>
      <c r="C38" t="s">
        <v>159</v>
      </c>
      <c r="D38" t="s">
        <v>79</v>
      </c>
      <c r="E38" t="s">
        <v>80</v>
      </c>
      <c r="F38" s="11">
        <v>2.2000000000000002</v>
      </c>
      <c r="G38">
        <v>1</v>
      </c>
      <c r="H38">
        <v>2.2000000000000002</v>
      </c>
      <c r="I38">
        <v>2.2000000000000002</v>
      </c>
    </row>
    <row r="39" spans="1:9" x14ac:dyDescent="0.3">
      <c r="A39" t="str">
        <f t="shared" si="1"/>
        <v xml:space="preserve">2022-2023 2nd Sem. </v>
      </c>
      <c r="B39" t="s">
        <v>158</v>
      </c>
      <c r="C39" t="s">
        <v>159</v>
      </c>
      <c r="D39" t="s">
        <v>81</v>
      </c>
      <c r="E39" t="s">
        <v>82</v>
      </c>
      <c r="F39" s="11">
        <v>2.2999999999999998</v>
      </c>
      <c r="G39">
        <v>3</v>
      </c>
      <c r="H39">
        <v>6.8999999999999995</v>
      </c>
      <c r="I39">
        <v>2.2999999999999998</v>
      </c>
    </row>
    <row r="40" spans="1:9" x14ac:dyDescent="0.3">
      <c r="A40" t="str">
        <f t="shared" si="1"/>
        <v xml:space="preserve">2022-2023 2nd Sem. </v>
      </c>
      <c r="B40" t="s">
        <v>158</v>
      </c>
      <c r="C40" t="s">
        <v>159</v>
      </c>
      <c r="D40" t="s">
        <v>83</v>
      </c>
      <c r="E40" t="s">
        <v>84</v>
      </c>
      <c r="F40" s="11">
        <v>2</v>
      </c>
      <c r="G40">
        <v>3</v>
      </c>
      <c r="H40">
        <v>6</v>
      </c>
      <c r="I40">
        <v>2</v>
      </c>
    </row>
    <row r="41" spans="1:9" x14ac:dyDescent="0.3">
      <c r="A41" t="str">
        <f t="shared" si="1"/>
        <v xml:space="preserve">2022-2023 2nd Sem. </v>
      </c>
      <c r="B41" t="s">
        <v>158</v>
      </c>
      <c r="C41" t="s">
        <v>159</v>
      </c>
      <c r="D41" t="s">
        <v>85</v>
      </c>
      <c r="E41" t="s">
        <v>86</v>
      </c>
      <c r="F41" s="11">
        <v>1.4</v>
      </c>
      <c r="G41">
        <v>2</v>
      </c>
      <c r="H41">
        <v>2.8</v>
      </c>
      <c r="I41">
        <v>1.4</v>
      </c>
    </row>
    <row r="42" spans="1:9" x14ac:dyDescent="0.3">
      <c r="A42" t="str">
        <f t="shared" si="1"/>
        <v xml:space="preserve">2023-2024 1st Sem </v>
      </c>
      <c r="B42" t="s">
        <v>160</v>
      </c>
      <c r="C42" t="s">
        <v>153</v>
      </c>
      <c r="D42" t="s">
        <v>87</v>
      </c>
      <c r="E42" t="s">
        <v>88</v>
      </c>
      <c r="F42" s="11">
        <v>1.9</v>
      </c>
      <c r="G42">
        <v>3</v>
      </c>
      <c r="H42">
        <v>5.6999999999999993</v>
      </c>
      <c r="I42">
        <v>1.8999999999999997</v>
      </c>
    </row>
    <row r="43" spans="1:9" x14ac:dyDescent="0.3">
      <c r="A43" t="str">
        <f t="shared" si="1"/>
        <v xml:space="preserve">2023-2024 1st Sem </v>
      </c>
      <c r="B43" t="s">
        <v>160</v>
      </c>
      <c r="C43" t="s">
        <v>153</v>
      </c>
      <c r="D43" t="s">
        <v>89</v>
      </c>
      <c r="E43" t="s">
        <v>90</v>
      </c>
      <c r="F43" s="11">
        <v>1.9</v>
      </c>
      <c r="G43">
        <v>1</v>
      </c>
      <c r="H43">
        <v>1.9</v>
      </c>
      <c r="I43">
        <v>1.9</v>
      </c>
    </row>
    <row r="44" spans="1:9" x14ac:dyDescent="0.3">
      <c r="A44" t="str">
        <f t="shared" si="1"/>
        <v xml:space="preserve">2023-2024 1st Sem </v>
      </c>
      <c r="B44" t="s">
        <v>160</v>
      </c>
      <c r="C44" t="s">
        <v>153</v>
      </c>
      <c r="D44" t="s">
        <v>91</v>
      </c>
      <c r="E44" t="s">
        <v>92</v>
      </c>
      <c r="F44" s="11">
        <v>1.5</v>
      </c>
      <c r="G44">
        <v>3</v>
      </c>
      <c r="H44">
        <v>4.5</v>
      </c>
      <c r="I44">
        <v>1.5</v>
      </c>
    </row>
    <row r="45" spans="1:9" x14ac:dyDescent="0.3">
      <c r="A45" t="str">
        <f t="shared" si="1"/>
        <v xml:space="preserve">2023-2024 1st Sem </v>
      </c>
      <c r="B45" t="s">
        <v>160</v>
      </c>
      <c r="C45" t="s">
        <v>153</v>
      </c>
      <c r="D45" t="s">
        <v>93</v>
      </c>
      <c r="E45" t="s">
        <v>94</v>
      </c>
      <c r="F45" s="11">
        <v>2</v>
      </c>
      <c r="G45">
        <v>3</v>
      </c>
      <c r="H45">
        <v>6</v>
      </c>
      <c r="I45">
        <v>2</v>
      </c>
    </row>
    <row r="46" spans="1:9" x14ac:dyDescent="0.3">
      <c r="A46" t="str">
        <f t="shared" si="1"/>
        <v xml:space="preserve">2023-2024 1st Sem </v>
      </c>
      <c r="B46" t="s">
        <v>160</v>
      </c>
      <c r="C46" t="s">
        <v>153</v>
      </c>
      <c r="D46" t="s">
        <v>95</v>
      </c>
      <c r="E46" t="s">
        <v>96</v>
      </c>
      <c r="F46" s="11">
        <v>1.6</v>
      </c>
      <c r="G46">
        <v>1</v>
      </c>
      <c r="H46">
        <v>1.6</v>
      </c>
      <c r="I46">
        <v>1.6</v>
      </c>
    </row>
    <row r="47" spans="1:9" x14ac:dyDescent="0.3">
      <c r="A47" t="str">
        <f t="shared" si="1"/>
        <v xml:space="preserve">2023-2024 1st Sem </v>
      </c>
      <c r="B47" t="s">
        <v>160</v>
      </c>
      <c r="C47" t="s">
        <v>153</v>
      </c>
      <c r="D47" t="s">
        <v>97</v>
      </c>
      <c r="E47" t="s">
        <v>98</v>
      </c>
      <c r="F47" s="11">
        <v>2.1</v>
      </c>
      <c r="G47">
        <v>3</v>
      </c>
      <c r="H47">
        <v>6.3000000000000007</v>
      </c>
      <c r="I47">
        <v>2.1</v>
      </c>
    </row>
    <row r="48" spans="1:9" x14ac:dyDescent="0.3">
      <c r="A48" t="str">
        <f t="shared" si="1"/>
        <v xml:space="preserve">2023-2024 1st Sem </v>
      </c>
      <c r="B48" t="s">
        <v>160</v>
      </c>
      <c r="C48" t="s">
        <v>153</v>
      </c>
      <c r="D48" t="s">
        <v>99</v>
      </c>
      <c r="E48" t="s">
        <v>100</v>
      </c>
      <c r="F48" s="11">
        <v>2</v>
      </c>
      <c r="G48">
        <v>3</v>
      </c>
      <c r="H48">
        <v>6</v>
      </c>
      <c r="I48">
        <v>2</v>
      </c>
    </row>
    <row r="49" spans="1:9" x14ac:dyDescent="0.3">
      <c r="A49" t="str">
        <f t="shared" si="1"/>
        <v xml:space="preserve">2023-2024 1st Sem </v>
      </c>
      <c r="B49" t="s">
        <v>160</v>
      </c>
      <c r="C49" t="s">
        <v>153</v>
      </c>
      <c r="D49" t="s">
        <v>101</v>
      </c>
      <c r="E49" t="s">
        <v>102</v>
      </c>
      <c r="F49" s="11">
        <v>2.2000000000000002</v>
      </c>
      <c r="G49">
        <v>3</v>
      </c>
      <c r="H49">
        <v>6.6000000000000005</v>
      </c>
      <c r="I49">
        <v>2.2000000000000002</v>
      </c>
    </row>
    <row r="50" spans="1:9" x14ac:dyDescent="0.3">
      <c r="A50" t="str">
        <f t="shared" si="1"/>
        <v xml:space="preserve">2023-2024 1st Sem </v>
      </c>
      <c r="B50" t="s">
        <v>160</v>
      </c>
      <c r="C50" t="s">
        <v>153</v>
      </c>
      <c r="D50" t="s">
        <v>103</v>
      </c>
      <c r="E50" t="s">
        <v>104</v>
      </c>
      <c r="F50" s="11">
        <v>1.9</v>
      </c>
      <c r="G50">
        <v>1</v>
      </c>
      <c r="H50">
        <v>1.9</v>
      </c>
      <c r="I50">
        <v>1.9</v>
      </c>
    </row>
    <row r="51" spans="1:9" x14ac:dyDescent="0.3">
      <c r="A51" t="str">
        <f t="shared" si="1"/>
        <v xml:space="preserve">2023-2024 1st Sem </v>
      </c>
      <c r="B51" t="s">
        <v>160</v>
      </c>
      <c r="C51" t="s">
        <v>153</v>
      </c>
      <c r="D51" t="s">
        <v>105</v>
      </c>
      <c r="E51" t="s">
        <v>106</v>
      </c>
      <c r="F51" s="11">
        <v>2.2999999999999998</v>
      </c>
      <c r="G51">
        <v>3</v>
      </c>
      <c r="H51">
        <v>6.8999999999999995</v>
      </c>
      <c r="I51">
        <v>2.2999999999999998</v>
      </c>
    </row>
    <row r="52" spans="1:9" x14ac:dyDescent="0.3">
      <c r="A52" t="str">
        <f t="shared" si="1"/>
        <v xml:space="preserve">2023-2024 2nd Sem </v>
      </c>
      <c r="B52" t="s">
        <v>160</v>
      </c>
      <c r="C52" t="s">
        <v>155</v>
      </c>
      <c r="D52" t="s">
        <v>107</v>
      </c>
      <c r="E52" t="s">
        <v>108</v>
      </c>
      <c r="F52" s="11">
        <v>2.1</v>
      </c>
      <c r="G52">
        <v>3</v>
      </c>
      <c r="H52">
        <v>6.3000000000000007</v>
      </c>
      <c r="I52">
        <v>2.1</v>
      </c>
    </row>
    <row r="53" spans="1:9" x14ac:dyDescent="0.3">
      <c r="A53" t="str">
        <f t="shared" si="1"/>
        <v xml:space="preserve">2023-2024 2nd Sem </v>
      </c>
      <c r="B53" t="s">
        <v>160</v>
      </c>
      <c r="C53" t="s">
        <v>155</v>
      </c>
      <c r="D53" t="s">
        <v>109</v>
      </c>
      <c r="E53" t="s">
        <v>110</v>
      </c>
      <c r="F53" s="11">
        <v>2.2999999999999998</v>
      </c>
      <c r="G53">
        <v>3</v>
      </c>
      <c r="H53">
        <v>6.8999999999999995</v>
      </c>
      <c r="I53">
        <v>2.2999999999999998</v>
      </c>
    </row>
    <row r="54" spans="1:9" x14ac:dyDescent="0.3">
      <c r="A54" t="str">
        <f t="shared" si="1"/>
        <v xml:space="preserve">2023-2024 2nd Sem </v>
      </c>
      <c r="B54" t="s">
        <v>160</v>
      </c>
      <c r="C54" t="s">
        <v>155</v>
      </c>
      <c r="D54" t="s">
        <v>111</v>
      </c>
      <c r="E54" t="s">
        <v>112</v>
      </c>
      <c r="F54" s="11">
        <v>2.2000000000000002</v>
      </c>
      <c r="G54">
        <v>1</v>
      </c>
      <c r="H54">
        <v>2.2000000000000002</v>
      </c>
      <c r="I54">
        <v>2.2000000000000002</v>
      </c>
    </row>
    <row r="55" spans="1:9" x14ac:dyDescent="0.3">
      <c r="A55" t="str">
        <f t="shared" si="1"/>
        <v xml:space="preserve">2023-2024 2nd Sem </v>
      </c>
      <c r="B55" t="s">
        <v>160</v>
      </c>
      <c r="C55" t="s">
        <v>155</v>
      </c>
      <c r="D55" t="s">
        <v>113</v>
      </c>
      <c r="E55" t="s">
        <v>114</v>
      </c>
      <c r="F55" s="11">
        <v>2.4</v>
      </c>
      <c r="G55">
        <v>1</v>
      </c>
      <c r="H55">
        <v>2.4</v>
      </c>
      <c r="I55">
        <v>2.4</v>
      </c>
    </row>
    <row r="56" spans="1:9" x14ac:dyDescent="0.3">
      <c r="A56" t="str">
        <f t="shared" si="1"/>
        <v xml:space="preserve">2023-2024 2nd Sem </v>
      </c>
      <c r="B56" t="s">
        <v>160</v>
      </c>
      <c r="C56" t="s">
        <v>155</v>
      </c>
      <c r="D56" t="s">
        <v>115</v>
      </c>
      <c r="E56" t="s">
        <v>116</v>
      </c>
      <c r="F56" s="11">
        <v>1.9</v>
      </c>
      <c r="G56">
        <v>3</v>
      </c>
      <c r="H56">
        <v>5.6999999999999993</v>
      </c>
      <c r="I56">
        <v>1.8999999999999997</v>
      </c>
    </row>
    <row r="57" spans="1:9" x14ac:dyDescent="0.3">
      <c r="A57" t="str">
        <f t="shared" si="1"/>
        <v xml:space="preserve">2023-2024 2nd Sem </v>
      </c>
      <c r="B57" t="s">
        <v>160</v>
      </c>
      <c r="C57" t="s">
        <v>155</v>
      </c>
      <c r="D57" t="s">
        <v>117</v>
      </c>
      <c r="E57" t="s">
        <v>118</v>
      </c>
      <c r="F57" s="11">
        <v>2.2999999999999998</v>
      </c>
      <c r="G57">
        <v>3</v>
      </c>
      <c r="H57">
        <v>6.8999999999999995</v>
      </c>
      <c r="I57">
        <v>2.2999999999999998</v>
      </c>
    </row>
    <row r="58" spans="1:9" x14ac:dyDescent="0.3">
      <c r="A58" t="str">
        <f t="shared" si="1"/>
        <v xml:space="preserve">2023-2024 2nd Sem </v>
      </c>
      <c r="B58" t="s">
        <v>160</v>
      </c>
      <c r="C58" t="s">
        <v>155</v>
      </c>
      <c r="D58" t="s">
        <v>119</v>
      </c>
      <c r="E58" t="s">
        <v>120</v>
      </c>
      <c r="F58" s="11">
        <v>2.2000000000000002</v>
      </c>
      <c r="G58">
        <v>3</v>
      </c>
      <c r="H58">
        <v>6.6000000000000005</v>
      </c>
      <c r="I58">
        <v>2.2000000000000002</v>
      </c>
    </row>
    <row r="59" spans="1:9" x14ac:dyDescent="0.3">
      <c r="A59" t="str">
        <f t="shared" si="1"/>
        <v xml:space="preserve">2023-2024 2nd Sem </v>
      </c>
      <c r="B59" t="s">
        <v>160</v>
      </c>
      <c r="C59" t="s">
        <v>155</v>
      </c>
      <c r="D59" t="s">
        <v>121</v>
      </c>
      <c r="E59" t="s">
        <v>122</v>
      </c>
      <c r="F59" s="11">
        <v>2.4</v>
      </c>
      <c r="G59">
        <v>2</v>
      </c>
      <c r="H59">
        <v>4.8</v>
      </c>
      <c r="I59">
        <v>2.4</v>
      </c>
    </row>
    <row r="60" spans="1:9" x14ac:dyDescent="0.3">
      <c r="A60" t="str">
        <f t="shared" si="1"/>
        <v xml:space="preserve">2023-2024 2nd Sem </v>
      </c>
      <c r="B60" t="s">
        <v>160</v>
      </c>
      <c r="C60" t="s">
        <v>155</v>
      </c>
      <c r="D60" t="s">
        <v>123</v>
      </c>
      <c r="E60" t="s">
        <v>124</v>
      </c>
      <c r="F60" s="11">
        <v>2.4</v>
      </c>
      <c r="G60">
        <v>3</v>
      </c>
      <c r="H60">
        <v>7.1999999999999993</v>
      </c>
      <c r="I60">
        <v>2.4</v>
      </c>
    </row>
    <row r="61" spans="1:9" x14ac:dyDescent="0.3">
      <c r="A61" t="str">
        <f t="shared" si="1"/>
        <v xml:space="preserve">2024-2025 1st Sem </v>
      </c>
      <c r="B61" t="s">
        <v>161</v>
      </c>
      <c r="C61" t="s">
        <v>153</v>
      </c>
      <c r="D61" t="s">
        <v>125</v>
      </c>
      <c r="E61" t="s">
        <v>126</v>
      </c>
      <c r="F61" s="11">
        <v>2.4</v>
      </c>
      <c r="G61">
        <v>3</v>
      </c>
      <c r="H61">
        <v>7.1999999999999993</v>
      </c>
      <c r="I61">
        <v>2.4</v>
      </c>
    </row>
    <row r="62" spans="1:9" x14ac:dyDescent="0.3">
      <c r="A62" t="str">
        <f t="shared" si="1"/>
        <v xml:space="preserve">2024-2025 1st Sem </v>
      </c>
      <c r="B62" t="s">
        <v>161</v>
      </c>
      <c r="C62" t="s">
        <v>153</v>
      </c>
      <c r="D62" t="s">
        <v>127</v>
      </c>
      <c r="E62" t="s">
        <v>128</v>
      </c>
      <c r="F62" s="11">
        <v>1.6</v>
      </c>
      <c r="G62">
        <v>1</v>
      </c>
      <c r="H62">
        <v>1.6</v>
      </c>
      <c r="I62">
        <v>1.6</v>
      </c>
    </row>
    <row r="63" spans="1:9" x14ac:dyDescent="0.3">
      <c r="A63" t="str">
        <f t="shared" si="1"/>
        <v xml:space="preserve">2024-2025 1st Sem </v>
      </c>
      <c r="B63" t="s">
        <v>161</v>
      </c>
      <c r="C63" t="s">
        <v>153</v>
      </c>
      <c r="D63" t="s">
        <v>129</v>
      </c>
      <c r="E63" t="s">
        <v>130</v>
      </c>
      <c r="F63" s="11">
        <v>1.6</v>
      </c>
      <c r="G63">
        <v>3</v>
      </c>
      <c r="H63">
        <v>4.8000000000000007</v>
      </c>
      <c r="I63">
        <v>1.6000000000000003</v>
      </c>
    </row>
    <row r="64" spans="1:9" x14ac:dyDescent="0.3">
      <c r="A64" t="str">
        <f t="shared" si="1"/>
        <v xml:space="preserve">2024-2025 1st Sem </v>
      </c>
      <c r="B64" t="s">
        <v>161</v>
      </c>
      <c r="C64" t="s">
        <v>153</v>
      </c>
      <c r="D64" t="s">
        <v>131</v>
      </c>
      <c r="E64" t="s">
        <v>132</v>
      </c>
      <c r="F64" s="11">
        <v>1.6</v>
      </c>
      <c r="G64">
        <v>1</v>
      </c>
      <c r="H64">
        <v>1.6</v>
      </c>
      <c r="I64">
        <v>1.6</v>
      </c>
    </row>
    <row r="65" spans="1:9" x14ac:dyDescent="0.3">
      <c r="A65" t="str">
        <f t="shared" si="1"/>
        <v xml:space="preserve">2024-2025 1st Sem </v>
      </c>
      <c r="B65" t="s">
        <v>161</v>
      </c>
      <c r="C65" t="s">
        <v>153</v>
      </c>
      <c r="D65" t="s">
        <v>133</v>
      </c>
      <c r="E65" t="s">
        <v>134</v>
      </c>
      <c r="F65" s="11">
        <v>1.8</v>
      </c>
      <c r="G65">
        <v>3</v>
      </c>
      <c r="H65">
        <v>5.4</v>
      </c>
      <c r="I65">
        <v>1.8</v>
      </c>
    </row>
    <row r="66" spans="1:9" x14ac:dyDescent="0.3">
      <c r="A66" t="str">
        <f t="shared" ref="A66:A97" si="2">_xlfn.TEXTJOIN(" ",TRUE,B66,C66)</f>
        <v xml:space="preserve">2024-2025 1st Sem </v>
      </c>
      <c r="B66" t="s">
        <v>161</v>
      </c>
      <c r="C66" t="s">
        <v>153</v>
      </c>
      <c r="D66" t="s">
        <v>135</v>
      </c>
      <c r="E66" t="s">
        <v>136</v>
      </c>
      <c r="F66" s="11">
        <v>2.4</v>
      </c>
      <c r="G66">
        <v>2</v>
      </c>
      <c r="H66">
        <v>4.8</v>
      </c>
      <c r="I66">
        <v>2.4</v>
      </c>
    </row>
    <row r="67" spans="1:9" x14ac:dyDescent="0.3">
      <c r="A67" t="str">
        <f t="shared" si="2"/>
        <v xml:space="preserve">2024-2025 1st Sem </v>
      </c>
      <c r="B67" t="s">
        <v>161</v>
      </c>
      <c r="C67" t="s">
        <v>153</v>
      </c>
      <c r="D67" t="s">
        <v>137</v>
      </c>
      <c r="E67" t="s">
        <v>138</v>
      </c>
      <c r="F67" s="11">
        <v>1.5</v>
      </c>
      <c r="G67">
        <v>3</v>
      </c>
      <c r="H67">
        <v>4.5</v>
      </c>
      <c r="I67">
        <v>1.5</v>
      </c>
    </row>
    <row r="68" spans="1:9" x14ac:dyDescent="0.3">
      <c r="A68" t="str">
        <f t="shared" si="2"/>
        <v xml:space="preserve">2024-2025 1st Sem </v>
      </c>
      <c r="B68" t="s">
        <v>161</v>
      </c>
      <c r="C68" t="s">
        <v>153</v>
      </c>
      <c r="D68" t="s">
        <v>139</v>
      </c>
      <c r="E68" t="s">
        <v>140</v>
      </c>
      <c r="F68" s="11">
        <v>1.5</v>
      </c>
      <c r="G68">
        <v>1</v>
      </c>
      <c r="H68">
        <v>1.5</v>
      </c>
      <c r="I68">
        <v>1.5</v>
      </c>
    </row>
    <row r="69" spans="1:9" x14ac:dyDescent="0.3">
      <c r="A69" t="str">
        <f t="shared" si="2"/>
        <v xml:space="preserve">2024-2025 1st Sem </v>
      </c>
      <c r="B69" t="s">
        <v>161</v>
      </c>
      <c r="C69" t="s">
        <v>153</v>
      </c>
      <c r="D69" t="s">
        <v>141</v>
      </c>
      <c r="E69" t="s">
        <v>142</v>
      </c>
      <c r="F69" s="11">
        <v>2</v>
      </c>
      <c r="G69">
        <v>3</v>
      </c>
      <c r="H69">
        <v>6</v>
      </c>
      <c r="I69">
        <v>2</v>
      </c>
    </row>
    <row r="70" spans="1:9" x14ac:dyDescent="0.3">
      <c r="A70" t="str">
        <f t="shared" si="2"/>
        <v xml:space="preserve">2024-2025 1st Sem </v>
      </c>
      <c r="B70" t="s">
        <v>161</v>
      </c>
      <c r="C70" t="s">
        <v>153</v>
      </c>
      <c r="D70" t="s">
        <v>143</v>
      </c>
      <c r="E70" t="s">
        <v>144</v>
      </c>
      <c r="F70" s="11">
        <v>1.4</v>
      </c>
      <c r="G70">
        <v>1</v>
      </c>
      <c r="H70">
        <v>1.4</v>
      </c>
      <c r="I70">
        <v>1.4</v>
      </c>
    </row>
    <row r="71" spans="1:9" x14ac:dyDescent="0.3">
      <c r="A71" t="str">
        <f t="shared" si="2"/>
        <v xml:space="preserve">2024-2025 2nd Sem </v>
      </c>
      <c r="B71" t="s">
        <v>161</v>
      </c>
      <c r="C71" t="s">
        <v>155</v>
      </c>
      <c r="D71" t="s">
        <v>145</v>
      </c>
      <c r="E71" t="s">
        <v>146</v>
      </c>
      <c r="F71" s="11">
        <v>1.2</v>
      </c>
      <c r="G71">
        <v>6</v>
      </c>
      <c r="H71">
        <v>7.1999999999999993</v>
      </c>
      <c r="I71">
        <v>1.2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78A0D-D3AC-4263-8D04-A477AED6464C}">
  <dimension ref="A1:B11"/>
  <sheetViews>
    <sheetView workbookViewId="0">
      <selection activeCell="B11" sqref="B11"/>
    </sheetView>
  </sheetViews>
  <sheetFormatPr defaultRowHeight="14.4" x14ac:dyDescent="0.3"/>
  <cols>
    <col min="1" max="1" width="17.6640625" bestFit="1" customWidth="1"/>
    <col min="2" max="2" width="5.5546875" bestFit="1" customWidth="1"/>
    <col min="3" max="5" width="12" bestFit="1" customWidth="1"/>
  </cols>
  <sheetData>
    <row r="1" spans="1:2" x14ac:dyDescent="0.3">
      <c r="A1" s="1" t="s">
        <v>147</v>
      </c>
      <c r="B1" t="s">
        <v>150</v>
      </c>
    </row>
    <row r="2" spans="1:2" x14ac:dyDescent="0.3">
      <c r="A2" s="2" t="s">
        <v>162</v>
      </c>
      <c r="B2" s="4">
        <v>2.0499999999999998</v>
      </c>
    </row>
    <row r="3" spans="1:2" x14ac:dyDescent="0.3">
      <c r="A3" s="2" t="s">
        <v>163</v>
      </c>
      <c r="B3" s="4">
        <v>2.1239999999999997</v>
      </c>
    </row>
    <row r="4" spans="1:2" x14ac:dyDescent="0.3">
      <c r="A4" s="2" t="s">
        <v>164</v>
      </c>
      <c r="B4" s="4">
        <v>2</v>
      </c>
    </row>
    <row r="5" spans="1:2" x14ac:dyDescent="0.3">
      <c r="A5" s="2" t="s">
        <v>165</v>
      </c>
      <c r="B5" s="4">
        <v>2.1571428571428575</v>
      </c>
    </row>
    <row r="6" spans="1:2" x14ac:dyDescent="0.3">
      <c r="A6" s="2" t="s">
        <v>166</v>
      </c>
      <c r="B6" s="4">
        <v>2.2045454545454546</v>
      </c>
    </row>
    <row r="7" spans="1:2" x14ac:dyDescent="0.3">
      <c r="A7" s="2" t="s">
        <v>167</v>
      </c>
      <c r="B7" s="4">
        <v>1.9749999999999999</v>
      </c>
    </row>
    <row r="8" spans="1:2" x14ac:dyDescent="0.3">
      <c r="A8" s="2" t="s">
        <v>168</v>
      </c>
      <c r="B8" s="4">
        <v>2.2272727272727266</v>
      </c>
    </row>
    <row r="9" spans="1:2" x14ac:dyDescent="0.3">
      <c r="A9" s="2" t="s">
        <v>169</v>
      </c>
      <c r="B9" s="4">
        <v>1.8476190476190477</v>
      </c>
    </row>
    <row r="10" spans="1:2" x14ac:dyDescent="0.3">
      <c r="A10" s="2" t="s">
        <v>170</v>
      </c>
      <c r="B10" s="4">
        <v>1.2</v>
      </c>
    </row>
    <row r="11" spans="1:2" x14ac:dyDescent="0.3">
      <c r="A11" s="2" t="s">
        <v>148</v>
      </c>
      <c r="B11" s="4">
        <v>2.0494252873563217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1546E-9A1B-4AE7-BE34-5B4BB57ED890}">
  <dimension ref="A1:B11"/>
  <sheetViews>
    <sheetView workbookViewId="0">
      <selection activeCell="O6" sqref="O6"/>
    </sheetView>
  </sheetViews>
  <sheetFormatPr defaultRowHeight="14.4" x14ac:dyDescent="0.3"/>
  <cols>
    <col min="1" max="1" width="34" bestFit="1" customWidth="1"/>
    <col min="2" max="2" width="12.109375" bestFit="1" customWidth="1"/>
    <col min="3" max="3" width="10.77734375" bestFit="1" customWidth="1"/>
  </cols>
  <sheetData>
    <row r="1" spans="1:2" x14ac:dyDescent="0.3">
      <c r="A1" s="1" t="s">
        <v>147</v>
      </c>
      <c r="B1" t="s">
        <v>149</v>
      </c>
    </row>
    <row r="2" spans="1:2" x14ac:dyDescent="0.3">
      <c r="A2" s="2" t="s">
        <v>28</v>
      </c>
      <c r="B2" s="5">
        <v>3</v>
      </c>
    </row>
    <row r="3" spans="1:2" x14ac:dyDescent="0.3">
      <c r="A3" s="2" t="s">
        <v>38</v>
      </c>
      <c r="B3" s="5">
        <v>2.1</v>
      </c>
    </row>
    <row r="4" spans="1:2" x14ac:dyDescent="0.3">
      <c r="A4" s="2" t="s">
        <v>36</v>
      </c>
      <c r="B4" s="5">
        <v>2.2000000000000002</v>
      </c>
    </row>
    <row r="5" spans="1:2" x14ac:dyDescent="0.3">
      <c r="A5" s="2" t="s">
        <v>44</v>
      </c>
      <c r="B5" s="5">
        <v>1</v>
      </c>
    </row>
    <row r="6" spans="1:2" x14ac:dyDescent="0.3">
      <c r="A6" s="2" t="s">
        <v>34</v>
      </c>
      <c r="B6" s="5">
        <v>1.8</v>
      </c>
    </row>
    <row r="7" spans="1:2" x14ac:dyDescent="0.3">
      <c r="A7" s="2" t="s">
        <v>42</v>
      </c>
      <c r="B7" s="5">
        <v>1.9</v>
      </c>
    </row>
    <row r="8" spans="1:2" x14ac:dyDescent="0.3">
      <c r="A8" s="2" t="s">
        <v>32</v>
      </c>
      <c r="B8" s="5">
        <v>2.2000000000000002</v>
      </c>
    </row>
    <row r="9" spans="1:2" x14ac:dyDescent="0.3">
      <c r="A9" s="2" t="s">
        <v>30</v>
      </c>
      <c r="B9" s="5">
        <v>2.2000000000000002</v>
      </c>
    </row>
    <row r="10" spans="1:2" x14ac:dyDescent="0.3">
      <c r="A10" s="2" t="s">
        <v>40</v>
      </c>
      <c r="B10" s="5">
        <v>2</v>
      </c>
    </row>
    <row r="11" spans="1:2" x14ac:dyDescent="0.3">
      <c r="A11" s="2" t="s">
        <v>148</v>
      </c>
      <c r="B11" s="5">
        <v>18.399999999999999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6F0F1-0C5D-43B0-94EE-CF24D33E9FFC}">
  <dimension ref="A1:B81"/>
  <sheetViews>
    <sheetView workbookViewId="0">
      <selection activeCell="H41" sqref="H41"/>
    </sheetView>
  </sheetViews>
  <sheetFormatPr defaultRowHeight="14.4" x14ac:dyDescent="0.3"/>
  <cols>
    <col min="1" max="1" width="42.44140625" bestFit="1" customWidth="1"/>
    <col min="2" max="2" width="12.109375" bestFit="1" customWidth="1"/>
  </cols>
  <sheetData>
    <row r="1" spans="1:2" x14ac:dyDescent="0.3">
      <c r="A1" s="1" t="s">
        <v>147</v>
      </c>
      <c r="B1" t="s">
        <v>149</v>
      </c>
    </row>
    <row r="2" spans="1:2" x14ac:dyDescent="0.3">
      <c r="A2" s="2" t="s">
        <v>162</v>
      </c>
      <c r="B2" s="5"/>
    </row>
    <row r="3" spans="1:2" x14ac:dyDescent="0.3">
      <c r="A3" s="3" t="s">
        <v>8</v>
      </c>
      <c r="B3" s="5">
        <v>2.2999999999999998</v>
      </c>
    </row>
    <row r="4" spans="1:2" x14ac:dyDescent="0.3">
      <c r="A4" s="3" t="s">
        <v>10</v>
      </c>
      <c r="B4" s="5">
        <v>2.2000000000000002</v>
      </c>
    </row>
    <row r="5" spans="1:2" x14ac:dyDescent="0.3">
      <c r="A5" s="3" t="s">
        <v>12</v>
      </c>
      <c r="B5" s="5">
        <v>2</v>
      </c>
    </row>
    <row r="6" spans="1:2" x14ac:dyDescent="0.3">
      <c r="A6" s="3" t="s">
        <v>14</v>
      </c>
      <c r="B6" s="5">
        <v>2.4</v>
      </c>
    </row>
    <row r="7" spans="1:2" x14ac:dyDescent="0.3">
      <c r="A7" s="3" t="s">
        <v>18</v>
      </c>
      <c r="B7" s="5">
        <v>2</v>
      </c>
    </row>
    <row r="8" spans="1:2" x14ac:dyDescent="0.3">
      <c r="A8" s="3" t="s">
        <v>26</v>
      </c>
      <c r="B8" s="5">
        <v>2.2999999999999998</v>
      </c>
    </row>
    <row r="9" spans="1:2" x14ac:dyDescent="0.3">
      <c r="A9" s="3" t="s">
        <v>24</v>
      </c>
      <c r="B9" s="5">
        <v>1.4</v>
      </c>
    </row>
    <row r="10" spans="1:2" x14ac:dyDescent="0.3">
      <c r="A10" s="3" t="s">
        <v>16</v>
      </c>
      <c r="B10" s="5">
        <v>1.7</v>
      </c>
    </row>
    <row r="11" spans="1:2" x14ac:dyDescent="0.3">
      <c r="A11" s="3" t="s">
        <v>20</v>
      </c>
      <c r="B11" s="5">
        <v>2.2000000000000002</v>
      </c>
    </row>
    <row r="12" spans="1:2" x14ac:dyDescent="0.3">
      <c r="A12" s="3" t="s">
        <v>22</v>
      </c>
      <c r="B12" s="5">
        <v>1.7</v>
      </c>
    </row>
    <row r="13" spans="1:2" x14ac:dyDescent="0.3">
      <c r="A13" s="2" t="s">
        <v>163</v>
      </c>
      <c r="B13" s="5"/>
    </row>
    <row r="14" spans="1:2" x14ac:dyDescent="0.3">
      <c r="A14" s="3" t="s">
        <v>28</v>
      </c>
      <c r="B14" s="5">
        <v>3</v>
      </c>
    </row>
    <row r="15" spans="1:2" x14ac:dyDescent="0.3">
      <c r="A15" s="3" t="s">
        <v>38</v>
      </c>
      <c r="B15" s="5">
        <v>2.1</v>
      </c>
    </row>
    <row r="16" spans="1:2" x14ac:dyDescent="0.3">
      <c r="A16" s="3" t="s">
        <v>36</v>
      </c>
      <c r="B16" s="5">
        <v>2.2000000000000002</v>
      </c>
    </row>
    <row r="17" spans="1:2" x14ac:dyDescent="0.3">
      <c r="A17" s="3" t="s">
        <v>44</v>
      </c>
      <c r="B17" s="5">
        <v>1</v>
      </c>
    </row>
    <row r="18" spans="1:2" x14ac:dyDescent="0.3">
      <c r="A18" s="3" t="s">
        <v>34</v>
      </c>
      <c r="B18" s="5">
        <v>1.8</v>
      </c>
    </row>
    <row r="19" spans="1:2" x14ac:dyDescent="0.3">
      <c r="A19" s="3" t="s">
        <v>42</v>
      </c>
      <c r="B19" s="5">
        <v>1.9</v>
      </c>
    </row>
    <row r="20" spans="1:2" x14ac:dyDescent="0.3">
      <c r="A20" s="3" t="s">
        <v>32</v>
      </c>
      <c r="B20" s="5">
        <v>2.2000000000000002</v>
      </c>
    </row>
    <row r="21" spans="1:2" x14ac:dyDescent="0.3">
      <c r="A21" s="3" t="s">
        <v>30</v>
      </c>
      <c r="B21" s="5">
        <v>2.2000000000000002</v>
      </c>
    </row>
    <row r="22" spans="1:2" x14ac:dyDescent="0.3">
      <c r="A22" s="3" t="s">
        <v>40</v>
      </c>
      <c r="B22" s="5">
        <v>2</v>
      </c>
    </row>
    <row r="23" spans="1:2" x14ac:dyDescent="0.3">
      <c r="A23" s="2" t="s">
        <v>164</v>
      </c>
      <c r="B23" s="5"/>
    </row>
    <row r="24" spans="1:2" x14ac:dyDescent="0.3">
      <c r="A24" s="3" t="s">
        <v>46</v>
      </c>
      <c r="B24" s="5">
        <v>2.2999999999999998</v>
      </c>
    </row>
    <row r="25" spans="1:2" x14ac:dyDescent="0.3">
      <c r="A25" s="3" t="s">
        <v>48</v>
      </c>
      <c r="B25" s="5">
        <v>2.2999999999999998</v>
      </c>
    </row>
    <row r="26" spans="1:2" x14ac:dyDescent="0.3">
      <c r="A26" s="3" t="s">
        <v>50</v>
      </c>
      <c r="B26" s="5">
        <v>1.6</v>
      </c>
    </row>
    <row r="27" spans="1:2" x14ac:dyDescent="0.3">
      <c r="A27" s="2" t="s">
        <v>165</v>
      </c>
      <c r="B27" s="5"/>
    </row>
    <row r="28" spans="1:2" x14ac:dyDescent="0.3">
      <c r="A28" s="3" t="s">
        <v>54</v>
      </c>
      <c r="B28" s="5">
        <v>1.6</v>
      </c>
    </row>
    <row r="29" spans="1:2" x14ac:dyDescent="0.3">
      <c r="A29" s="3" t="s">
        <v>66</v>
      </c>
      <c r="B29" s="5">
        <v>3</v>
      </c>
    </row>
    <row r="30" spans="1:2" x14ac:dyDescent="0.3">
      <c r="A30" s="3" t="s">
        <v>56</v>
      </c>
      <c r="B30" s="5">
        <v>2.1</v>
      </c>
    </row>
    <row r="31" spans="1:2" x14ac:dyDescent="0.3">
      <c r="A31" s="3" t="s">
        <v>52</v>
      </c>
      <c r="B31" s="5">
        <v>2.6</v>
      </c>
    </row>
    <row r="32" spans="1:2" x14ac:dyDescent="0.3">
      <c r="A32" s="3" t="s">
        <v>58</v>
      </c>
      <c r="B32" s="5">
        <v>2.7</v>
      </c>
    </row>
    <row r="33" spans="1:2" x14ac:dyDescent="0.3">
      <c r="A33" s="3" t="s">
        <v>62</v>
      </c>
      <c r="B33" s="5">
        <v>2.5</v>
      </c>
    </row>
    <row r="34" spans="1:2" x14ac:dyDescent="0.3">
      <c r="A34" s="3" t="s">
        <v>60</v>
      </c>
      <c r="B34" s="5">
        <v>2.6</v>
      </c>
    </row>
    <row r="35" spans="1:2" x14ac:dyDescent="0.3">
      <c r="A35" s="3" t="s">
        <v>64</v>
      </c>
      <c r="B35" s="5">
        <v>1.5</v>
      </c>
    </row>
    <row r="36" spans="1:2" x14ac:dyDescent="0.3">
      <c r="A36" s="3" t="s">
        <v>68</v>
      </c>
      <c r="B36" s="5">
        <v>1.3</v>
      </c>
    </row>
    <row r="37" spans="1:2" x14ac:dyDescent="0.3">
      <c r="A37" s="2" t="s">
        <v>166</v>
      </c>
      <c r="B37" s="5"/>
    </row>
    <row r="38" spans="1:2" x14ac:dyDescent="0.3">
      <c r="A38" s="3" t="s">
        <v>84</v>
      </c>
      <c r="B38" s="5">
        <v>2</v>
      </c>
    </row>
    <row r="39" spans="1:2" x14ac:dyDescent="0.3">
      <c r="A39" s="3" t="s">
        <v>80</v>
      </c>
      <c r="B39" s="5">
        <v>2.2000000000000002</v>
      </c>
    </row>
    <row r="40" spans="1:2" x14ac:dyDescent="0.3">
      <c r="A40" s="3" t="s">
        <v>78</v>
      </c>
      <c r="B40" s="5">
        <v>2.2000000000000002</v>
      </c>
    </row>
    <row r="41" spans="1:2" x14ac:dyDescent="0.3">
      <c r="A41" s="3" t="s">
        <v>70</v>
      </c>
      <c r="B41" s="5">
        <v>2.7</v>
      </c>
    </row>
    <row r="42" spans="1:2" x14ac:dyDescent="0.3">
      <c r="A42" s="3" t="s">
        <v>86</v>
      </c>
      <c r="B42" s="5">
        <v>1.4</v>
      </c>
    </row>
    <row r="43" spans="1:2" x14ac:dyDescent="0.3">
      <c r="A43" s="3" t="s">
        <v>76</v>
      </c>
      <c r="B43" s="5">
        <v>2.1</v>
      </c>
    </row>
    <row r="44" spans="1:2" x14ac:dyDescent="0.3">
      <c r="A44" s="3" t="s">
        <v>74</v>
      </c>
      <c r="B44" s="5">
        <v>1.8</v>
      </c>
    </row>
    <row r="45" spans="1:2" x14ac:dyDescent="0.3">
      <c r="A45" s="3" t="s">
        <v>72</v>
      </c>
      <c r="B45" s="5">
        <v>2.6</v>
      </c>
    </row>
    <row r="46" spans="1:2" x14ac:dyDescent="0.3">
      <c r="A46" s="3" t="s">
        <v>82</v>
      </c>
      <c r="B46" s="5">
        <v>2.2999999999999998</v>
      </c>
    </row>
    <row r="47" spans="1:2" x14ac:dyDescent="0.3">
      <c r="A47" s="2" t="s">
        <v>167</v>
      </c>
      <c r="B47" s="5"/>
    </row>
    <row r="48" spans="1:2" x14ac:dyDescent="0.3">
      <c r="A48" s="3" t="s">
        <v>106</v>
      </c>
      <c r="B48" s="5">
        <v>2.2999999999999998</v>
      </c>
    </row>
    <row r="49" spans="1:2" x14ac:dyDescent="0.3">
      <c r="A49" s="3" t="s">
        <v>104</v>
      </c>
      <c r="B49" s="5">
        <v>1.9</v>
      </c>
    </row>
    <row r="50" spans="1:2" x14ac:dyDescent="0.3">
      <c r="A50" s="3" t="s">
        <v>94</v>
      </c>
      <c r="B50" s="5">
        <v>2</v>
      </c>
    </row>
    <row r="51" spans="1:2" x14ac:dyDescent="0.3">
      <c r="A51" s="3" t="s">
        <v>98</v>
      </c>
      <c r="B51" s="5">
        <v>2.1</v>
      </c>
    </row>
    <row r="52" spans="1:2" x14ac:dyDescent="0.3">
      <c r="A52" s="3" t="s">
        <v>100</v>
      </c>
      <c r="B52" s="5">
        <v>2</v>
      </c>
    </row>
    <row r="53" spans="1:2" x14ac:dyDescent="0.3">
      <c r="A53" s="3" t="s">
        <v>96</v>
      </c>
      <c r="B53" s="5">
        <v>1.6</v>
      </c>
    </row>
    <row r="54" spans="1:2" x14ac:dyDescent="0.3">
      <c r="A54" s="3" t="s">
        <v>102</v>
      </c>
      <c r="B54" s="5">
        <v>2.2000000000000002</v>
      </c>
    </row>
    <row r="55" spans="1:2" x14ac:dyDescent="0.3">
      <c r="A55" s="3" t="s">
        <v>90</v>
      </c>
      <c r="B55" s="5">
        <v>1.9</v>
      </c>
    </row>
    <row r="56" spans="1:2" x14ac:dyDescent="0.3">
      <c r="A56" s="3" t="s">
        <v>88</v>
      </c>
      <c r="B56" s="5">
        <v>1.9</v>
      </c>
    </row>
    <row r="57" spans="1:2" x14ac:dyDescent="0.3">
      <c r="A57" s="3" t="s">
        <v>92</v>
      </c>
      <c r="B57" s="5">
        <v>1.5</v>
      </c>
    </row>
    <row r="58" spans="1:2" x14ac:dyDescent="0.3">
      <c r="A58" s="2" t="s">
        <v>168</v>
      </c>
      <c r="B58" s="5"/>
    </row>
    <row r="59" spans="1:2" x14ac:dyDescent="0.3">
      <c r="A59" s="3" t="s">
        <v>108</v>
      </c>
      <c r="B59" s="5">
        <v>2.1</v>
      </c>
    </row>
    <row r="60" spans="1:2" x14ac:dyDescent="0.3">
      <c r="A60" s="3" t="s">
        <v>124</v>
      </c>
      <c r="B60" s="5">
        <v>2.4</v>
      </c>
    </row>
    <row r="61" spans="1:2" x14ac:dyDescent="0.3">
      <c r="A61" s="3" t="s">
        <v>110</v>
      </c>
      <c r="B61" s="5">
        <v>2.2999999999999998</v>
      </c>
    </row>
    <row r="62" spans="1:2" x14ac:dyDescent="0.3">
      <c r="A62" s="3" t="s">
        <v>112</v>
      </c>
      <c r="B62" s="5">
        <v>2.2000000000000002</v>
      </c>
    </row>
    <row r="63" spans="1:2" x14ac:dyDescent="0.3">
      <c r="A63" s="3" t="s">
        <v>122</v>
      </c>
      <c r="B63" s="5">
        <v>2.4</v>
      </c>
    </row>
    <row r="64" spans="1:2" x14ac:dyDescent="0.3">
      <c r="A64" s="3" t="s">
        <v>114</v>
      </c>
      <c r="B64" s="5">
        <v>2.4</v>
      </c>
    </row>
    <row r="65" spans="1:2" x14ac:dyDescent="0.3">
      <c r="A65" s="3" t="s">
        <v>120</v>
      </c>
      <c r="B65" s="5">
        <v>2.2000000000000002</v>
      </c>
    </row>
    <row r="66" spans="1:2" x14ac:dyDescent="0.3">
      <c r="A66" s="3" t="s">
        <v>116</v>
      </c>
      <c r="B66" s="5">
        <v>1.9</v>
      </c>
    </row>
    <row r="67" spans="1:2" x14ac:dyDescent="0.3">
      <c r="A67" s="3" t="s">
        <v>118</v>
      </c>
      <c r="B67" s="5">
        <v>2.2999999999999998</v>
      </c>
    </row>
    <row r="68" spans="1:2" x14ac:dyDescent="0.3">
      <c r="A68" s="2" t="s">
        <v>169</v>
      </c>
      <c r="B68" s="5"/>
    </row>
    <row r="69" spans="1:2" x14ac:dyDescent="0.3">
      <c r="A69" s="3" t="s">
        <v>142</v>
      </c>
      <c r="B69" s="5">
        <v>2</v>
      </c>
    </row>
    <row r="70" spans="1:2" x14ac:dyDescent="0.3">
      <c r="A70" s="3" t="s">
        <v>132</v>
      </c>
      <c r="B70" s="5">
        <v>1.6</v>
      </c>
    </row>
    <row r="71" spans="1:2" x14ac:dyDescent="0.3">
      <c r="A71" s="3" t="s">
        <v>130</v>
      </c>
      <c r="B71" s="5">
        <v>1.6</v>
      </c>
    </row>
    <row r="72" spans="1:2" x14ac:dyDescent="0.3">
      <c r="A72" s="3" t="s">
        <v>136</v>
      </c>
      <c r="B72" s="5">
        <v>2.4</v>
      </c>
    </row>
    <row r="73" spans="1:2" x14ac:dyDescent="0.3">
      <c r="A73" s="3" t="s">
        <v>140</v>
      </c>
      <c r="B73" s="5">
        <v>1.5</v>
      </c>
    </row>
    <row r="74" spans="1:2" x14ac:dyDescent="0.3">
      <c r="A74" s="3" t="s">
        <v>138</v>
      </c>
      <c r="B74" s="5">
        <v>1.5</v>
      </c>
    </row>
    <row r="75" spans="1:2" x14ac:dyDescent="0.3">
      <c r="A75" s="3" t="s">
        <v>128</v>
      </c>
      <c r="B75" s="5">
        <v>1.6</v>
      </c>
    </row>
    <row r="76" spans="1:2" x14ac:dyDescent="0.3">
      <c r="A76" s="3" t="s">
        <v>126</v>
      </c>
      <c r="B76" s="5">
        <v>2.4</v>
      </c>
    </row>
    <row r="77" spans="1:2" x14ac:dyDescent="0.3">
      <c r="A77" s="3" t="s">
        <v>134</v>
      </c>
      <c r="B77" s="5">
        <v>1.8</v>
      </c>
    </row>
    <row r="78" spans="1:2" x14ac:dyDescent="0.3">
      <c r="A78" s="3" t="s">
        <v>144</v>
      </c>
      <c r="B78" s="5">
        <v>1.4</v>
      </c>
    </row>
    <row r="79" spans="1:2" x14ac:dyDescent="0.3">
      <c r="A79" s="2" t="s">
        <v>170</v>
      </c>
      <c r="B79" s="5"/>
    </row>
    <row r="80" spans="1:2" x14ac:dyDescent="0.3">
      <c r="A80" s="3" t="s">
        <v>146</v>
      </c>
      <c r="B80" s="5">
        <v>1.2</v>
      </c>
    </row>
    <row r="81" spans="1:2" x14ac:dyDescent="0.3">
      <c r="A81" s="2" t="s">
        <v>148</v>
      </c>
      <c r="B81" s="5">
        <v>142.6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D7122-A939-4B82-B2A0-4537569EBB45}">
  <dimension ref="A1:B7"/>
  <sheetViews>
    <sheetView workbookViewId="0">
      <selection activeCell="B7" sqref="B7"/>
    </sheetView>
  </sheetViews>
  <sheetFormatPr defaultRowHeight="14.4" x14ac:dyDescent="0.3"/>
  <cols>
    <col min="1" max="1" width="12.44140625" bestFit="1" customWidth="1"/>
    <col min="2" max="2" width="12" bestFit="1" customWidth="1"/>
  </cols>
  <sheetData>
    <row r="1" spans="1:2" x14ac:dyDescent="0.3">
      <c r="A1" s="1" t="s">
        <v>147</v>
      </c>
      <c r="B1" t="s">
        <v>150</v>
      </c>
    </row>
    <row r="2" spans="1:2" x14ac:dyDescent="0.3">
      <c r="A2" s="2" t="s">
        <v>154</v>
      </c>
      <c r="B2" s="5">
        <v>2.0862745098039213</v>
      </c>
    </row>
    <row r="3" spans="1:2" x14ac:dyDescent="0.3">
      <c r="A3" s="2" t="s">
        <v>157</v>
      </c>
      <c r="B3" s="5">
        <v>2</v>
      </c>
    </row>
    <row r="4" spans="1:2" x14ac:dyDescent="0.3">
      <c r="A4" s="2" t="s">
        <v>158</v>
      </c>
      <c r="B4" s="5">
        <v>2.1813953488372091</v>
      </c>
    </row>
    <row r="5" spans="1:2" x14ac:dyDescent="0.3">
      <c r="A5" s="2" t="s">
        <v>160</v>
      </c>
      <c r="B5" s="5">
        <v>2.0956521739130438</v>
      </c>
    </row>
    <row r="6" spans="1:2" x14ac:dyDescent="0.3">
      <c r="A6" s="2" t="s">
        <v>161</v>
      </c>
      <c r="B6" s="5">
        <v>1.7037037037037037</v>
      </c>
    </row>
    <row r="7" spans="1:2" x14ac:dyDescent="0.3">
      <c r="A7" s="2" t="s">
        <v>148</v>
      </c>
      <c r="B7" s="5">
        <v>2.0494252873563217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9D69D-DF78-4971-A599-2DABB6D4EC45}">
  <dimension ref="A1:R11"/>
  <sheetViews>
    <sheetView workbookViewId="0">
      <selection activeCell="C14" sqref="C14"/>
    </sheetView>
  </sheetViews>
  <sheetFormatPr defaultRowHeight="14.4" x14ac:dyDescent="0.3"/>
  <cols>
    <col min="2" max="2" width="18" bestFit="1" customWidth="1"/>
    <col min="3" max="3" width="39.33203125" bestFit="1" customWidth="1"/>
    <col min="6" max="6" width="11.33203125" bestFit="1" customWidth="1"/>
    <col min="7" max="7" width="11.88671875" bestFit="1" customWidth="1"/>
    <col min="8" max="8" width="15.77734375" bestFit="1" customWidth="1"/>
    <col min="9" max="9" width="11.88671875" bestFit="1" customWidth="1"/>
    <col min="15" max="15" width="9.6640625" bestFit="1" customWidth="1"/>
  </cols>
  <sheetData>
    <row r="1" spans="1:18" x14ac:dyDescent="0.3">
      <c r="D1" t="s">
        <v>171</v>
      </c>
      <c r="E1" t="s">
        <v>173</v>
      </c>
      <c r="F1" t="s">
        <v>175</v>
      </c>
      <c r="G1" t="s">
        <v>172</v>
      </c>
      <c r="H1" t="s">
        <v>174</v>
      </c>
      <c r="I1" t="s">
        <v>177</v>
      </c>
    </row>
    <row r="2" spans="1:18" x14ac:dyDescent="0.3">
      <c r="A2" s="4">
        <v>2.0499999999999998</v>
      </c>
      <c r="B2" t="str" cm="1">
        <f t="array" ref="B2:B10">_xlfn.UNIQUE(Grades[Semester])</f>
        <v xml:space="preserve">2021-2022 1st Sem </v>
      </c>
      <c r="C2" t="str" cm="1">
        <f t="array" ref="C2:C11">_xlfn._xlws.FILTER(Grades[Subject],Grades[Semester]=sem)</f>
        <v>Embedded Systems, Lec</v>
      </c>
      <c r="D2" cm="1">
        <f t="array" ref="D2:D11">_xlfn.XLOOKUP(_xlfn.ANCHORARRAY(C2),Grades[Subject],Grades[Grade])</f>
        <v>2.4</v>
      </c>
      <c r="E2" cm="1">
        <f t="array" ref="E2:E11">_xlfn.XLOOKUP(_xlfn.ANCHORARRAY(C2),Grades[Subject],Grades[Unit])</f>
        <v>3</v>
      </c>
      <c r="F2" cm="1">
        <f t="array" ref="F2:F11">_xlfn.XLOOKUP(_xlfn.ANCHORARRAY(C2),Grades[Subject],Grades[UnitxGrade])</f>
        <v>7.1999999999999993</v>
      </c>
      <c r="G2">
        <f>SUM(E:E)</f>
        <v>21</v>
      </c>
      <c r="H2">
        <f>SUM(F:F)</f>
        <v>38.800000000000004</v>
      </c>
      <c r="I2">
        <f>H2/G2</f>
        <v>1.8476190476190477</v>
      </c>
      <c r="J2" t="e">
        <f>IF(B2=sem,A2,NA())</f>
        <v>#N/A</v>
      </c>
      <c r="K2">
        <f>IF(B2&lt;&gt;sem,A2,NA())</f>
        <v>2.0499999999999998</v>
      </c>
      <c r="L2" t="e">
        <f>IF(C2=subject_list,D2,NA())</f>
        <v>#N/A</v>
      </c>
      <c r="M2">
        <f>IF(C2&lt;&gt;subject_list,D2,NA())</f>
        <v>2.4</v>
      </c>
      <c r="O2" t="str">
        <f>_xlfn.XLOOKUP(sem,Grades[Semester],Grades[S.Y])</f>
        <v>2024-2025</v>
      </c>
      <c r="Q2" s="2" t="s">
        <v>154</v>
      </c>
      <c r="R2" s="5">
        <v>2.0862745098039213</v>
      </c>
    </row>
    <row r="3" spans="1:18" x14ac:dyDescent="0.3">
      <c r="A3" s="4">
        <v>2.1239999999999997</v>
      </c>
      <c r="B3" t="str">
        <v xml:space="preserve">2021-2022 2nd Sem </v>
      </c>
      <c r="C3" t="str">
        <v>Embedded Systems, Lab</v>
      </c>
      <c r="D3">
        <v>1.6</v>
      </c>
      <c r="E3">
        <v>1</v>
      </c>
      <c r="F3">
        <v>1.6</v>
      </c>
      <c r="J3" t="e">
        <f>IF(B3=sem,A3,NA())</f>
        <v>#N/A</v>
      </c>
      <c r="K3">
        <f>IF(B3&lt;&gt;sem,A3,NA())</f>
        <v>2.1239999999999997</v>
      </c>
      <c r="L3" t="e">
        <f>IF(C3=subject_list,D3,NA())</f>
        <v>#N/A</v>
      </c>
      <c r="M3">
        <f>IF(C3&lt;&gt;subject_list,D3,NA())</f>
        <v>1.6</v>
      </c>
      <c r="O3">
        <f>_xlfn.XLOOKUP(O2,Q2:Q6,R2:R6)</f>
        <v>1.7037037037037037</v>
      </c>
      <c r="Q3" s="2" t="s">
        <v>157</v>
      </c>
      <c r="R3" s="5">
        <v>2</v>
      </c>
    </row>
    <row r="4" spans="1:18" x14ac:dyDescent="0.3">
      <c r="A4" s="4">
        <v>2</v>
      </c>
      <c r="B4" t="str">
        <v xml:space="preserve">2022 Midyear </v>
      </c>
      <c r="C4" t="str">
        <v>Computer Architecture and Organization, Lec</v>
      </c>
      <c r="D4">
        <v>1.6</v>
      </c>
      <c r="E4">
        <v>3</v>
      </c>
      <c r="F4">
        <v>4.8000000000000007</v>
      </c>
      <c r="J4" t="e">
        <f>IF(B4=sem,A4,NA())</f>
        <v>#N/A</v>
      </c>
      <c r="K4">
        <f>IF(B4&lt;&gt;sem,A4,NA())</f>
        <v>2</v>
      </c>
      <c r="L4" t="e">
        <f>IF(C4=subject_list,D4,NA())</f>
        <v>#N/A</v>
      </c>
      <c r="M4">
        <f>IF(C4&lt;&gt;subject_list,D4,NA())</f>
        <v>1.6</v>
      </c>
      <c r="Q4" s="2" t="s">
        <v>158</v>
      </c>
      <c r="R4" s="5">
        <v>2.1813953488372091</v>
      </c>
    </row>
    <row r="5" spans="1:18" x14ac:dyDescent="0.3">
      <c r="A5" s="4">
        <v>2.1571428571428575</v>
      </c>
      <c r="B5" t="str">
        <v xml:space="preserve">2022-2023 1st Sem </v>
      </c>
      <c r="C5" t="str">
        <v>Computer Architecture and Organization Lab</v>
      </c>
      <c r="D5">
        <v>1.6</v>
      </c>
      <c r="E5">
        <v>1</v>
      </c>
      <c r="F5">
        <v>1.6</v>
      </c>
      <c r="J5" t="e">
        <f>IF(B5=sem,A5,NA())</f>
        <v>#N/A</v>
      </c>
      <c r="K5">
        <f>IF(B5&lt;&gt;sem,A5,NA())</f>
        <v>2.1571428571428575</v>
      </c>
      <c r="L5">
        <f>IF(C5=subject_list,D5,NA())</f>
        <v>1.6</v>
      </c>
      <c r="M5" t="e">
        <f>IF(C5&lt;&gt;subject_list,D5,NA())</f>
        <v>#N/A</v>
      </c>
      <c r="Q5" s="2" t="s">
        <v>160</v>
      </c>
      <c r="R5" s="5">
        <v>2.0956521739130438</v>
      </c>
    </row>
    <row r="6" spans="1:18" x14ac:dyDescent="0.3">
      <c r="A6" s="4">
        <v>2.2045454545454546</v>
      </c>
      <c r="B6" t="str">
        <v xml:space="preserve">2022-2023 2nd Sem. </v>
      </c>
      <c r="C6" t="str">
        <v>Emerging Technologies in CpE</v>
      </c>
      <c r="D6">
        <v>1.8</v>
      </c>
      <c r="E6">
        <v>3</v>
      </c>
      <c r="F6">
        <v>5.4</v>
      </c>
      <c r="J6" t="e">
        <f>IF(B6=sem,A6,NA())</f>
        <v>#N/A</v>
      </c>
      <c r="K6">
        <f>IF(B6&lt;&gt;sem,A6,NA())</f>
        <v>2.2045454545454546</v>
      </c>
      <c r="L6" t="e">
        <f>IF(C6=subject_list,D6,NA())</f>
        <v>#N/A</v>
      </c>
      <c r="M6">
        <f>IF(C6&lt;&gt;subject_list,D6,NA())</f>
        <v>1.8</v>
      </c>
      <c r="Q6" s="2" t="s">
        <v>161</v>
      </c>
      <c r="R6" s="5">
        <v>1.7037037037037037</v>
      </c>
    </row>
    <row r="7" spans="1:18" x14ac:dyDescent="0.3">
      <c r="A7" s="4">
        <v>1.9749999999999999</v>
      </c>
      <c r="B7" t="str">
        <v xml:space="preserve">2023-2024 1st Sem </v>
      </c>
      <c r="C7" t="str">
        <v>CpE Practice and Design 2</v>
      </c>
      <c r="D7">
        <v>2.4</v>
      </c>
      <c r="E7">
        <v>2</v>
      </c>
      <c r="F7">
        <v>4.8</v>
      </c>
      <c r="J7" t="e">
        <f>IF(B7=sem,A7,NA())</f>
        <v>#N/A</v>
      </c>
      <c r="K7">
        <f>IF(B7&lt;&gt;sem,A7,NA())</f>
        <v>1.9749999999999999</v>
      </c>
      <c r="L7" t="e">
        <f>IF(C7=subject_list,D7,NA())</f>
        <v>#N/A</v>
      </c>
      <c r="M7">
        <f>IF(C7&lt;&gt;subject_list,D7,NA())</f>
        <v>2.4</v>
      </c>
    </row>
    <row r="8" spans="1:18" x14ac:dyDescent="0.3">
      <c r="A8" s="4">
        <v>2.2272727272727266</v>
      </c>
      <c r="B8" t="str">
        <v xml:space="preserve">2023-2024 2nd Sem </v>
      </c>
      <c r="C8" t="str">
        <v>Digital Signal Processing, Lec</v>
      </c>
      <c r="D8">
        <v>1.5</v>
      </c>
      <c r="E8">
        <v>3</v>
      </c>
      <c r="F8">
        <v>4.5</v>
      </c>
      <c r="J8" t="e">
        <f>IF(B8=sem,A8,NA())</f>
        <v>#N/A</v>
      </c>
      <c r="K8">
        <f>IF(B8&lt;&gt;sem,A8,NA())</f>
        <v>2.2272727272727266</v>
      </c>
      <c r="L8" t="e">
        <f>IF(C8=subject_list,D8,NA())</f>
        <v>#N/A</v>
      </c>
      <c r="M8">
        <f>IF(C8&lt;&gt;subject_list,D8,NA())</f>
        <v>1.5</v>
      </c>
    </row>
    <row r="9" spans="1:18" x14ac:dyDescent="0.3">
      <c r="A9" s="4">
        <v>1.8476190476190477</v>
      </c>
      <c r="B9" t="str">
        <v xml:space="preserve">2024-2025 1st Sem </v>
      </c>
      <c r="C9" t="str">
        <v>Digital Signal Processing, Lab.</v>
      </c>
      <c r="D9">
        <v>1.5</v>
      </c>
      <c r="E9">
        <v>1</v>
      </c>
      <c r="F9">
        <v>1.5</v>
      </c>
      <c r="J9">
        <f>IF(B9=sem,A9,NA())</f>
        <v>1.8476190476190477</v>
      </c>
      <c r="K9" t="e">
        <f>IF(B9&lt;&gt;sem,A9,NA())</f>
        <v>#N/A</v>
      </c>
      <c r="L9" t="e">
        <f>IF(C9=subject_list,D9,NA())</f>
        <v>#N/A</v>
      </c>
      <c r="M9">
        <f>IF(C9&lt;&gt;subject_list,D9,NA())</f>
        <v>1.5</v>
      </c>
    </row>
    <row r="10" spans="1:18" x14ac:dyDescent="0.3">
      <c r="A10" s="4">
        <v>1.2</v>
      </c>
      <c r="B10" t="str">
        <v xml:space="preserve">2024-2025 2nd Sem </v>
      </c>
      <c r="C10" t="str">
        <v>Cognate/Elective Course 3*</v>
      </c>
      <c r="D10">
        <v>2</v>
      </c>
      <c r="E10">
        <v>3</v>
      </c>
      <c r="F10">
        <v>6</v>
      </c>
      <c r="J10" t="e">
        <f>IF(B10=sem,A10,NA())</f>
        <v>#N/A</v>
      </c>
      <c r="K10">
        <f>IF(B10&lt;&gt;sem,A10,NA())</f>
        <v>1.2</v>
      </c>
      <c r="L10" t="e">
        <f>IF(C10=subject_list,D10,NA())</f>
        <v>#N/A</v>
      </c>
      <c r="M10">
        <f>IF(C10&lt;&gt;subject_list,D10,NA())</f>
        <v>2</v>
      </c>
    </row>
    <row r="11" spans="1:18" x14ac:dyDescent="0.3">
      <c r="C11" t="str">
        <v>Seminars and Fieldtrips.</v>
      </c>
      <c r="D11">
        <v>1.4</v>
      </c>
      <c r="E11">
        <v>1</v>
      </c>
      <c r="F11">
        <v>1.4</v>
      </c>
      <c r="L11" t="e">
        <f>IF(C11=subject_list,D11,NA())</f>
        <v>#N/A</v>
      </c>
      <c r="M11">
        <f>IF(C11&lt;&gt;subject_list,D11,NA())</f>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60D28-59BB-471E-BFA4-9B4DEF2BBAE0}">
  <dimension ref="B1:M21"/>
  <sheetViews>
    <sheetView showGridLines="0" tabSelected="1" workbookViewId="0">
      <selection activeCell="D3" sqref="D3"/>
    </sheetView>
  </sheetViews>
  <sheetFormatPr defaultRowHeight="14.4" x14ac:dyDescent="0.3"/>
  <cols>
    <col min="1" max="1" width="28.6640625" customWidth="1"/>
    <col min="2" max="2" width="61" customWidth="1"/>
    <col min="3" max="3" width="4.33203125" customWidth="1"/>
    <col min="4" max="4" width="45.77734375" customWidth="1"/>
    <col min="5" max="5" width="4.33203125" customWidth="1"/>
    <col min="12" max="12" width="5.33203125" customWidth="1"/>
    <col min="13" max="13" width="41.109375" customWidth="1"/>
  </cols>
  <sheetData>
    <row r="1" spans="2:13" ht="112.2" customHeight="1" x14ac:dyDescent="0.3">
      <c r="B1" s="16" t="s">
        <v>184</v>
      </c>
      <c r="C1" s="17"/>
      <c r="D1" s="17"/>
      <c r="E1" s="17"/>
      <c r="F1" s="17"/>
      <c r="G1" s="17"/>
      <c r="H1" s="17"/>
      <c r="I1" s="17"/>
      <c r="J1" s="17"/>
      <c r="K1" s="17"/>
      <c r="L1" s="17"/>
      <c r="M1" s="17"/>
    </row>
    <row r="2" spans="2:13" ht="49.2" customHeight="1" x14ac:dyDescent="0.6">
      <c r="B2" s="9" t="s">
        <v>178</v>
      </c>
      <c r="C2" s="7"/>
      <c r="D2" s="9" t="s">
        <v>179</v>
      </c>
      <c r="M2" s="14" t="s">
        <v>183</v>
      </c>
    </row>
    <row r="3" spans="2:13" ht="42" customHeight="1" x14ac:dyDescent="0.3">
      <c r="B3" s="19" t="s">
        <v>176</v>
      </c>
      <c r="C3" s="8"/>
      <c r="D3" s="20" t="s">
        <v>132</v>
      </c>
      <c r="M3" s="14"/>
    </row>
    <row r="4" spans="2:13" ht="22.2" customHeight="1" x14ac:dyDescent="0.3">
      <c r="M4" s="15">
        <f>GETPIVOTDATA("[Measures].[GWA]",gwa_per_sem!$A$1)</f>
        <v>2.0494252873563217</v>
      </c>
    </row>
    <row r="5" spans="2:13" ht="21" customHeight="1" x14ac:dyDescent="0.4">
      <c r="D5" s="10" t="s">
        <v>180</v>
      </c>
      <c r="M5" s="15"/>
    </row>
    <row r="6" spans="2:13" ht="54" customHeight="1" x14ac:dyDescent="0.3">
      <c r="D6" s="12">
        <f>_xlfn.XLOOKUP(subject_list,Grades[Subject],Grades[Grade])</f>
        <v>1.6</v>
      </c>
      <c r="M6" s="15"/>
    </row>
    <row r="8" spans="2:13" ht="21" x14ac:dyDescent="0.4">
      <c r="D8" s="10" t="s">
        <v>181</v>
      </c>
    </row>
    <row r="9" spans="2:13" ht="52.8" x14ac:dyDescent="0.3">
      <c r="D9" s="13">
        <f>sem_gwa</f>
        <v>1.8476190476190477</v>
      </c>
    </row>
    <row r="11" spans="2:13" ht="21" x14ac:dyDescent="0.4">
      <c r="D11" s="10" t="s">
        <v>182</v>
      </c>
    </row>
    <row r="12" spans="2:13" ht="52.8" x14ac:dyDescent="0.3">
      <c r="D12" s="13">
        <f>sy_gwa</f>
        <v>1.7037037037037037</v>
      </c>
    </row>
    <row r="20" spans="4:4" x14ac:dyDescent="0.3">
      <c r="D20" s="18"/>
    </row>
    <row r="21" spans="4:4" x14ac:dyDescent="0.3">
      <c r="D21" s="6"/>
    </row>
  </sheetData>
  <sheetProtection sheet="1" objects="1" scenarios="1"/>
  <mergeCells count="3">
    <mergeCell ref="M4:M6"/>
    <mergeCell ref="M2:M3"/>
    <mergeCell ref="B1:M1"/>
  </mergeCells>
  <conditionalFormatting sqref="D6">
    <cfRule type="cellIs" dxfId="26" priority="19" operator="between">
      <formula>3</formula>
      <formula>5</formula>
    </cfRule>
    <cfRule type="cellIs" dxfId="25" priority="20" operator="between">
      <formula>2</formula>
      <formula>3</formula>
    </cfRule>
    <cfRule type="cellIs" dxfId="24" priority="21" operator="between">
      <formula>0</formula>
      <formula>2</formula>
    </cfRule>
  </conditionalFormatting>
  <conditionalFormatting sqref="D9">
    <cfRule type="cellIs" dxfId="17" priority="10" operator="between">
      <formula>3</formula>
      <formula>5</formula>
    </cfRule>
    <cfRule type="cellIs" dxfId="16" priority="11" operator="between">
      <formula>2</formula>
      <formula>3</formula>
    </cfRule>
    <cfRule type="cellIs" dxfId="15" priority="12" operator="between">
      <formula>0</formula>
      <formula>2</formula>
    </cfRule>
  </conditionalFormatting>
  <conditionalFormatting sqref="D12">
    <cfRule type="cellIs" dxfId="14" priority="7" operator="between">
      <formula>3</formula>
      <formula>5</formula>
    </cfRule>
    <cfRule type="cellIs" dxfId="13" priority="8" operator="between">
      <formula>2</formula>
      <formula>3</formula>
    </cfRule>
    <cfRule type="cellIs" dxfId="12" priority="9" operator="between">
      <formula>0</formula>
      <formula>2</formula>
    </cfRule>
  </conditionalFormatting>
  <conditionalFormatting sqref="M4">
    <cfRule type="cellIs" dxfId="2" priority="1" operator="between">
      <formula>3</formula>
      <formula>5</formula>
    </cfRule>
    <cfRule type="cellIs" dxfId="1" priority="2" operator="between">
      <formula>2</formula>
      <formula>3</formula>
    </cfRule>
    <cfRule type="cellIs" dxfId="0" priority="3" operator="between">
      <formula>0</formula>
      <formula>2</formula>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952A3D8-E4DF-4A5D-BA80-C6B396B4D5CD}">
          <x14:formula1>
            <xm:f>_xlfn.ANCHORARRAY(validations!$B$2)</xm:f>
          </x14:formula1>
          <xm:sqref>B3:C3</xm:sqref>
        </x14:dataValidation>
        <x14:dataValidation type="list" allowBlank="1" showInputMessage="1" showErrorMessage="1" xr:uid="{DFD12F24-DC76-4DB1-B0D6-305D7D34E9C7}">
          <x14:formula1>
            <xm:f>_xlfn.ANCHORARRAY(validations!$C$2)</xm:f>
          </x14:formula1>
          <xm:sqref>D3</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Props1.xml><?xml version="1.0" encoding="utf-8"?>
<ds:datastoreItem xmlns:ds="http://schemas.openxmlformats.org/officeDocument/2006/customXml" ds:itemID="{9006A6C4-A7C8-41F0-AC65-CBD7A32CE7D0}">
  <ds:schemaRefs/>
</ds:datastoreItem>
</file>

<file path=customXml/itemProps2.xml><?xml version="1.0" encoding="utf-8"?>
<ds:datastoreItem xmlns:ds="http://schemas.openxmlformats.org/officeDocument/2006/customXml" ds:itemID="{330097B4-4451-4EFD-8C80-4DA9C7F4DFA0}">
  <ds:schemaRefs/>
</ds:datastoreItem>
</file>

<file path=customXml/itemProps3.xml><?xml version="1.0" encoding="utf-8"?>
<ds:datastoreItem xmlns:ds="http://schemas.openxmlformats.org/officeDocument/2006/customXml" ds:itemID="{D8E9FFF6-3C58-40C9-80FB-893E06DEBED0}">
  <ds:schemaRefs/>
</ds:datastoreItem>
</file>

<file path=customXml/itemProps4.xml><?xml version="1.0" encoding="utf-8"?>
<ds:datastoreItem xmlns:ds="http://schemas.openxmlformats.org/officeDocument/2006/customXml" ds:itemID="{532F9A1B-0E84-408A-A259-9CC6341BB5EF}">
  <ds:schemaRefs/>
</ds:datastoreItem>
</file>

<file path=customXml/itemProps5.xml><?xml version="1.0" encoding="utf-8"?>
<ds:datastoreItem xmlns:ds="http://schemas.openxmlformats.org/officeDocument/2006/customXml" ds:itemID="{27A8FC63-2E01-434A-A875-8D9A02B93F7E}">
  <ds:schemaRefs/>
</ds:datastoreItem>
</file>

<file path=customXml/itemProps6.xml><?xml version="1.0" encoding="utf-8"?>
<ds:datastoreItem xmlns:ds="http://schemas.openxmlformats.org/officeDocument/2006/customXml" ds:itemID="{9B4496D0-D264-463C-A7A8-FEA57F2B2AC1}">
  <ds:schemaRefs/>
</ds:datastoreItem>
</file>

<file path=customXml/itemProps7.xml><?xml version="1.0" encoding="utf-8"?>
<ds:datastoreItem xmlns:ds="http://schemas.openxmlformats.org/officeDocument/2006/customXml" ds:itemID="{BC810D92-F3AF-4394-9BC8-68B9679C6F2C}">
  <ds:schemaRefs/>
</ds:datastoreItem>
</file>

<file path=customXml/itemProps8.xml><?xml version="1.0" encoding="utf-8"?>
<ds:datastoreItem xmlns:ds="http://schemas.openxmlformats.org/officeDocument/2006/customXml" ds:itemID="{ACA02520-75A7-4748-A7E3-4BC96B51F6E4}">
  <ds:schemaRefs/>
</ds:datastoreItem>
</file>

<file path=customXml/itemProps9.xml><?xml version="1.0" encoding="utf-8"?>
<ds:datastoreItem xmlns:ds="http://schemas.openxmlformats.org/officeDocument/2006/customXml" ds:itemID="{D5C57C71-BF7D-4C65-8804-882BF83BADEB}">
  <ds:schemaRefs/>
</ds:datastoreItem>
</file>

<file path=customXml/itemProps10.xml><?xml version="1.0" encoding="utf-8"?>
<ds:datastoreItem xmlns:ds="http://schemas.openxmlformats.org/officeDocument/2006/customXml" ds:itemID="{B09F3422-F26C-44D7-B512-6A94B3888888}">
  <ds:schemaRefs/>
</ds:datastoreItem>
</file>

<file path=customXml/itemProps11.xml><?xml version="1.0" encoding="utf-8"?>
<ds:datastoreItem xmlns:ds="http://schemas.openxmlformats.org/officeDocument/2006/customXml" ds:itemID="{E468968B-C488-4E9E-AE12-865CFFD7E62E}">
  <ds:schemaRefs/>
</ds:datastoreItem>
</file>

<file path=customXml/itemProps12.xml><?xml version="1.0" encoding="utf-8"?>
<ds:datastoreItem xmlns:ds="http://schemas.openxmlformats.org/officeDocument/2006/customXml" ds:itemID="{35BC0A39-1888-4977-8221-546B1264A315}">
  <ds:schemaRefs>
    <ds:schemaRef ds:uri="http://schemas.microsoft.com/DataMashup"/>
  </ds:schemaRefs>
</ds:datastoreItem>
</file>

<file path=customXml/itemProps13.xml><?xml version="1.0" encoding="utf-8"?>
<ds:datastoreItem xmlns:ds="http://schemas.openxmlformats.org/officeDocument/2006/customXml" ds:itemID="{866C05AD-4D0A-4808-AA2E-451472D0E322}">
  <ds:schemaRefs/>
</ds:datastoreItem>
</file>

<file path=customXml/itemProps14.xml><?xml version="1.0" encoding="utf-8"?>
<ds:datastoreItem xmlns:ds="http://schemas.openxmlformats.org/officeDocument/2006/customXml" ds:itemID="{D7CA379B-9D82-4619-A2BA-AFE8A71E618A}">
  <ds:schemaRefs/>
</ds:datastoreItem>
</file>

<file path=customXml/itemProps15.xml><?xml version="1.0" encoding="utf-8"?>
<ds:datastoreItem xmlns:ds="http://schemas.openxmlformats.org/officeDocument/2006/customXml" ds:itemID="{C61632AB-8C4A-4F2E-A623-061B0CD1D4E1}">
  <ds:schemaRefs/>
</ds:datastoreItem>
</file>

<file path=customXml/itemProps16.xml><?xml version="1.0" encoding="utf-8"?>
<ds:datastoreItem xmlns:ds="http://schemas.openxmlformats.org/officeDocument/2006/customXml" ds:itemID="{E1BAA718-5590-479B-915C-B8631E282BD6}">
  <ds:schemaRefs/>
</ds:datastoreItem>
</file>

<file path=customXml/itemProps17.xml><?xml version="1.0" encoding="utf-8"?>
<ds:datastoreItem xmlns:ds="http://schemas.openxmlformats.org/officeDocument/2006/customXml" ds:itemID="{F45FB5E6-4D3C-4374-8E78-7632C0091AE1}">
  <ds:schemaRefs/>
</ds:datastoreItem>
</file>

<file path=customXml/itemProps18.xml><?xml version="1.0" encoding="utf-8"?>
<ds:datastoreItem xmlns:ds="http://schemas.openxmlformats.org/officeDocument/2006/customXml" ds:itemID="{F4342828-70F3-4264-9A3B-8445E144E87A}">
  <ds:schemaRefs/>
</ds:datastoreItem>
</file>

<file path=customXml/itemProps19.xml><?xml version="1.0" encoding="utf-8"?>
<ds:datastoreItem xmlns:ds="http://schemas.openxmlformats.org/officeDocument/2006/customXml" ds:itemID="{4B883189-61CE-404A-9297-87EF4ECE1537}">
  <ds:schemaRefs/>
</ds:datastoreItem>
</file>

<file path=customXml/itemProps20.xml><?xml version="1.0" encoding="utf-8"?>
<ds:datastoreItem xmlns:ds="http://schemas.openxmlformats.org/officeDocument/2006/customXml" ds:itemID="{8BBCC8CD-A487-414D-B73F-9CA35123FD73}">
  <ds:schemaRefs/>
</ds:datastoreItem>
</file>

<file path=customXml/itemProps21.xml><?xml version="1.0" encoding="utf-8"?>
<ds:datastoreItem xmlns:ds="http://schemas.openxmlformats.org/officeDocument/2006/customXml" ds:itemID="{FEC2CBC1-8A57-4176-B746-E49EE69A2C1B}">
  <ds:schemaRefs/>
</ds:datastoreItem>
</file>

<file path=customXml/itemProps22.xml><?xml version="1.0" encoding="utf-8"?>
<ds:datastoreItem xmlns:ds="http://schemas.openxmlformats.org/officeDocument/2006/customXml" ds:itemID="{499ACD88-B0F7-4FCA-BCE2-BF1455880377}">
  <ds:schemaRefs/>
</ds:datastoreItem>
</file>

<file path=customXml/itemProps23.xml><?xml version="1.0" encoding="utf-8"?>
<ds:datastoreItem xmlns:ds="http://schemas.openxmlformats.org/officeDocument/2006/customXml" ds:itemID="{9F5C96D7-6BEB-4225-96DD-77BD4E757D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Grades</vt:lpstr>
      <vt:lpstr>gwa_per_sem</vt:lpstr>
      <vt:lpstr>grades_per_semsubject</vt:lpstr>
      <vt:lpstr>grades_per_subject</vt:lpstr>
      <vt:lpstr>gwa_per_year</vt:lpstr>
      <vt:lpstr>validations</vt:lpstr>
      <vt:lpstr>calculator</vt:lpstr>
      <vt:lpstr>sem</vt:lpstr>
      <vt:lpstr>sem_gwa</vt:lpstr>
      <vt:lpstr>sem_list</vt:lpstr>
      <vt:lpstr>subject_list</vt:lpstr>
      <vt:lpstr>sy_gwa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Hexter Riego</dc:creator>
  <cp:lastModifiedBy>Hexter Riego</cp:lastModifiedBy>
  <dcterms:created xsi:type="dcterms:W3CDTF">2025-10-16T11:01:28Z</dcterms:created>
  <dcterms:modified xsi:type="dcterms:W3CDTF">2025-10-17T07:08:49Z</dcterms:modified>
</cp:coreProperties>
</file>