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60" yWindow="0" windowWidth="51120" windowHeight="28360" tabRatio="500"/>
  </bookViews>
  <sheets>
    <sheet name="Part 1" sheetId="1" r:id="rId1"/>
    <sheet name="Part 2" sheetId="2" r:id="rId2"/>
    <sheet name="Part 3"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30" i="1" l="1"/>
  <c r="B130" i="1"/>
  <c r="V127" i="1"/>
  <c r="U127" i="1"/>
  <c r="S127" i="1"/>
  <c r="R127" i="1"/>
  <c r="C129" i="1"/>
  <c r="B129" i="1"/>
  <c r="C128" i="1"/>
  <c r="B128" i="1"/>
  <c r="C127" i="1"/>
  <c r="B127" i="1"/>
  <c r="U117" i="1"/>
  <c r="U118" i="1"/>
  <c r="U120" i="1"/>
  <c r="U121" i="1"/>
  <c r="U123" i="1"/>
  <c r="U124" i="1"/>
  <c r="V119" i="1"/>
  <c r="V122" i="1"/>
  <c r="V125" i="1"/>
  <c r="V126" i="1"/>
  <c r="B145" i="1"/>
  <c r="R117" i="1"/>
  <c r="R118" i="1"/>
  <c r="R120" i="1"/>
  <c r="R121" i="1"/>
  <c r="R123" i="1"/>
  <c r="R124" i="1"/>
  <c r="S119" i="1"/>
  <c r="S122" i="1"/>
  <c r="S125" i="1"/>
  <c r="S126" i="1"/>
  <c r="B143" i="1"/>
  <c r="K117" i="1"/>
  <c r="K118" i="1"/>
  <c r="K119" i="1"/>
  <c r="K121" i="1"/>
  <c r="K122" i="1"/>
  <c r="K124" i="1"/>
  <c r="L120" i="1"/>
  <c r="L123" i="1"/>
  <c r="L125" i="1"/>
  <c r="L126" i="1"/>
  <c r="B140" i="1"/>
  <c r="G117" i="1"/>
  <c r="G118" i="1"/>
  <c r="G119" i="1"/>
  <c r="G121" i="1"/>
  <c r="G122" i="1"/>
  <c r="G124" i="1"/>
  <c r="H120" i="1"/>
  <c r="H123" i="1"/>
  <c r="H125" i="1"/>
  <c r="H126" i="1"/>
  <c r="B138" i="1"/>
  <c r="K127" i="1"/>
  <c r="L127" i="1"/>
  <c r="H127" i="1"/>
  <c r="G127" i="1"/>
  <c r="B136" i="1"/>
  <c r="P100" i="1"/>
  <c r="C100" i="1"/>
  <c r="D100" i="1"/>
  <c r="E100" i="1"/>
  <c r="F100" i="1"/>
  <c r="G100" i="1"/>
  <c r="H100" i="1"/>
  <c r="I100" i="1"/>
  <c r="J100" i="1"/>
  <c r="K100" i="1"/>
  <c r="L100" i="1"/>
  <c r="M100" i="1"/>
  <c r="N100" i="1"/>
  <c r="O100" i="1"/>
  <c r="B100" i="1"/>
  <c r="C73" i="1"/>
  <c r="D73" i="1"/>
  <c r="E73" i="1"/>
  <c r="F73" i="1"/>
  <c r="G73" i="1"/>
  <c r="H73" i="1"/>
  <c r="I73" i="1"/>
  <c r="J73" i="1"/>
  <c r="K73" i="1"/>
  <c r="L73" i="1"/>
  <c r="B73" i="1"/>
  <c r="B46" i="1"/>
  <c r="B45" i="1"/>
  <c r="B44" i="1"/>
  <c r="B43" i="1"/>
  <c r="B42" i="1"/>
  <c r="B41" i="1"/>
  <c r="B40" i="1"/>
  <c r="B38" i="1"/>
  <c r="B37" i="1"/>
  <c r="B36" i="1"/>
  <c r="B35" i="1"/>
  <c r="B33" i="1"/>
  <c r="B32" i="1"/>
  <c r="G29" i="1"/>
  <c r="C29" i="1"/>
  <c r="D29" i="1"/>
  <c r="E29" i="1"/>
  <c r="F29" i="1"/>
  <c r="B29" i="1"/>
  <c r="G27" i="1"/>
  <c r="C27" i="1"/>
  <c r="D27" i="1"/>
  <c r="E27" i="1"/>
  <c r="F27" i="1"/>
  <c r="B27" i="1"/>
  <c r="C26" i="1"/>
  <c r="D26" i="1"/>
  <c r="E26" i="1"/>
  <c r="F26" i="1"/>
  <c r="G26" i="1"/>
  <c r="B26" i="1"/>
  <c r="C101" i="1"/>
  <c r="D101" i="1"/>
  <c r="E101" i="1"/>
  <c r="F101" i="1"/>
  <c r="G101" i="1"/>
  <c r="H101" i="1"/>
  <c r="I101" i="1"/>
  <c r="J101" i="1"/>
  <c r="K101" i="1"/>
  <c r="L101" i="1"/>
  <c r="M101" i="1"/>
  <c r="N101" i="1"/>
  <c r="O101" i="1"/>
  <c r="P101" i="1"/>
  <c r="B101" i="1"/>
  <c r="L74" i="1"/>
  <c r="C74" i="1"/>
  <c r="D74" i="1"/>
  <c r="E74" i="1"/>
  <c r="F74" i="1"/>
  <c r="G74" i="1"/>
  <c r="H74" i="1"/>
  <c r="I74" i="1"/>
  <c r="J74" i="1"/>
  <c r="K74" i="1"/>
  <c r="B74" i="1"/>
  <c r="B39" i="1"/>
  <c r="B34" i="1"/>
  <c r="C28" i="1"/>
  <c r="D28" i="1"/>
  <c r="E28" i="1"/>
  <c r="F28" i="1"/>
  <c r="G28" i="1"/>
  <c r="B28" i="1"/>
</calcChain>
</file>

<file path=xl/sharedStrings.xml><?xml version="1.0" encoding="utf-8"?>
<sst xmlns="http://schemas.openxmlformats.org/spreadsheetml/2006/main" count="335" uniqueCount="231">
  <si>
    <t>Participant</t>
  </si>
  <si>
    <t>PART 1</t>
  </si>
  <si>
    <t>Question 1</t>
  </si>
  <si>
    <t>Question 2</t>
  </si>
  <si>
    <t>Question 3</t>
  </si>
  <si>
    <t>Question 4</t>
  </si>
  <si>
    <t>Question 5</t>
  </si>
  <si>
    <t>Question 6</t>
  </si>
  <si>
    <t>Question 7</t>
  </si>
  <si>
    <t>Question 8</t>
  </si>
  <si>
    <t>Appendix A</t>
  </si>
  <si>
    <t>Appendix B</t>
  </si>
  <si>
    <t>Mean</t>
  </si>
  <si>
    <t>Median</t>
  </si>
  <si>
    <t>Mode</t>
  </si>
  <si>
    <t>Std. Dev</t>
  </si>
  <si>
    <t>Correlation 1 &amp; 2</t>
  </si>
  <si>
    <t>Correlation 1 &amp; 3</t>
  </si>
  <si>
    <t>Correlation 1 &amp; 4</t>
  </si>
  <si>
    <t>Correlation 1 &amp; 5</t>
  </si>
  <si>
    <t>Correlation 1 &amp; 6</t>
  </si>
  <si>
    <t>Correlation 2 &amp; 3</t>
  </si>
  <si>
    <t>Correlation 2 &amp; 4</t>
  </si>
  <si>
    <t>Correlation 2 &amp; 5</t>
  </si>
  <si>
    <t>Correlation 2 &amp; 6</t>
  </si>
  <si>
    <t>Correlation 3 &amp; 4</t>
  </si>
  <si>
    <t>Correlation 3 &amp; 5</t>
  </si>
  <si>
    <t>Correlation 3 &amp; 6</t>
  </si>
  <si>
    <t>Correlation 4 &amp; 5</t>
  </si>
  <si>
    <t>Correlation 4 &amp; 6</t>
  </si>
  <si>
    <t>Correlation 5 &amp; 6</t>
  </si>
  <si>
    <t>Fun</t>
  </si>
  <si>
    <t>Easy To Use</t>
  </si>
  <si>
    <t>Helpful</t>
  </si>
  <si>
    <t>Life-Saving</t>
  </si>
  <si>
    <t>Necessity</t>
  </si>
  <si>
    <t>Confusing</t>
  </si>
  <si>
    <t>Annoying</t>
  </si>
  <si>
    <t>Weird</t>
  </si>
  <si>
    <t>Mystery</t>
  </si>
  <si>
    <t>Genius</t>
  </si>
  <si>
    <t>Magical</t>
  </si>
  <si>
    <t>Well Designed</t>
  </si>
  <si>
    <t>Poorly Designed</t>
  </si>
  <si>
    <t>Obvious</t>
  </si>
  <si>
    <t>Hard To Learn</t>
  </si>
  <si>
    <t>Useful Once Learned</t>
  </si>
  <si>
    <t>Daunting To Learn</t>
  </si>
  <si>
    <t>Motivating To Learn</t>
  </si>
  <si>
    <t>Total Say:</t>
  </si>
  <si>
    <t xml:space="preserve"> </t>
  </si>
  <si>
    <t>Rank:</t>
  </si>
  <si>
    <t>Participant 1</t>
  </si>
  <si>
    <t>Participant 2</t>
  </si>
  <si>
    <t>Participant 3</t>
  </si>
  <si>
    <t>Participant 4</t>
  </si>
  <si>
    <t>Participant 5</t>
  </si>
  <si>
    <t>Participant 6</t>
  </si>
  <si>
    <t>Participant 7</t>
  </si>
  <si>
    <t>Participant 8</t>
  </si>
  <si>
    <t>Participant 9</t>
  </si>
  <si>
    <t>Participant 10</t>
  </si>
  <si>
    <t>Participant 11</t>
  </si>
  <si>
    <t>Participant 12</t>
  </si>
  <si>
    <t>Participant 13</t>
  </si>
  <si>
    <t>Participant 14</t>
  </si>
  <si>
    <t>Participant 15</t>
  </si>
  <si>
    <t>Participant 16</t>
  </si>
  <si>
    <t>Participant 17</t>
  </si>
  <si>
    <t>Participant 18</t>
  </si>
  <si>
    <t>Participant 19</t>
  </si>
  <si>
    <t>Answer Summary</t>
  </si>
  <si>
    <t>Yes, Obvious.</t>
  </si>
  <si>
    <t>Bug Complaints</t>
  </si>
  <si>
    <t>Help Menu, Easy to add Items</t>
  </si>
  <si>
    <t>PART 3</t>
  </si>
  <si>
    <t>PART 2</t>
  </si>
  <si>
    <t>Nothing</t>
  </si>
  <si>
    <t>Moving Objects, Tedious To Place, Add Last Item Suggestion</t>
  </si>
  <si>
    <t>Easy To Load Saved Environments</t>
  </si>
  <si>
    <t>Time 1:</t>
  </si>
  <si>
    <t>Time 2:</t>
  </si>
  <si>
    <t>5 To 10</t>
  </si>
  <si>
    <t>EVALUATOR</t>
  </si>
  <si>
    <t>Pointed out fixes for us.</t>
  </si>
  <si>
    <t>Simple and Easy to use and understand.</t>
  </si>
  <si>
    <t>No click and drag.</t>
  </si>
  <si>
    <t>Shape menus were great.</t>
  </si>
  <si>
    <t>Easy to give to patient</t>
  </si>
  <si>
    <t>Easy to learn.</t>
  </si>
  <si>
    <t>Needed almost no help.</t>
  </si>
  <si>
    <t>Range:</t>
  </si>
  <si>
    <t>We have a range, because one evaluator misunderstood how to record times and conduct the experiment.</t>
  </si>
  <si>
    <t>Help menu was good. Open button in load screen far away.</t>
  </si>
  <si>
    <t>Bounds Checking was not implemented on grid.</t>
  </si>
  <si>
    <t>Help Menu was good. Icons on buttons also good.</t>
  </si>
  <si>
    <t>Reminds of Whack-A-Mole</t>
  </si>
  <si>
    <t>May loose patients interests. Add Sound.</t>
  </si>
  <si>
    <t>Seems effective. + Choose different size, shapes and colors.</t>
  </si>
  <si>
    <t>Needed little help.</t>
  </si>
  <si>
    <t>Easy To Follow, At first how game would be played was unclear.</t>
  </si>
  <si>
    <t>Same As 1.</t>
  </si>
  <si>
    <t>Easy to follow and find what to do.</t>
  </si>
  <si>
    <t>Not that know of.</t>
  </si>
  <si>
    <t>Use if for multiple applications.</t>
  </si>
  <si>
    <t>Seemed to enjoy therapist interface.</t>
  </si>
  <si>
    <t>Cancel and Create Far Away,Cant Cancel Shape Creation,No auto save on clicking home.</t>
  </si>
  <si>
    <t>Resonable Flow</t>
  </si>
  <si>
    <t>Big Objects, Easy to Select Buttons, Limited number of options and buttons eliminates confusion.</t>
  </si>
  <si>
    <t>Paint ( the canvas )</t>
  </si>
  <si>
    <t>Lack of Cancel on Object Creation</t>
  </si>
  <si>
    <t>Simplicity and Easy of creating a level</t>
  </si>
  <si>
    <t>Seemed to struggle.</t>
  </si>
  <si>
    <t>Program Flow was not easy to follow.</t>
  </si>
  <si>
    <t>The Purpose was not understood. (lack of explanation likely to blame)</t>
  </si>
  <si>
    <t>Organized Layout</t>
  </si>
  <si>
    <t>Never Seen Anything Like It.</t>
  </si>
  <si>
    <t>Get Bored, More Objects, Childish.</t>
  </si>
  <si>
    <t xml:space="preserve">Great For Killing time. Good to observe progress. </t>
  </si>
  <si>
    <t>Needed help on many tasks. Felt rarely used computers.</t>
  </si>
  <si>
    <t>Easy to Follow even without HELP documentation.</t>
  </si>
  <si>
    <t>Small Suggestions - Highlight Selected Objects, Placement of Objects not easy to infer how transfers to game, over lap problems.</t>
  </si>
  <si>
    <t>Help Section Displayed at beginning. Helpful icons</t>
  </si>
  <si>
    <t>Microsoft Poducts with Big Toolbar menu. Symbols For actions big and clear.</t>
  </si>
  <si>
    <t>High Learning Curve.</t>
  </si>
  <si>
    <t>Simplicity of Options, Quickly Edit Levels, Quick to test.</t>
  </si>
  <si>
    <t>Did not ask for much help.</t>
  </si>
  <si>
    <t>10 To 15</t>
  </si>
  <si>
    <t>Easy To Follow.</t>
  </si>
  <si>
    <t>Create Interface is odd. Adding Menu is clumsy, wants all options up front. Clear option odly placed.</t>
  </si>
  <si>
    <t>Tool bar buttons easy to tell function.</t>
  </si>
  <si>
    <t>Nothing comes to mind.</t>
  </si>
  <si>
    <t>Pause should hide menu to prevent cheating.</t>
  </si>
  <si>
    <t>Does whats its supposed to and nothing more. Not trying to be something its not.</t>
  </si>
  <si>
    <t>Few Questions, Found a bug, seemed to test to many things.</t>
  </si>
  <si>
    <t>Buttons were readable and intuitive</t>
  </si>
  <si>
    <t>Bug on layered objects</t>
  </si>
  <si>
    <t>"Not badly designed", That was helpful</t>
  </si>
  <si>
    <t>Fruit Slasher and Whack A Mole</t>
  </si>
  <si>
    <t>Not owning a touch device, or if patient has eye damage</t>
  </si>
  <si>
    <t>Easy to load and make levels. Therapist free'd up when patient is using.</t>
  </si>
  <si>
    <t>Found layer bug.</t>
  </si>
  <si>
    <t>Confused by multi-function. Consulted Help to add shapes.</t>
  </si>
  <si>
    <t>Multi function confusing at first.</t>
  </si>
  <si>
    <t>Really liked the help pages.</t>
  </si>
  <si>
    <t>Does not take long to put a new layout together.</t>
  </si>
  <si>
    <t>Useful, and not dificult to incorporate into daily usage.</t>
  </si>
  <si>
    <t>Multi function question, uptime question, hold time question.</t>
  </si>
  <si>
    <t>Time in decimal</t>
  </si>
  <si>
    <t>Easy to follow, hard to correct mistakes. Undo will make a big difference.</t>
  </si>
  <si>
    <t>Design pretty straight foreward.</t>
  </si>
  <si>
    <t>Helpful for working with patients.</t>
  </si>
  <si>
    <t>Havent come across any similar software.</t>
  </si>
  <si>
    <t>Yes if I were the therapist I would use it daily.</t>
  </si>
  <si>
    <t>Use it daily.</t>
  </si>
  <si>
    <t>Followed Very Well.</t>
  </si>
  <si>
    <t>Fairly easy to use, Used the ? For help.</t>
  </si>
  <si>
    <t>Pressed HOME not MENU to save</t>
  </si>
  <si>
    <t>Like the ? (help)</t>
  </si>
  <si>
    <t>Like bejeweled</t>
  </si>
  <si>
    <t xml:space="preserve">Not much to design levels for each person. More practise makes much more proficient. </t>
  </si>
  <si>
    <t>Can be fun since it can be explained as a game.</t>
  </si>
  <si>
    <t>Easy to follow except for save and load.</t>
  </si>
  <si>
    <t>Thought save might be in home icon. &amp; Mentioned possibly in menu icon, (but it is there)</t>
  </si>
  <si>
    <t>Easy to choose shapes letters numbers ect.</t>
  </si>
  <si>
    <t>Einstein - Iphone app</t>
  </si>
  <si>
    <t>Menu Bar was not clear enough to use.</t>
  </si>
  <si>
    <t>Easy to set up games</t>
  </si>
  <si>
    <t>Needed help on multi, forgot to save, hit home to try to save lost level, confused about search in load. Did not place 15 the first time.</t>
  </si>
  <si>
    <t>Saving not obvious. Went to home sceen and lost level. Want to place shape as soon as they click it.</t>
  </si>
  <si>
    <t>Yes and no. Found same object color bug. Save and load menus are not intuitive.</t>
  </si>
  <si>
    <t>Object Counter in Toolbar for placed objects</t>
  </si>
  <si>
    <t>Adding objects had good flow. Not much else was that helpful.</t>
  </si>
  <si>
    <t>Paint maybe</t>
  </si>
  <si>
    <t>Cant switch around when placing an object.</t>
  </si>
  <si>
    <t>(Cant understand meaning)</t>
  </si>
  <si>
    <t>Color changing bugs, object counter, load level not obvious on what to click.</t>
  </si>
  <si>
    <t>Easy to follow with minimal help</t>
  </si>
  <si>
    <t>Load Screen Difficult to navigate. Required Knowledge of steps.</t>
  </si>
  <si>
    <t>N/A</t>
  </si>
  <si>
    <t>No</t>
  </si>
  <si>
    <t>No Reasons</t>
  </si>
  <si>
    <t>Encourage Patient Use</t>
  </si>
  <si>
    <t>No explore multi, up or hold time. Min number of naming characters was not clear. Sucessful save confirmations. Did not use help tips.</t>
  </si>
  <si>
    <t>Good button position. Easy to follow and setup. Does not need more flow given the nature.</t>
  </si>
  <si>
    <t>Difficult to find "start" button in upper right corner</t>
  </si>
  <si>
    <t>Shape/Letter/Number design tab was really helpful, accessible and easy to use.</t>
  </si>
  <si>
    <t>Not Reminded of Any</t>
  </si>
  <si>
    <t>If requirement to make new layout for every patient that may discourage. Although the process of doing it is quick and simplified.</t>
  </si>
  <si>
    <t>Ease of use, Load all previously created sessions. Useful for many patients.</t>
  </si>
  <si>
    <t>Took on persona of therapist.</t>
  </si>
  <si>
    <t>No, Not Intuitive</t>
  </si>
  <si>
    <t>Better Instructions</t>
  </si>
  <si>
    <t>size of font</t>
  </si>
  <si>
    <t>Loading &amp; keyboard</t>
  </si>
  <si>
    <t xml:space="preserve">Easier to load. </t>
  </si>
  <si>
    <t>Delay with putting objects down, seem unresponsive, save and load not obvious, go button on search bar is confusing with open.</t>
  </si>
  <si>
    <t>Use of objects, numbers and letters helps with understanding the format.</t>
  </si>
  <si>
    <t>Help buttons provide adequate support.</t>
  </si>
  <si>
    <t>Ease of use.</t>
  </si>
  <si>
    <t>The patients coordination, and computer apptitude.</t>
  </si>
  <si>
    <t>Ease of use for the patient.</t>
  </si>
  <si>
    <t>Got all steps needed mild assistance. Did not really use help buttons.</t>
  </si>
  <si>
    <t>Directions are clear</t>
  </si>
  <si>
    <t>Design Was Clear, not confusing</t>
  </si>
  <si>
    <t>Nothing in particular.</t>
  </si>
  <si>
    <t>Something that may be used in grade 3 math.</t>
  </si>
  <si>
    <t xml:space="preserve">  ----</t>
  </si>
  <si>
    <t>Made level very efficiently.</t>
  </si>
  <si>
    <t>T-Test Paired</t>
  </si>
  <si>
    <t>Technical Ability</t>
  </si>
  <si>
    <t>&gt;=5</t>
  </si>
  <si>
    <t>&lt;5</t>
  </si>
  <si>
    <t>Variance</t>
  </si>
  <si>
    <t>HOURS</t>
  </si>
  <si>
    <t>Time 1</t>
  </si>
  <si>
    <t>List For Hours &gt; = 3</t>
  </si>
  <si>
    <t>Time 2</t>
  </si>
  <si>
    <t>MEAN</t>
  </si>
  <si>
    <t>MEDIAN</t>
  </si>
  <si>
    <t>MODE</t>
  </si>
  <si>
    <t>This test is a comparison between a participants Time1 and Time2. We have strong evidence against the Null Hypotheis, meaning it is quite likely that there is a difference in time between the participants first attempt and their second attempt. This suggests to us that as a user becomes more experienced with the system it is quite likely that there efficiency will also improve with the application. We belive this indicates our application is of decent usability and on par with most other computer software available; since most software provides large increses in productivity as experience increases. In turn this means we also need to maintain our users program loyalty when they start using this application in hopes that they can become profficient before they decide the application is hastle or to much work to use.</t>
  </si>
  <si>
    <t>With a p-value of 0.556 we conclude there is weak evidence to reject the null hypothesis. This means we can not find a relationship that indicates times of the experiment are affected on the rating the participant gave for their technical ability. This test grouped participants who  rated their technical ability a 5 or over in one group, and those participants with a 4 or less in another group. Thus we can not say there is any relation with how they feel about their technical ability and their proficiency using the application. If we could we would have like to have around 50 participants hoping we could get a larger range in technical ability ratings and try this test again on the new data. Due to aevaluation error we were only able to collect a sample of 10 for these test.</t>
  </si>
  <si>
    <t>On the second attempt that the application we found the participants produced the same result as above. With a p-value of 0.526 we can not conclude there is any relationship between how participants rated their technical ability and the times they scored on desgning a level.</t>
  </si>
  <si>
    <t>This T-test grouped participants into two groups, those that spent more than 21 hours on a computer/smart phone a week, and those who spend 20 or less hours on a computer or smartphone. With a p-value of 0.07 we have slight evidence against the null hypothesis. This implys that there may be a relationship with the time it took participants to use the application and how much practise experience they have with technological devices like smart phones or computers.</t>
  </si>
  <si>
    <t>T-Test Between Hours &amp; Time 1</t>
  </si>
  <si>
    <t>T-Test Between Hours &amp; Time 2</t>
  </si>
  <si>
    <t>T-Test Between Tech Prowess &amp; Time 2</t>
  </si>
  <si>
    <t>T-Test Between Tech Prowess &amp; Time 1</t>
  </si>
  <si>
    <t>This t-test is the same as above, except this time we are usign the participants second time (now that they have some experience with the application). With a p-value of 0.0025 we have strong evidence against the null hypothesis. This suggests that as people have more experience with computers/ and computer applications they will  use our application at a different speed then those will less daily computer experience.</t>
  </si>
  <si>
    <t>Std. Deviation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</si>
</sst>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6" x14ac:knownFonts="1">
    <font>
      <sz val="12"/>
      <color theme="1"/>
      <name val="Calibri"/>
      <family val="2"/>
      <scheme val="minor"/>
    </font>
    <font>
      <sz val="12"/>
      <color theme="1"/>
      <name val="Calibri"/>
      <family val="2"/>
      <scheme val="minor"/>
    </font>
    <font>
      <sz val="12"/>
      <color indexed="206"/>
      <name val="Calibri"/>
      <family val="2"/>
    </font>
    <font>
      <u/>
      <sz val="12"/>
      <color theme="10"/>
      <name val="Calibri"/>
      <family val="2"/>
      <scheme val="minor"/>
    </font>
    <font>
      <u/>
      <sz val="12"/>
      <color theme="11"/>
      <name val="Calibri"/>
      <family val="2"/>
      <scheme val="minor"/>
    </font>
    <font>
      <sz val="12"/>
      <color rgb="FF00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9" tint="0.79998168889431442"/>
        <bgColor indexed="64"/>
      </patternFill>
    </fill>
    <fill>
      <patternFill patternType="solid">
        <fgColor rgb="FFCCFFCC"/>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8"/>
        <bgColor indexed="64"/>
      </patternFill>
    </fill>
    <fill>
      <patternFill patternType="solid">
        <fgColor theme="7" tint="0.79998168889431442"/>
        <bgColor indexed="64"/>
      </patternFill>
    </fill>
  </fills>
  <borders count="1">
    <border>
      <left/>
      <right/>
      <top/>
      <bottom/>
      <diagonal/>
    </border>
  </borders>
  <cellStyleXfs count="110">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2" fillId="0" borderId="0" xfId="0" applyFont="1"/>
    <xf numFmtId="0" fontId="0" fillId="3" borderId="0" xfId="0" applyFill="1"/>
    <xf numFmtId="0" fontId="0" fillId="4" borderId="0" xfId="0" applyFill="1"/>
    <xf numFmtId="0" fontId="0" fillId="5" borderId="0" xfId="0" applyFill="1"/>
    <xf numFmtId="0" fontId="0" fillId="5" borderId="0" xfId="0" applyFill="1" applyAlignment="1">
      <alignment horizontal="left"/>
    </xf>
    <xf numFmtId="0" fontId="0" fillId="6" borderId="0" xfId="0" applyFill="1"/>
    <xf numFmtId="0" fontId="0" fillId="7" borderId="0" xfId="0" applyFill="1"/>
    <xf numFmtId="0" fontId="0" fillId="0" borderId="0" xfId="0" applyAlignment="1">
      <alignment wrapText="1"/>
    </xf>
    <xf numFmtId="16" fontId="0" fillId="0" borderId="0" xfId="0" applyNumberFormat="1"/>
    <xf numFmtId="0" fontId="0" fillId="8" borderId="0" xfId="0" applyFill="1"/>
    <xf numFmtId="43" fontId="0" fillId="0" borderId="0" xfId="1" applyFont="1"/>
    <xf numFmtId="0" fontId="5" fillId="0" borderId="0" xfId="0" applyFont="1"/>
    <xf numFmtId="43" fontId="0" fillId="0" borderId="0" xfId="0" applyNumberFormat="1"/>
    <xf numFmtId="0" fontId="0" fillId="0" borderId="0" xfId="0" applyNumberFormat="1"/>
    <xf numFmtId="0" fontId="0" fillId="9" borderId="0" xfId="0" applyFill="1"/>
    <xf numFmtId="0" fontId="0" fillId="0" borderId="0" xfId="0" applyAlignment="1">
      <alignment horizontal="center"/>
    </xf>
    <xf numFmtId="0" fontId="0" fillId="4" borderId="0" xfId="0" applyFill="1" applyAlignment="1">
      <alignment horizontal="center"/>
    </xf>
    <xf numFmtId="0" fontId="0" fillId="2" borderId="0" xfId="0" applyFill="1" applyAlignment="1">
      <alignment horizontal="center"/>
    </xf>
    <xf numFmtId="0" fontId="0" fillId="10" borderId="0" xfId="0" applyFill="1"/>
    <xf numFmtId="43" fontId="0" fillId="10" borderId="0" xfId="0" applyNumberFormat="1" applyFill="1"/>
    <xf numFmtId="0" fontId="0" fillId="11" borderId="0" xfId="0" applyFill="1" applyAlignment="1">
      <alignment horizontal="center"/>
    </xf>
    <xf numFmtId="0" fontId="0" fillId="11" borderId="0" xfId="0" applyFill="1"/>
    <xf numFmtId="0" fontId="0" fillId="2" borderId="0" xfId="0" applyFill="1" applyAlignment="1">
      <alignment horizontal="center" wrapText="1"/>
    </xf>
    <xf numFmtId="0" fontId="0" fillId="2" borderId="0" xfId="0" applyFill="1" applyAlignment="1">
      <alignment horizontal="left" wrapText="1"/>
    </xf>
    <xf numFmtId="0" fontId="0" fillId="2" borderId="0" xfId="0" applyFill="1" applyAlignment="1">
      <alignment horizontal="left"/>
    </xf>
    <xf numFmtId="0" fontId="0" fillId="12" borderId="0" xfId="0" applyFill="1"/>
    <xf numFmtId="0" fontId="0" fillId="0" borderId="0" xfId="0" applyFill="1"/>
  </cellXfs>
  <cellStyles count="110">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8"/>
  <sheetViews>
    <sheetView tabSelected="1" topLeftCell="A97" workbookViewId="0">
      <selection activeCell="L134" sqref="L134"/>
    </sheetView>
  </sheetViews>
  <sheetFormatPr baseColWidth="10" defaultRowHeight="15" x14ac:dyDescent="0"/>
  <cols>
    <col min="1" max="1" width="33.1640625" bestFit="1" customWidth="1"/>
    <col min="2" max="2" width="12.83203125" bestFit="1" customWidth="1"/>
    <col min="6" max="6" width="14.33203125" bestFit="1" customWidth="1"/>
    <col min="13" max="13" width="12.6640625" bestFit="1" customWidth="1"/>
    <col min="14" max="14" width="18.1640625" bestFit="1" customWidth="1"/>
    <col min="15" max="15" width="16.1640625" bestFit="1" customWidth="1"/>
    <col min="16" max="16" width="17.6640625" bestFit="1" customWidth="1"/>
  </cols>
  <sheetData>
    <row r="1" spans="1:9">
      <c r="B1" s="16" t="s">
        <v>1</v>
      </c>
      <c r="C1" s="16"/>
      <c r="D1" s="16"/>
      <c r="E1" s="16"/>
      <c r="F1" s="16"/>
      <c r="G1" s="16"/>
      <c r="H1" s="16"/>
      <c r="I1" s="16"/>
    </row>
    <row r="2" spans="1:9">
      <c r="B2" s="4" t="s">
        <v>2</v>
      </c>
      <c r="C2" s="4" t="s">
        <v>3</v>
      </c>
      <c r="D2" s="4" t="s">
        <v>4</v>
      </c>
      <c r="E2" s="4" t="s">
        <v>5</v>
      </c>
      <c r="F2" s="4" t="s">
        <v>6</v>
      </c>
      <c r="G2" s="4" t="s">
        <v>7</v>
      </c>
      <c r="H2" s="4" t="s">
        <v>8</v>
      </c>
      <c r="I2" s="4" t="s">
        <v>9</v>
      </c>
    </row>
    <row r="3" spans="1:9">
      <c r="A3" t="s">
        <v>0</v>
      </c>
    </row>
    <row r="4" spans="1:9">
      <c r="A4" s="5">
        <v>1</v>
      </c>
      <c r="B4">
        <v>8</v>
      </c>
      <c r="C4">
        <v>8</v>
      </c>
      <c r="D4">
        <v>5</v>
      </c>
      <c r="E4">
        <v>1</v>
      </c>
      <c r="F4">
        <v>1</v>
      </c>
      <c r="G4">
        <v>10</v>
      </c>
      <c r="H4" t="s">
        <v>10</v>
      </c>
      <c r="I4" t="s">
        <v>11</v>
      </c>
    </row>
    <row r="5" spans="1:9">
      <c r="A5" s="5">
        <v>2</v>
      </c>
      <c r="B5">
        <v>8</v>
      </c>
      <c r="C5">
        <v>8</v>
      </c>
      <c r="D5">
        <v>5</v>
      </c>
      <c r="E5">
        <v>1</v>
      </c>
      <c r="F5">
        <v>1</v>
      </c>
      <c r="G5">
        <v>9</v>
      </c>
      <c r="H5" t="s">
        <v>10</v>
      </c>
      <c r="I5" t="s">
        <v>11</v>
      </c>
    </row>
    <row r="6" spans="1:9">
      <c r="A6" s="5">
        <v>3</v>
      </c>
      <c r="B6">
        <v>8</v>
      </c>
      <c r="C6">
        <v>9</v>
      </c>
      <c r="D6">
        <v>4</v>
      </c>
      <c r="E6">
        <v>1</v>
      </c>
      <c r="F6">
        <v>2</v>
      </c>
      <c r="G6">
        <v>7</v>
      </c>
      <c r="H6" t="s">
        <v>10</v>
      </c>
      <c r="I6" t="s">
        <v>11</v>
      </c>
    </row>
    <row r="7" spans="1:9">
      <c r="A7" s="5">
        <v>4</v>
      </c>
      <c r="B7">
        <v>7</v>
      </c>
      <c r="C7">
        <v>5</v>
      </c>
      <c r="D7">
        <v>3</v>
      </c>
      <c r="E7">
        <v>1</v>
      </c>
      <c r="F7">
        <v>1</v>
      </c>
      <c r="G7">
        <v>10</v>
      </c>
      <c r="H7" t="s">
        <v>10</v>
      </c>
      <c r="I7" t="s">
        <v>11</v>
      </c>
    </row>
    <row r="8" spans="1:9">
      <c r="A8" s="5">
        <v>5</v>
      </c>
      <c r="B8">
        <v>7</v>
      </c>
      <c r="C8">
        <v>4</v>
      </c>
      <c r="D8">
        <v>5</v>
      </c>
      <c r="E8">
        <v>2</v>
      </c>
      <c r="F8">
        <v>1</v>
      </c>
      <c r="G8">
        <v>10</v>
      </c>
      <c r="H8" t="s">
        <v>10</v>
      </c>
      <c r="I8" t="s">
        <v>11</v>
      </c>
    </row>
    <row r="9" spans="1:9">
      <c r="A9" s="5">
        <v>6</v>
      </c>
      <c r="B9">
        <v>1</v>
      </c>
      <c r="C9">
        <v>1</v>
      </c>
      <c r="D9">
        <v>1</v>
      </c>
      <c r="E9">
        <v>1</v>
      </c>
      <c r="F9">
        <v>2</v>
      </c>
      <c r="G9">
        <v>7</v>
      </c>
      <c r="H9" t="s">
        <v>10</v>
      </c>
      <c r="I9" t="s">
        <v>11</v>
      </c>
    </row>
    <row r="10" spans="1:9">
      <c r="A10" s="5">
        <v>7</v>
      </c>
      <c r="B10">
        <v>8</v>
      </c>
      <c r="C10">
        <v>8</v>
      </c>
      <c r="D10">
        <v>5</v>
      </c>
      <c r="E10">
        <v>1</v>
      </c>
      <c r="F10">
        <v>2</v>
      </c>
      <c r="G10">
        <v>8</v>
      </c>
      <c r="H10" t="s">
        <v>10</v>
      </c>
      <c r="I10" t="s">
        <v>11</v>
      </c>
    </row>
    <row r="11" spans="1:9">
      <c r="A11" s="5">
        <v>8</v>
      </c>
      <c r="B11">
        <v>9</v>
      </c>
      <c r="C11">
        <v>10</v>
      </c>
      <c r="D11">
        <v>5</v>
      </c>
      <c r="E11">
        <v>1</v>
      </c>
      <c r="F11">
        <v>1</v>
      </c>
      <c r="G11">
        <v>10</v>
      </c>
      <c r="H11" t="s">
        <v>10</v>
      </c>
      <c r="I11" t="s">
        <v>11</v>
      </c>
    </row>
    <row r="12" spans="1:9">
      <c r="A12" s="5">
        <v>9</v>
      </c>
      <c r="B12">
        <v>10</v>
      </c>
      <c r="C12">
        <v>10</v>
      </c>
      <c r="D12">
        <v>5</v>
      </c>
      <c r="E12">
        <v>1</v>
      </c>
      <c r="F12">
        <v>2</v>
      </c>
      <c r="G12">
        <v>10</v>
      </c>
      <c r="H12" t="s">
        <v>10</v>
      </c>
      <c r="I12" t="s">
        <v>11</v>
      </c>
    </row>
    <row r="13" spans="1:9">
      <c r="A13" s="5">
        <v>10</v>
      </c>
      <c r="B13">
        <v>8</v>
      </c>
      <c r="C13">
        <v>7</v>
      </c>
      <c r="D13">
        <v>5</v>
      </c>
      <c r="E13">
        <v>1</v>
      </c>
      <c r="F13">
        <v>1</v>
      </c>
      <c r="G13">
        <v>7</v>
      </c>
      <c r="H13" t="s">
        <v>10</v>
      </c>
      <c r="I13" t="s">
        <v>11</v>
      </c>
    </row>
    <row r="14" spans="1:9">
      <c r="A14" s="5">
        <v>11</v>
      </c>
      <c r="B14">
        <v>8</v>
      </c>
      <c r="C14">
        <v>10</v>
      </c>
      <c r="D14">
        <v>5</v>
      </c>
      <c r="E14">
        <v>1</v>
      </c>
      <c r="F14">
        <v>1</v>
      </c>
      <c r="G14">
        <v>9</v>
      </c>
      <c r="H14" t="s">
        <v>10</v>
      </c>
      <c r="I14" t="s">
        <v>11</v>
      </c>
    </row>
    <row r="15" spans="1:9">
      <c r="A15" s="5">
        <v>12</v>
      </c>
      <c r="B15">
        <v>6</v>
      </c>
      <c r="C15">
        <v>6</v>
      </c>
      <c r="D15">
        <v>2</v>
      </c>
      <c r="E15">
        <v>1</v>
      </c>
      <c r="F15">
        <v>1</v>
      </c>
      <c r="G15">
        <v>6</v>
      </c>
      <c r="H15" t="s">
        <v>10</v>
      </c>
      <c r="I15" t="s">
        <v>11</v>
      </c>
    </row>
    <row r="16" spans="1:9">
      <c r="A16" s="5">
        <v>13</v>
      </c>
      <c r="B16">
        <v>3</v>
      </c>
      <c r="C16">
        <v>6</v>
      </c>
      <c r="D16">
        <v>4</v>
      </c>
      <c r="E16">
        <v>1</v>
      </c>
      <c r="F16">
        <v>2</v>
      </c>
      <c r="G16">
        <v>4</v>
      </c>
      <c r="H16" t="s">
        <v>10</v>
      </c>
      <c r="I16" t="s">
        <v>11</v>
      </c>
    </row>
    <row r="17" spans="1:9">
      <c r="A17" s="5">
        <v>14</v>
      </c>
      <c r="B17">
        <v>8</v>
      </c>
      <c r="C17">
        <v>7</v>
      </c>
      <c r="D17">
        <v>3</v>
      </c>
      <c r="E17">
        <v>1</v>
      </c>
      <c r="F17">
        <v>2</v>
      </c>
      <c r="G17">
        <v>2</v>
      </c>
      <c r="H17" t="s">
        <v>10</v>
      </c>
      <c r="I17" t="s">
        <v>11</v>
      </c>
    </row>
    <row r="18" spans="1:9">
      <c r="A18" s="5">
        <v>15</v>
      </c>
      <c r="B18">
        <v>5</v>
      </c>
      <c r="C18">
        <v>2</v>
      </c>
      <c r="D18">
        <v>1</v>
      </c>
      <c r="E18">
        <v>1</v>
      </c>
      <c r="F18">
        <v>1</v>
      </c>
      <c r="G18">
        <v>1</v>
      </c>
      <c r="H18" t="s">
        <v>10</v>
      </c>
      <c r="I18" t="s">
        <v>11</v>
      </c>
    </row>
    <row r="19" spans="1:9">
      <c r="A19" s="5">
        <v>16</v>
      </c>
      <c r="B19">
        <v>4</v>
      </c>
      <c r="C19">
        <v>3</v>
      </c>
      <c r="D19">
        <v>5</v>
      </c>
      <c r="E19">
        <v>2</v>
      </c>
      <c r="F19">
        <v>1</v>
      </c>
      <c r="G19">
        <v>6</v>
      </c>
      <c r="H19" t="s">
        <v>10</v>
      </c>
      <c r="I19" t="s">
        <v>11</v>
      </c>
    </row>
    <row r="20" spans="1:9">
      <c r="A20" s="5">
        <v>17</v>
      </c>
      <c r="B20">
        <v>5</v>
      </c>
      <c r="C20">
        <v>5</v>
      </c>
      <c r="D20">
        <v>5</v>
      </c>
      <c r="E20">
        <v>1</v>
      </c>
      <c r="F20">
        <v>2</v>
      </c>
      <c r="G20">
        <v>8</v>
      </c>
      <c r="H20" t="s">
        <v>10</v>
      </c>
      <c r="I20" t="s">
        <v>11</v>
      </c>
    </row>
    <row r="21" spans="1:9">
      <c r="A21" s="5">
        <v>18</v>
      </c>
      <c r="B21">
        <v>4</v>
      </c>
      <c r="C21">
        <v>5</v>
      </c>
      <c r="D21">
        <v>1</v>
      </c>
      <c r="E21">
        <v>1</v>
      </c>
      <c r="F21">
        <v>2</v>
      </c>
      <c r="G21">
        <v>7</v>
      </c>
      <c r="H21" t="s">
        <v>10</v>
      </c>
      <c r="I21" t="s">
        <v>11</v>
      </c>
    </row>
    <row r="22" spans="1:9">
      <c r="A22" s="5">
        <v>19</v>
      </c>
      <c r="B22">
        <v>1</v>
      </c>
      <c r="C22">
        <v>2</v>
      </c>
      <c r="D22">
        <v>1</v>
      </c>
      <c r="E22">
        <v>1</v>
      </c>
      <c r="F22">
        <v>2</v>
      </c>
      <c r="G22">
        <v>2</v>
      </c>
      <c r="H22" t="s">
        <v>10</v>
      </c>
      <c r="I22" t="s">
        <v>11</v>
      </c>
    </row>
    <row r="26" spans="1:9">
      <c r="A26" s="3" t="s">
        <v>12</v>
      </c>
      <c r="B26">
        <f>AVERAGE(B4:B22)</f>
        <v>6.2105263157894735</v>
      </c>
      <c r="C26">
        <f>AVERAGE(C4:C22)</f>
        <v>6.1052631578947372</v>
      </c>
      <c r="D26">
        <f t="shared" ref="D26:G26" si="0">AVERAGE(D4:D22)</f>
        <v>3.6842105263157894</v>
      </c>
      <c r="E26">
        <f t="shared" si="0"/>
        <v>1.1052631578947369</v>
      </c>
      <c r="F26">
        <f t="shared" si="0"/>
        <v>1.4736842105263157</v>
      </c>
      <c r="G26">
        <f t="shared" si="0"/>
        <v>7</v>
      </c>
    </row>
    <row r="27" spans="1:9">
      <c r="A27" s="3" t="s">
        <v>13</v>
      </c>
      <c r="B27">
        <f>MEDIAN(B4:B22)</f>
        <v>7</v>
      </c>
      <c r="C27">
        <f t="shared" ref="C27:F27" si="1">MEDIAN(C4:C22)</f>
        <v>6</v>
      </c>
      <c r="D27">
        <f t="shared" si="1"/>
        <v>5</v>
      </c>
      <c r="E27">
        <f t="shared" si="1"/>
        <v>1</v>
      </c>
      <c r="F27">
        <f t="shared" si="1"/>
        <v>1</v>
      </c>
      <c r="G27">
        <f>MEDIAN(G4:G22)</f>
        <v>7</v>
      </c>
    </row>
    <row r="28" spans="1:9">
      <c r="A28" s="3" t="s">
        <v>14</v>
      </c>
      <c r="B28">
        <f>MODE(B4:B23)</f>
        <v>8</v>
      </c>
      <c r="C28">
        <f t="shared" ref="C28:G28" si="2">MODE(C4:C23)</f>
        <v>8</v>
      </c>
      <c r="D28">
        <f t="shared" si="2"/>
        <v>5</v>
      </c>
      <c r="E28">
        <f t="shared" si="2"/>
        <v>1</v>
      </c>
      <c r="F28">
        <f t="shared" si="2"/>
        <v>1</v>
      </c>
      <c r="G28">
        <f t="shared" si="2"/>
        <v>10</v>
      </c>
    </row>
    <row r="29" spans="1:9">
      <c r="A29" s="3" t="s">
        <v>15</v>
      </c>
      <c r="B29">
        <f>_xlfn.STDEV.S(B4:B22)</f>
        <v>2.6157418189029844</v>
      </c>
      <c r="C29">
        <f t="shared" ref="C29:F29" si="3">_xlfn.STDEV.S(C4:C22)</f>
        <v>2.8263588048171187</v>
      </c>
      <c r="D29">
        <f t="shared" si="3"/>
        <v>1.6684201302412267</v>
      </c>
      <c r="E29">
        <f t="shared" si="3"/>
        <v>0.31530176764230589</v>
      </c>
      <c r="F29">
        <f t="shared" si="3"/>
        <v>0.51298917604257699</v>
      </c>
      <c r="G29">
        <f>_xlfn.STDEV.S(G4:G22)</f>
        <v>2.9059326290271157</v>
      </c>
    </row>
    <row r="30" spans="1:9">
      <c r="B30" s="1"/>
    </row>
    <row r="32" spans="1:9">
      <c r="A32" s="3" t="s">
        <v>16</v>
      </c>
      <c r="B32" s="26">
        <f>CORREL(B4:B22,C4:C22)</f>
        <v>0.84598469932915632</v>
      </c>
    </row>
    <row r="33" spans="1:9">
      <c r="A33" s="3" t="s">
        <v>17</v>
      </c>
      <c r="B33" s="26">
        <f>CORREL(B4:B22,D4:D22)</f>
        <v>0.66530815310713065</v>
      </c>
    </row>
    <row r="34" spans="1:9">
      <c r="A34" s="3" t="s">
        <v>18</v>
      </c>
      <c r="B34">
        <f>CORREL(B4:B23,E4:E23)</f>
        <v>-9.5723016707591327E-2</v>
      </c>
    </row>
    <row r="35" spans="1:9">
      <c r="A35" s="3" t="s">
        <v>19</v>
      </c>
      <c r="B35" s="27">
        <f>CORREL(B4:B22,F4:F22)</f>
        <v>-0.32686022523030672</v>
      </c>
    </row>
    <row r="36" spans="1:9">
      <c r="A36" s="3" t="s">
        <v>20</v>
      </c>
      <c r="B36" s="26">
        <f>CORREL(B4:B22,G4:G22)</f>
        <v>0.54085244523933462</v>
      </c>
    </row>
    <row r="37" spans="1:9">
      <c r="A37" s="3" t="s">
        <v>21</v>
      </c>
      <c r="B37" s="26">
        <f>CORREL(C4:C22,D4:D22)</f>
        <v>0.6554146816793267</v>
      </c>
    </row>
    <row r="38" spans="1:9">
      <c r="A38" s="3" t="s">
        <v>22</v>
      </c>
      <c r="B38">
        <f>CORREL(C4:C22,E4:E22)</f>
        <v>-0.32482944386199047</v>
      </c>
    </row>
    <row r="39" spans="1:9">
      <c r="A39" s="3" t="s">
        <v>23</v>
      </c>
      <c r="B39">
        <f>CORREL(C4:C23,F4:F23)</f>
        <v>-7.4617401651692783E-2</v>
      </c>
    </row>
    <row r="40" spans="1:9">
      <c r="A40" s="3" t="s">
        <v>24</v>
      </c>
      <c r="B40" s="26">
        <f>CORREL(C4:C22,G4:G22)</f>
        <v>0.51407709171149385</v>
      </c>
    </row>
    <row r="41" spans="1:9">
      <c r="A41" s="3" t="s">
        <v>25</v>
      </c>
      <c r="B41">
        <f>CORREL(D4:D22,E4:E22)</f>
        <v>0.27791505368325531</v>
      </c>
    </row>
    <row r="42" spans="1:9">
      <c r="A42" s="3" t="s">
        <v>26</v>
      </c>
      <c r="B42">
        <f>CORREL(D4:D22,F4:F22)</f>
        <v>-0.26989035363988439</v>
      </c>
    </row>
    <row r="43" spans="1:9">
      <c r="A43" s="3" t="s">
        <v>27</v>
      </c>
      <c r="B43" s="26">
        <f>CORREL(D4:D22,G4:G22)</f>
        <v>0.61877148549404248</v>
      </c>
    </row>
    <row r="44" spans="1:9">
      <c r="A44" s="3" t="s">
        <v>28</v>
      </c>
      <c r="B44">
        <f>CORREL(E4:E22,F4:F22)</f>
        <v>-0.3253956867279843</v>
      </c>
    </row>
    <row r="45" spans="1:9">
      <c r="A45" s="3" t="s">
        <v>29</v>
      </c>
      <c r="B45">
        <f>CORREL(E4:E22,G4:G22)</f>
        <v>0.12126781251816646</v>
      </c>
    </row>
    <row r="46" spans="1:9">
      <c r="A46" s="3" t="s">
        <v>30</v>
      </c>
      <c r="B46">
        <f>CORREL(F4:F22,G4:G22)</f>
        <v>-0.29814239699997191</v>
      </c>
    </row>
    <row r="48" spans="1:9">
      <c r="A48" s="6"/>
      <c r="B48" s="6"/>
      <c r="C48" s="6"/>
      <c r="D48" s="6"/>
      <c r="E48" s="6"/>
      <c r="F48" s="6"/>
      <c r="G48" s="6"/>
      <c r="H48" s="6"/>
      <c r="I48" s="6"/>
    </row>
    <row r="50" spans="1:12">
      <c r="A50" s="2" t="s">
        <v>10</v>
      </c>
    </row>
    <row r="52" spans="1:12">
      <c r="A52" t="s">
        <v>0</v>
      </c>
      <c r="B52" t="s">
        <v>31</v>
      </c>
      <c r="C52" t="s">
        <v>32</v>
      </c>
      <c r="D52" t="s">
        <v>33</v>
      </c>
      <c r="E52" t="s">
        <v>34</v>
      </c>
      <c r="F52" t="s">
        <v>35</v>
      </c>
      <c r="G52" t="s">
        <v>36</v>
      </c>
      <c r="H52" t="s">
        <v>37</v>
      </c>
      <c r="I52" t="s">
        <v>38</v>
      </c>
      <c r="J52" t="s">
        <v>39</v>
      </c>
      <c r="K52" t="s">
        <v>40</v>
      </c>
      <c r="L52" t="s">
        <v>41</v>
      </c>
    </row>
    <row r="53" spans="1:12">
      <c r="A53" s="5">
        <v>1</v>
      </c>
      <c r="B53">
        <v>1</v>
      </c>
      <c r="C53">
        <v>1</v>
      </c>
      <c r="D53">
        <v>1</v>
      </c>
      <c r="E53">
        <v>1</v>
      </c>
      <c r="F53">
        <v>1</v>
      </c>
      <c r="G53">
        <v>0</v>
      </c>
      <c r="H53">
        <v>0</v>
      </c>
      <c r="I53">
        <v>0</v>
      </c>
      <c r="J53">
        <v>0</v>
      </c>
      <c r="K53">
        <v>1</v>
      </c>
      <c r="L53">
        <v>0</v>
      </c>
    </row>
    <row r="54" spans="1:12">
      <c r="A54" s="5">
        <v>2</v>
      </c>
      <c r="B54">
        <v>1</v>
      </c>
      <c r="C54">
        <v>0</v>
      </c>
      <c r="D54">
        <v>1</v>
      </c>
      <c r="E54">
        <v>0</v>
      </c>
      <c r="F54">
        <v>1</v>
      </c>
      <c r="G54">
        <v>0</v>
      </c>
      <c r="H54">
        <v>0</v>
      </c>
      <c r="I54">
        <v>0</v>
      </c>
      <c r="J54">
        <v>0</v>
      </c>
      <c r="K54">
        <v>0</v>
      </c>
      <c r="L54">
        <v>1</v>
      </c>
    </row>
    <row r="55" spans="1:12">
      <c r="A55" s="5">
        <v>3</v>
      </c>
      <c r="B55">
        <v>0</v>
      </c>
      <c r="C55">
        <v>1</v>
      </c>
      <c r="D55">
        <v>1</v>
      </c>
      <c r="E55">
        <v>0</v>
      </c>
      <c r="F55">
        <v>1</v>
      </c>
      <c r="G55">
        <v>0</v>
      </c>
      <c r="H55">
        <v>1</v>
      </c>
      <c r="I55">
        <v>0</v>
      </c>
      <c r="J55">
        <v>1</v>
      </c>
      <c r="K55">
        <v>0</v>
      </c>
      <c r="L55">
        <v>1</v>
      </c>
    </row>
    <row r="56" spans="1:12">
      <c r="A56" s="5">
        <v>4</v>
      </c>
      <c r="B56">
        <v>1</v>
      </c>
      <c r="C56">
        <v>0</v>
      </c>
      <c r="D56">
        <v>1</v>
      </c>
      <c r="E56">
        <v>0</v>
      </c>
      <c r="F56">
        <v>1</v>
      </c>
      <c r="G56">
        <v>0</v>
      </c>
      <c r="H56">
        <v>0</v>
      </c>
      <c r="I56">
        <v>0</v>
      </c>
      <c r="J56">
        <v>0</v>
      </c>
      <c r="K56">
        <v>0</v>
      </c>
      <c r="L56">
        <v>0</v>
      </c>
    </row>
    <row r="57" spans="1:12">
      <c r="A57" s="5">
        <v>5</v>
      </c>
      <c r="B57">
        <v>1</v>
      </c>
      <c r="C57">
        <v>1</v>
      </c>
      <c r="D57">
        <v>1</v>
      </c>
      <c r="E57">
        <v>1</v>
      </c>
      <c r="F57">
        <v>1</v>
      </c>
      <c r="G57">
        <v>0</v>
      </c>
      <c r="H57">
        <v>1</v>
      </c>
      <c r="I57">
        <v>0</v>
      </c>
      <c r="J57">
        <v>0</v>
      </c>
      <c r="K57">
        <v>0</v>
      </c>
      <c r="L57">
        <v>0</v>
      </c>
    </row>
    <row r="58" spans="1:12">
      <c r="A58" s="5">
        <v>6</v>
      </c>
      <c r="B58">
        <v>0</v>
      </c>
      <c r="C58">
        <v>0</v>
      </c>
      <c r="D58">
        <v>1</v>
      </c>
      <c r="E58">
        <v>0</v>
      </c>
      <c r="F58">
        <v>0</v>
      </c>
      <c r="G58">
        <v>0</v>
      </c>
      <c r="H58">
        <v>1</v>
      </c>
      <c r="I58">
        <v>0</v>
      </c>
      <c r="J58">
        <v>1</v>
      </c>
      <c r="K58">
        <v>0</v>
      </c>
      <c r="L58">
        <v>0</v>
      </c>
    </row>
    <row r="59" spans="1:12">
      <c r="A59" s="5">
        <v>7</v>
      </c>
      <c r="B59">
        <v>0</v>
      </c>
      <c r="C59">
        <v>0</v>
      </c>
      <c r="D59">
        <v>1</v>
      </c>
      <c r="E59">
        <v>0</v>
      </c>
      <c r="F59">
        <v>0</v>
      </c>
      <c r="G59">
        <v>0</v>
      </c>
      <c r="H59">
        <v>1</v>
      </c>
      <c r="I59">
        <v>0</v>
      </c>
      <c r="J59">
        <v>1</v>
      </c>
      <c r="K59">
        <v>1</v>
      </c>
      <c r="L59">
        <v>1</v>
      </c>
    </row>
    <row r="60" spans="1:12">
      <c r="A60" s="5">
        <v>8</v>
      </c>
      <c r="B60">
        <v>1</v>
      </c>
      <c r="C60">
        <v>1</v>
      </c>
      <c r="D60">
        <v>1</v>
      </c>
      <c r="E60">
        <v>1</v>
      </c>
      <c r="F60">
        <v>1</v>
      </c>
      <c r="G60">
        <v>0</v>
      </c>
      <c r="H60">
        <v>0</v>
      </c>
      <c r="I60">
        <v>0</v>
      </c>
      <c r="J60">
        <v>0</v>
      </c>
      <c r="K60">
        <v>1</v>
      </c>
      <c r="L60">
        <v>1</v>
      </c>
    </row>
    <row r="61" spans="1:12">
      <c r="A61" s="5">
        <v>9</v>
      </c>
      <c r="B61">
        <v>0</v>
      </c>
      <c r="C61">
        <v>0</v>
      </c>
      <c r="D61">
        <v>1</v>
      </c>
      <c r="E61">
        <v>0</v>
      </c>
      <c r="F61">
        <v>0</v>
      </c>
      <c r="G61">
        <v>0</v>
      </c>
      <c r="H61">
        <v>0</v>
      </c>
      <c r="I61">
        <v>0</v>
      </c>
      <c r="J61">
        <v>0</v>
      </c>
      <c r="K61">
        <v>0</v>
      </c>
      <c r="L61">
        <v>0</v>
      </c>
    </row>
    <row r="62" spans="1:12">
      <c r="A62" s="5">
        <v>10</v>
      </c>
      <c r="B62">
        <v>1</v>
      </c>
      <c r="C62">
        <v>1</v>
      </c>
      <c r="D62">
        <v>1</v>
      </c>
      <c r="E62">
        <v>1</v>
      </c>
      <c r="F62">
        <v>1</v>
      </c>
      <c r="G62">
        <v>0</v>
      </c>
      <c r="H62">
        <v>0</v>
      </c>
      <c r="I62">
        <v>0</v>
      </c>
      <c r="J62">
        <v>0</v>
      </c>
      <c r="K62">
        <v>1</v>
      </c>
      <c r="L62">
        <v>0</v>
      </c>
    </row>
    <row r="63" spans="1:12">
      <c r="A63" s="5">
        <v>11</v>
      </c>
      <c r="B63">
        <v>1</v>
      </c>
      <c r="C63">
        <v>1</v>
      </c>
      <c r="D63">
        <v>1</v>
      </c>
      <c r="E63">
        <v>0</v>
      </c>
      <c r="F63">
        <v>1</v>
      </c>
      <c r="G63">
        <v>0</v>
      </c>
      <c r="H63">
        <v>0</v>
      </c>
      <c r="I63">
        <v>0</v>
      </c>
      <c r="J63">
        <v>0</v>
      </c>
      <c r="K63">
        <v>1</v>
      </c>
      <c r="L63">
        <v>1</v>
      </c>
    </row>
    <row r="64" spans="1:12">
      <c r="A64" s="5">
        <v>12</v>
      </c>
      <c r="B64">
        <v>1</v>
      </c>
      <c r="C64">
        <v>0</v>
      </c>
      <c r="D64">
        <v>1</v>
      </c>
      <c r="E64">
        <v>0</v>
      </c>
      <c r="F64">
        <v>1</v>
      </c>
      <c r="G64">
        <v>0</v>
      </c>
      <c r="H64">
        <v>1</v>
      </c>
      <c r="I64">
        <v>0</v>
      </c>
      <c r="J64">
        <v>1</v>
      </c>
      <c r="K64">
        <v>0</v>
      </c>
      <c r="L64">
        <v>1</v>
      </c>
    </row>
    <row r="65" spans="1:16">
      <c r="A65" s="5">
        <v>13</v>
      </c>
      <c r="B65">
        <v>0</v>
      </c>
      <c r="C65">
        <v>0</v>
      </c>
      <c r="D65">
        <v>1</v>
      </c>
      <c r="E65">
        <v>0</v>
      </c>
      <c r="F65">
        <v>0</v>
      </c>
      <c r="G65">
        <v>1</v>
      </c>
      <c r="H65">
        <v>1</v>
      </c>
      <c r="I65">
        <v>0</v>
      </c>
      <c r="J65">
        <v>0</v>
      </c>
      <c r="K65">
        <v>0</v>
      </c>
      <c r="L65">
        <v>1</v>
      </c>
    </row>
    <row r="66" spans="1:16">
      <c r="A66" s="5">
        <v>14</v>
      </c>
      <c r="B66">
        <v>0</v>
      </c>
      <c r="C66">
        <v>1</v>
      </c>
      <c r="D66">
        <v>1</v>
      </c>
      <c r="E66">
        <v>0</v>
      </c>
      <c r="F66">
        <v>1</v>
      </c>
      <c r="G66">
        <v>0</v>
      </c>
      <c r="H66">
        <v>1</v>
      </c>
      <c r="I66">
        <v>0</v>
      </c>
      <c r="J66">
        <v>1</v>
      </c>
      <c r="K66">
        <v>1</v>
      </c>
      <c r="L66">
        <v>0</v>
      </c>
    </row>
    <row r="67" spans="1:16">
      <c r="A67" s="5">
        <v>15</v>
      </c>
      <c r="B67">
        <v>0</v>
      </c>
      <c r="C67">
        <v>0</v>
      </c>
      <c r="D67">
        <v>1</v>
      </c>
      <c r="E67">
        <v>0</v>
      </c>
      <c r="F67">
        <v>1</v>
      </c>
      <c r="G67">
        <v>1</v>
      </c>
      <c r="H67">
        <v>0</v>
      </c>
      <c r="I67">
        <v>0</v>
      </c>
      <c r="J67">
        <v>0</v>
      </c>
      <c r="K67">
        <v>0</v>
      </c>
      <c r="L67">
        <v>0</v>
      </c>
    </row>
    <row r="68" spans="1:16">
      <c r="A68" s="5">
        <v>16</v>
      </c>
      <c r="B68">
        <v>0</v>
      </c>
      <c r="C68">
        <v>0</v>
      </c>
      <c r="D68">
        <v>1</v>
      </c>
      <c r="E68">
        <v>0</v>
      </c>
      <c r="F68">
        <v>1</v>
      </c>
      <c r="G68">
        <v>0</v>
      </c>
      <c r="H68">
        <v>0</v>
      </c>
      <c r="I68">
        <v>0</v>
      </c>
      <c r="J68">
        <v>0</v>
      </c>
      <c r="K68">
        <v>0</v>
      </c>
      <c r="L68">
        <v>0</v>
      </c>
    </row>
    <row r="69" spans="1:16">
      <c r="A69" s="5">
        <v>17</v>
      </c>
      <c r="B69">
        <v>1</v>
      </c>
      <c r="C69">
        <v>1</v>
      </c>
      <c r="D69">
        <v>1</v>
      </c>
      <c r="E69">
        <v>0</v>
      </c>
      <c r="F69">
        <v>1</v>
      </c>
      <c r="G69">
        <v>0</v>
      </c>
      <c r="H69">
        <v>0</v>
      </c>
      <c r="I69">
        <v>0</v>
      </c>
      <c r="J69">
        <v>0</v>
      </c>
      <c r="K69">
        <v>1</v>
      </c>
      <c r="L69">
        <v>0</v>
      </c>
    </row>
    <row r="70" spans="1:16">
      <c r="A70" s="5">
        <v>18</v>
      </c>
      <c r="B70">
        <v>0</v>
      </c>
      <c r="C70">
        <v>0</v>
      </c>
      <c r="D70">
        <v>1</v>
      </c>
      <c r="E70">
        <v>0</v>
      </c>
      <c r="F70">
        <v>0</v>
      </c>
      <c r="G70">
        <v>0</v>
      </c>
      <c r="H70">
        <v>0</v>
      </c>
      <c r="I70">
        <v>0</v>
      </c>
      <c r="J70">
        <v>0</v>
      </c>
      <c r="K70">
        <v>0</v>
      </c>
      <c r="L70">
        <v>0</v>
      </c>
    </row>
    <row r="71" spans="1:16">
      <c r="A71" s="5">
        <v>19</v>
      </c>
      <c r="B71">
        <v>1</v>
      </c>
      <c r="C71">
        <v>0</v>
      </c>
      <c r="D71">
        <v>1</v>
      </c>
      <c r="E71">
        <v>1</v>
      </c>
      <c r="F71">
        <v>0</v>
      </c>
      <c r="G71">
        <v>0</v>
      </c>
      <c r="H71">
        <v>0</v>
      </c>
      <c r="I71">
        <v>0</v>
      </c>
      <c r="J71">
        <v>0</v>
      </c>
      <c r="K71">
        <v>0</v>
      </c>
      <c r="L71">
        <v>0</v>
      </c>
    </row>
    <row r="73" spans="1:16">
      <c r="A73" t="s">
        <v>49</v>
      </c>
      <c r="B73">
        <f>COUNTIF(B53:B71,"=1")</f>
        <v>10</v>
      </c>
      <c r="C73">
        <f t="shared" ref="C73:L73" si="4">COUNTIF(C53:C71,"=1")</f>
        <v>8</v>
      </c>
      <c r="D73">
        <f t="shared" si="4"/>
        <v>19</v>
      </c>
      <c r="E73">
        <f t="shared" si="4"/>
        <v>5</v>
      </c>
      <c r="F73">
        <f t="shared" si="4"/>
        <v>13</v>
      </c>
      <c r="G73">
        <f t="shared" si="4"/>
        <v>2</v>
      </c>
      <c r="H73">
        <f t="shared" si="4"/>
        <v>7</v>
      </c>
      <c r="I73">
        <f t="shared" si="4"/>
        <v>0</v>
      </c>
      <c r="J73">
        <f t="shared" si="4"/>
        <v>5</v>
      </c>
      <c r="K73">
        <f t="shared" si="4"/>
        <v>7</v>
      </c>
      <c r="L73">
        <f t="shared" si="4"/>
        <v>7</v>
      </c>
    </row>
    <row r="74" spans="1:16">
      <c r="A74" t="s">
        <v>51</v>
      </c>
      <c r="B74">
        <f>_xlfn.RANK.EQ(B73,$B$73:$L$73)</f>
        <v>3</v>
      </c>
      <c r="C74">
        <f t="shared" ref="C74:K74" si="5">_xlfn.RANK.EQ(C73,$B$73:$L$73)</f>
        <v>4</v>
      </c>
      <c r="D74">
        <f t="shared" si="5"/>
        <v>1</v>
      </c>
      <c r="E74">
        <f t="shared" si="5"/>
        <v>8</v>
      </c>
      <c r="F74">
        <f t="shared" si="5"/>
        <v>2</v>
      </c>
      <c r="G74">
        <f t="shared" si="5"/>
        <v>10</v>
      </c>
      <c r="H74">
        <f t="shared" si="5"/>
        <v>5</v>
      </c>
      <c r="I74">
        <f t="shared" si="5"/>
        <v>11</v>
      </c>
      <c r="J74">
        <f t="shared" si="5"/>
        <v>8</v>
      </c>
      <c r="K74">
        <f t="shared" si="5"/>
        <v>5</v>
      </c>
      <c r="L74">
        <f>_xlfn.RANK.EQ(L73,$B$73:$L$73)</f>
        <v>5</v>
      </c>
    </row>
    <row r="75" spans="1:16">
      <c r="A75" s="6"/>
      <c r="B75" s="6"/>
      <c r="C75" s="6"/>
      <c r="D75" s="6"/>
      <c r="E75" s="6"/>
      <c r="F75" s="6"/>
      <c r="G75" s="6"/>
      <c r="H75" s="6"/>
      <c r="I75" s="6"/>
    </row>
    <row r="77" spans="1:16">
      <c r="A77" s="2" t="s">
        <v>11</v>
      </c>
    </row>
    <row r="79" spans="1:16">
      <c r="A79" t="s">
        <v>0</v>
      </c>
      <c r="B79" t="s">
        <v>42</v>
      </c>
      <c r="C79" t="s">
        <v>32</v>
      </c>
      <c r="D79" t="s">
        <v>33</v>
      </c>
      <c r="E79" t="s">
        <v>34</v>
      </c>
      <c r="F79" t="s">
        <v>43</v>
      </c>
      <c r="G79" t="s">
        <v>44</v>
      </c>
      <c r="H79" t="s">
        <v>37</v>
      </c>
      <c r="I79" t="s">
        <v>38</v>
      </c>
      <c r="J79" t="s">
        <v>39</v>
      </c>
      <c r="K79" t="s">
        <v>40</v>
      </c>
      <c r="L79" t="s">
        <v>41</v>
      </c>
      <c r="M79" t="s">
        <v>45</v>
      </c>
      <c r="N79" t="s">
        <v>46</v>
      </c>
      <c r="O79" t="s">
        <v>47</v>
      </c>
      <c r="P79" t="s">
        <v>48</v>
      </c>
    </row>
    <row r="80" spans="1:16">
      <c r="A80" s="5">
        <v>1</v>
      </c>
      <c r="B80">
        <v>0</v>
      </c>
      <c r="C80">
        <v>1</v>
      </c>
      <c r="D80">
        <v>1</v>
      </c>
      <c r="E80">
        <v>0</v>
      </c>
      <c r="F80">
        <v>0</v>
      </c>
      <c r="G80">
        <v>0</v>
      </c>
      <c r="H80">
        <v>0</v>
      </c>
      <c r="I80">
        <v>0</v>
      </c>
      <c r="J80">
        <v>0</v>
      </c>
      <c r="K80">
        <v>0</v>
      </c>
      <c r="L80">
        <v>0</v>
      </c>
      <c r="M80">
        <v>0</v>
      </c>
      <c r="N80">
        <v>1</v>
      </c>
      <c r="O80">
        <v>0</v>
      </c>
      <c r="P80">
        <v>1</v>
      </c>
    </row>
    <row r="81" spans="1:16">
      <c r="A81" s="5">
        <v>2</v>
      </c>
      <c r="B81">
        <v>1</v>
      </c>
      <c r="C81">
        <v>1</v>
      </c>
      <c r="D81">
        <v>0</v>
      </c>
      <c r="E81">
        <v>0</v>
      </c>
      <c r="F81">
        <v>0</v>
      </c>
      <c r="G81">
        <v>0</v>
      </c>
      <c r="H81">
        <v>0</v>
      </c>
      <c r="I81">
        <v>0</v>
      </c>
      <c r="J81">
        <v>0</v>
      </c>
      <c r="K81">
        <v>0</v>
      </c>
      <c r="L81">
        <v>0</v>
      </c>
      <c r="M81">
        <v>0</v>
      </c>
      <c r="N81">
        <v>1</v>
      </c>
      <c r="O81">
        <v>0</v>
      </c>
      <c r="P81">
        <v>0</v>
      </c>
    </row>
    <row r="82" spans="1:16">
      <c r="A82" s="5">
        <v>3</v>
      </c>
      <c r="B82">
        <v>1</v>
      </c>
      <c r="C82">
        <v>0</v>
      </c>
      <c r="D82">
        <v>1</v>
      </c>
      <c r="E82">
        <v>0</v>
      </c>
      <c r="F82">
        <v>0</v>
      </c>
      <c r="G82">
        <v>0</v>
      </c>
      <c r="H82">
        <v>0</v>
      </c>
      <c r="I82">
        <v>0</v>
      </c>
      <c r="J82">
        <v>1</v>
      </c>
      <c r="K82">
        <v>0</v>
      </c>
      <c r="L82">
        <v>1</v>
      </c>
      <c r="M82">
        <v>1</v>
      </c>
      <c r="N82">
        <v>1</v>
      </c>
      <c r="O82">
        <v>1</v>
      </c>
      <c r="P82">
        <v>0</v>
      </c>
    </row>
    <row r="83" spans="1:16">
      <c r="A83" s="5">
        <v>4</v>
      </c>
      <c r="B83">
        <v>0</v>
      </c>
      <c r="C83">
        <v>1</v>
      </c>
      <c r="D83">
        <v>1</v>
      </c>
      <c r="E83">
        <v>0</v>
      </c>
      <c r="F83">
        <v>0</v>
      </c>
      <c r="G83">
        <v>1</v>
      </c>
      <c r="H83">
        <v>0</v>
      </c>
      <c r="I83">
        <v>0</v>
      </c>
      <c r="J83">
        <v>0</v>
      </c>
      <c r="K83">
        <v>0</v>
      </c>
      <c r="L83">
        <v>0</v>
      </c>
      <c r="M83">
        <v>0</v>
      </c>
      <c r="N83">
        <v>1</v>
      </c>
      <c r="O83">
        <v>0</v>
      </c>
      <c r="P83">
        <v>1</v>
      </c>
    </row>
    <row r="84" spans="1:16">
      <c r="A84" s="5">
        <v>5</v>
      </c>
      <c r="B84">
        <v>1</v>
      </c>
      <c r="C84">
        <v>0</v>
      </c>
      <c r="D84">
        <v>1</v>
      </c>
      <c r="E84">
        <v>0</v>
      </c>
      <c r="F84">
        <v>1</v>
      </c>
      <c r="G84">
        <v>0</v>
      </c>
      <c r="H84">
        <v>1</v>
      </c>
      <c r="I84">
        <v>0</v>
      </c>
      <c r="J84">
        <v>0</v>
      </c>
      <c r="K84">
        <v>0</v>
      </c>
      <c r="L84">
        <v>0</v>
      </c>
      <c r="M84">
        <v>0</v>
      </c>
      <c r="N84">
        <v>1</v>
      </c>
      <c r="O84">
        <v>0</v>
      </c>
      <c r="P84">
        <v>0</v>
      </c>
    </row>
    <row r="85" spans="1:16">
      <c r="A85" s="5">
        <v>6</v>
      </c>
      <c r="B85">
        <v>0</v>
      </c>
      <c r="C85">
        <v>0</v>
      </c>
      <c r="D85">
        <v>0</v>
      </c>
      <c r="E85">
        <v>0</v>
      </c>
      <c r="F85">
        <v>1</v>
      </c>
      <c r="G85">
        <v>1</v>
      </c>
      <c r="H85">
        <v>1</v>
      </c>
      <c r="I85">
        <v>0</v>
      </c>
      <c r="J85">
        <v>0</v>
      </c>
      <c r="K85">
        <v>0</v>
      </c>
      <c r="L85">
        <v>0</v>
      </c>
      <c r="M85">
        <v>0</v>
      </c>
      <c r="N85">
        <v>0</v>
      </c>
      <c r="O85">
        <v>0</v>
      </c>
      <c r="P85">
        <v>0</v>
      </c>
    </row>
    <row r="86" spans="1:16">
      <c r="A86" s="5">
        <v>7</v>
      </c>
      <c r="B86">
        <v>0</v>
      </c>
      <c r="C86">
        <v>1</v>
      </c>
      <c r="D86">
        <v>1</v>
      </c>
      <c r="E86">
        <v>0</v>
      </c>
      <c r="F86">
        <v>0</v>
      </c>
      <c r="G86">
        <v>0</v>
      </c>
      <c r="H86">
        <v>0</v>
      </c>
      <c r="I86">
        <v>0</v>
      </c>
      <c r="J86">
        <v>0</v>
      </c>
      <c r="K86">
        <v>0</v>
      </c>
      <c r="L86">
        <v>1</v>
      </c>
      <c r="M86">
        <v>0</v>
      </c>
      <c r="N86">
        <v>1</v>
      </c>
      <c r="O86">
        <v>0</v>
      </c>
      <c r="P86">
        <v>0</v>
      </c>
    </row>
    <row r="87" spans="1:16">
      <c r="A87" s="5">
        <v>8</v>
      </c>
      <c r="B87">
        <v>0</v>
      </c>
      <c r="C87">
        <v>1</v>
      </c>
      <c r="D87">
        <v>1</v>
      </c>
      <c r="E87">
        <v>1</v>
      </c>
      <c r="F87">
        <v>1</v>
      </c>
      <c r="G87">
        <v>0</v>
      </c>
      <c r="H87">
        <v>0</v>
      </c>
      <c r="I87">
        <v>0</v>
      </c>
      <c r="J87">
        <v>0</v>
      </c>
      <c r="K87">
        <v>0</v>
      </c>
      <c r="L87">
        <v>0</v>
      </c>
      <c r="M87">
        <v>0</v>
      </c>
      <c r="N87">
        <v>1</v>
      </c>
      <c r="O87">
        <v>0</v>
      </c>
      <c r="P87">
        <v>1</v>
      </c>
    </row>
    <row r="88" spans="1:16">
      <c r="A88" s="5">
        <v>9</v>
      </c>
      <c r="B88">
        <v>0</v>
      </c>
      <c r="C88">
        <v>0</v>
      </c>
      <c r="D88">
        <v>1</v>
      </c>
      <c r="E88">
        <v>0</v>
      </c>
      <c r="F88">
        <v>0</v>
      </c>
      <c r="G88">
        <v>0</v>
      </c>
      <c r="H88">
        <v>0</v>
      </c>
      <c r="I88">
        <v>0</v>
      </c>
      <c r="J88">
        <v>0</v>
      </c>
      <c r="K88">
        <v>0</v>
      </c>
      <c r="L88">
        <v>0</v>
      </c>
      <c r="M88">
        <v>0</v>
      </c>
      <c r="N88">
        <v>0</v>
      </c>
      <c r="O88">
        <v>0</v>
      </c>
      <c r="P88">
        <v>0</v>
      </c>
    </row>
    <row r="89" spans="1:16">
      <c r="A89" s="5">
        <v>10</v>
      </c>
      <c r="B89">
        <v>1</v>
      </c>
      <c r="C89">
        <v>1</v>
      </c>
      <c r="D89">
        <v>1</v>
      </c>
      <c r="E89">
        <v>0</v>
      </c>
      <c r="F89">
        <v>0</v>
      </c>
      <c r="G89">
        <v>0</v>
      </c>
      <c r="H89">
        <v>0</v>
      </c>
      <c r="I89">
        <v>0</v>
      </c>
      <c r="J89">
        <v>0</v>
      </c>
      <c r="K89">
        <v>0</v>
      </c>
      <c r="L89">
        <v>0</v>
      </c>
      <c r="M89">
        <v>0</v>
      </c>
      <c r="N89">
        <v>1</v>
      </c>
      <c r="O89">
        <v>0</v>
      </c>
      <c r="P89">
        <v>0</v>
      </c>
    </row>
    <row r="90" spans="1:16">
      <c r="A90" s="5">
        <v>11</v>
      </c>
      <c r="B90">
        <v>1</v>
      </c>
      <c r="C90">
        <v>0</v>
      </c>
      <c r="D90">
        <v>1</v>
      </c>
      <c r="E90">
        <v>0</v>
      </c>
      <c r="F90">
        <v>0</v>
      </c>
      <c r="G90">
        <v>0</v>
      </c>
      <c r="H90">
        <v>0</v>
      </c>
      <c r="I90">
        <v>0</v>
      </c>
      <c r="J90">
        <v>0</v>
      </c>
      <c r="K90">
        <v>0</v>
      </c>
      <c r="L90">
        <v>0</v>
      </c>
      <c r="M90">
        <v>0</v>
      </c>
      <c r="N90">
        <v>1</v>
      </c>
      <c r="O90">
        <v>0</v>
      </c>
      <c r="P90">
        <v>1</v>
      </c>
    </row>
    <row r="91" spans="1:16">
      <c r="A91" s="5">
        <v>12</v>
      </c>
      <c r="B91">
        <v>0</v>
      </c>
      <c r="C91">
        <v>0</v>
      </c>
      <c r="D91">
        <v>1</v>
      </c>
      <c r="E91">
        <v>0</v>
      </c>
      <c r="F91">
        <v>0</v>
      </c>
      <c r="G91">
        <v>0</v>
      </c>
      <c r="H91">
        <v>0</v>
      </c>
      <c r="I91">
        <v>0</v>
      </c>
      <c r="J91">
        <v>0</v>
      </c>
      <c r="K91">
        <v>0</v>
      </c>
      <c r="L91">
        <v>0</v>
      </c>
      <c r="M91">
        <v>0</v>
      </c>
      <c r="N91">
        <v>1</v>
      </c>
      <c r="O91">
        <v>0</v>
      </c>
      <c r="P91">
        <v>0</v>
      </c>
    </row>
    <row r="92" spans="1:16">
      <c r="A92" s="5">
        <v>13</v>
      </c>
      <c r="B92">
        <v>1</v>
      </c>
      <c r="C92">
        <v>1</v>
      </c>
      <c r="D92">
        <v>1</v>
      </c>
      <c r="E92">
        <v>0</v>
      </c>
      <c r="F92">
        <v>0</v>
      </c>
      <c r="G92">
        <v>1</v>
      </c>
      <c r="H92">
        <v>1</v>
      </c>
      <c r="I92">
        <v>0</v>
      </c>
      <c r="J92">
        <v>0</v>
      </c>
      <c r="K92">
        <v>0</v>
      </c>
      <c r="L92">
        <v>1</v>
      </c>
      <c r="M92">
        <v>1</v>
      </c>
      <c r="N92">
        <v>1</v>
      </c>
      <c r="O92">
        <v>1</v>
      </c>
      <c r="P92">
        <v>0</v>
      </c>
    </row>
    <row r="93" spans="1:16">
      <c r="A93" s="5">
        <v>14</v>
      </c>
      <c r="B93">
        <v>0</v>
      </c>
      <c r="C93">
        <v>0</v>
      </c>
      <c r="D93">
        <v>0</v>
      </c>
      <c r="E93">
        <v>0</v>
      </c>
      <c r="F93">
        <v>1</v>
      </c>
      <c r="G93">
        <v>0</v>
      </c>
      <c r="H93">
        <v>1</v>
      </c>
      <c r="I93">
        <v>0</v>
      </c>
      <c r="J93">
        <v>0</v>
      </c>
      <c r="K93">
        <v>0</v>
      </c>
      <c r="L93">
        <v>1</v>
      </c>
      <c r="M93">
        <v>1</v>
      </c>
      <c r="N93">
        <v>1</v>
      </c>
      <c r="O93">
        <v>1</v>
      </c>
      <c r="P93">
        <v>0</v>
      </c>
    </row>
    <row r="94" spans="1:16">
      <c r="A94" s="5">
        <v>15</v>
      </c>
      <c r="B94">
        <v>0</v>
      </c>
      <c r="C94">
        <v>0</v>
      </c>
      <c r="D94">
        <v>1</v>
      </c>
      <c r="E94">
        <v>0</v>
      </c>
      <c r="F94">
        <v>0</v>
      </c>
      <c r="G94">
        <v>0</v>
      </c>
      <c r="H94">
        <v>0</v>
      </c>
      <c r="I94">
        <v>0</v>
      </c>
      <c r="J94">
        <v>0</v>
      </c>
      <c r="K94">
        <v>0</v>
      </c>
      <c r="L94">
        <v>0</v>
      </c>
      <c r="M94">
        <v>1</v>
      </c>
      <c r="N94">
        <v>1</v>
      </c>
      <c r="O94">
        <v>1</v>
      </c>
      <c r="P94">
        <v>0</v>
      </c>
    </row>
    <row r="95" spans="1:16">
      <c r="A95" s="5">
        <v>16</v>
      </c>
      <c r="B95">
        <v>0</v>
      </c>
      <c r="C95">
        <v>0</v>
      </c>
      <c r="D95">
        <v>1</v>
      </c>
      <c r="E95">
        <v>0</v>
      </c>
      <c r="F95">
        <v>0</v>
      </c>
      <c r="G95">
        <v>0</v>
      </c>
      <c r="H95">
        <v>0</v>
      </c>
      <c r="I95">
        <v>0</v>
      </c>
      <c r="J95">
        <v>0</v>
      </c>
      <c r="K95">
        <v>0</v>
      </c>
      <c r="L95">
        <v>0</v>
      </c>
      <c r="M95">
        <v>0</v>
      </c>
      <c r="N95">
        <v>0</v>
      </c>
      <c r="O95">
        <v>0</v>
      </c>
      <c r="P95">
        <v>0</v>
      </c>
    </row>
    <row r="96" spans="1:16">
      <c r="A96" s="5">
        <v>17</v>
      </c>
      <c r="B96">
        <v>0</v>
      </c>
      <c r="C96">
        <v>0</v>
      </c>
      <c r="D96">
        <v>1</v>
      </c>
      <c r="E96">
        <v>0</v>
      </c>
      <c r="F96">
        <v>1</v>
      </c>
      <c r="G96">
        <v>1</v>
      </c>
      <c r="H96">
        <v>1</v>
      </c>
      <c r="I96">
        <v>0</v>
      </c>
      <c r="J96">
        <v>0</v>
      </c>
      <c r="K96">
        <v>0</v>
      </c>
      <c r="L96">
        <v>0</v>
      </c>
      <c r="M96">
        <v>0</v>
      </c>
      <c r="N96">
        <v>1</v>
      </c>
      <c r="O96">
        <v>0</v>
      </c>
      <c r="P96">
        <v>0</v>
      </c>
    </row>
    <row r="97" spans="1:23">
      <c r="A97" s="5">
        <v>18</v>
      </c>
      <c r="B97">
        <v>0</v>
      </c>
      <c r="C97">
        <v>1</v>
      </c>
      <c r="D97">
        <v>0</v>
      </c>
      <c r="E97">
        <v>0</v>
      </c>
      <c r="F97">
        <v>0</v>
      </c>
      <c r="G97">
        <v>0</v>
      </c>
      <c r="H97">
        <v>0</v>
      </c>
      <c r="I97">
        <v>0</v>
      </c>
      <c r="J97">
        <v>0</v>
      </c>
      <c r="K97">
        <v>0</v>
      </c>
      <c r="L97">
        <v>0</v>
      </c>
      <c r="M97">
        <v>0</v>
      </c>
      <c r="N97">
        <v>0</v>
      </c>
      <c r="O97">
        <v>0</v>
      </c>
      <c r="P97">
        <v>0</v>
      </c>
    </row>
    <row r="98" spans="1:23">
      <c r="A98" s="5">
        <v>19</v>
      </c>
      <c r="B98">
        <v>0</v>
      </c>
      <c r="C98">
        <v>0</v>
      </c>
      <c r="D98">
        <v>1</v>
      </c>
      <c r="E98">
        <v>1</v>
      </c>
      <c r="F98">
        <v>0</v>
      </c>
      <c r="G98">
        <v>0</v>
      </c>
      <c r="H98">
        <v>0</v>
      </c>
      <c r="I98">
        <v>0</v>
      </c>
      <c r="J98">
        <v>0</v>
      </c>
      <c r="K98">
        <v>0</v>
      </c>
      <c r="L98">
        <v>0</v>
      </c>
      <c r="M98">
        <v>1</v>
      </c>
      <c r="N98">
        <v>0</v>
      </c>
      <c r="O98">
        <v>0</v>
      </c>
      <c r="P98">
        <v>0</v>
      </c>
    </row>
    <row r="100" spans="1:23">
      <c r="A100" t="s">
        <v>49</v>
      </c>
      <c r="B100">
        <f>COUNTIF(B80:B98,"=1")</f>
        <v>6</v>
      </c>
      <c r="C100">
        <f t="shared" ref="C100:O100" si="6">COUNTIF(C80:C98,"=1")</f>
        <v>8</v>
      </c>
      <c r="D100">
        <f t="shared" si="6"/>
        <v>15</v>
      </c>
      <c r="E100">
        <f t="shared" si="6"/>
        <v>2</v>
      </c>
      <c r="F100">
        <f t="shared" si="6"/>
        <v>5</v>
      </c>
      <c r="G100">
        <f t="shared" si="6"/>
        <v>4</v>
      </c>
      <c r="H100">
        <f t="shared" si="6"/>
        <v>5</v>
      </c>
      <c r="I100">
        <f t="shared" si="6"/>
        <v>0</v>
      </c>
      <c r="J100">
        <f t="shared" si="6"/>
        <v>1</v>
      </c>
      <c r="K100">
        <f t="shared" si="6"/>
        <v>0</v>
      </c>
      <c r="L100">
        <f t="shared" si="6"/>
        <v>4</v>
      </c>
      <c r="M100">
        <f t="shared" si="6"/>
        <v>5</v>
      </c>
      <c r="N100">
        <f t="shared" si="6"/>
        <v>14</v>
      </c>
      <c r="O100">
        <f t="shared" si="6"/>
        <v>4</v>
      </c>
      <c r="P100">
        <f>COUNTIF(P80:P98,"=1")</f>
        <v>4</v>
      </c>
    </row>
    <row r="101" spans="1:23">
      <c r="A101" t="s">
        <v>51</v>
      </c>
      <c r="B101">
        <f>_xlfn.RANK.EQ(B100,$B$100:$P$100)</f>
        <v>4</v>
      </c>
      <c r="C101">
        <f t="shared" ref="C101:P101" si="7">_xlfn.RANK.EQ(C100,$B$100:$P$100)</f>
        <v>3</v>
      </c>
      <c r="D101">
        <f t="shared" si="7"/>
        <v>1</v>
      </c>
      <c r="E101">
        <f t="shared" si="7"/>
        <v>12</v>
      </c>
      <c r="F101">
        <f t="shared" si="7"/>
        <v>5</v>
      </c>
      <c r="G101">
        <f t="shared" si="7"/>
        <v>8</v>
      </c>
      <c r="H101">
        <f t="shared" si="7"/>
        <v>5</v>
      </c>
      <c r="I101">
        <f t="shared" si="7"/>
        <v>14</v>
      </c>
      <c r="J101">
        <f t="shared" si="7"/>
        <v>13</v>
      </c>
      <c r="K101">
        <f t="shared" si="7"/>
        <v>14</v>
      </c>
      <c r="L101">
        <f t="shared" si="7"/>
        <v>8</v>
      </c>
      <c r="M101">
        <f t="shared" si="7"/>
        <v>5</v>
      </c>
      <c r="N101">
        <f t="shared" si="7"/>
        <v>2</v>
      </c>
      <c r="O101">
        <f t="shared" si="7"/>
        <v>8</v>
      </c>
      <c r="P101">
        <f t="shared" si="7"/>
        <v>8</v>
      </c>
    </row>
    <row r="102" spans="1:23">
      <c r="B102" t="s">
        <v>42</v>
      </c>
      <c r="C102" t="s">
        <v>32</v>
      </c>
      <c r="D102" t="s">
        <v>33</v>
      </c>
      <c r="E102" t="s">
        <v>34</v>
      </c>
      <c r="F102" t="s">
        <v>43</v>
      </c>
      <c r="G102" t="s">
        <v>44</v>
      </c>
      <c r="H102" t="s">
        <v>37</v>
      </c>
      <c r="I102" t="s">
        <v>38</v>
      </c>
      <c r="J102" t="s">
        <v>39</v>
      </c>
      <c r="K102" t="s">
        <v>40</v>
      </c>
      <c r="L102" t="s">
        <v>41</v>
      </c>
      <c r="M102" t="s">
        <v>45</v>
      </c>
      <c r="N102" t="s">
        <v>46</v>
      </c>
      <c r="O102" t="s">
        <v>47</v>
      </c>
      <c r="P102" t="s">
        <v>48</v>
      </c>
    </row>
    <row r="105" spans="1:23">
      <c r="A105" s="6"/>
      <c r="B105" s="6"/>
      <c r="C105" s="6"/>
      <c r="D105" s="6"/>
      <c r="E105" s="6"/>
      <c r="F105" s="6"/>
      <c r="G105" s="6"/>
      <c r="H105" s="6"/>
      <c r="I105" s="6"/>
      <c r="J105" s="6"/>
      <c r="K105" s="6"/>
      <c r="L105" s="6"/>
      <c r="M105" s="6"/>
      <c r="N105" s="6"/>
      <c r="O105" s="6"/>
      <c r="P105" s="6"/>
      <c r="Q105" s="6"/>
      <c r="R105" s="6"/>
      <c r="S105" s="6"/>
      <c r="T105" s="6"/>
      <c r="U105" s="6"/>
      <c r="V105" s="6"/>
      <c r="W105" s="6"/>
    </row>
    <row r="106" spans="1:23">
      <c r="A106" s="22"/>
      <c r="B106" s="21" t="s">
        <v>148</v>
      </c>
      <c r="C106" s="21"/>
      <c r="D106" s="22"/>
    </row>
    <row r="107" spans="1:23">
      <c r="A107" s="22" t="s">
        <v>0</v>
      </c>
      <c r="B107" s="22" t="s">
        <v>80</v>
      </c>
      <c r="C107" s="22" t="s">
        <v>81</v>
      </c>
      <c r="D107" s="22" t="s">
        <v>91</v>
      </c>
      <c r="F107" s="16" t="s">
        <v>92</v>
      </c>
      <c r="G107" s="16"/>
      <c r="H107" s="16"/>
      <c r="I107" s="16"/>
      <c r="J107" s="16"/>
      <c r="K107" s="16"/>
      <c r="L107" s="16"/>
      <c r="M107" s="16"/>
      <c r="N107" s="22" t="s">
        <v>214</v>
      </c>
      <c r="O107" s="22" t="s">
        <v>80</v>
      </c>
      <c r="P107" s="22" t="s">
        <v>81</v>
      </c>
    </row>
    <row r="108" spans="1:23">
      <c r="A108" s="5">
        <v>1</v>
      </c>
      <c r="D108" s="9" t="s">
        <v>82</v>
      </c>
      <c r="L108" t="s">
        <v>50</v>
      </c>
      <c r="N108" s="12">
        <v>5</v>
      </c>
    </row>
    <row r="109" spans="1:23">
      <c r="A109" s="5">
        <v>2</v>
      </c>
      <c r="B109">
        <v>5</v>
      </c>
      <c r="N109" s="12">
        <v>5</v>
      </c>
    </row>
    <row r="110" spans="1:23">
      <c r="A110" s="5">
        <v>3</v>
      </c>
      <c r="D110" t="s">
        <v>82</v>
      </c>
      <c r="N110" s="12">
        <v>4</v>
      </c>
    </row>
    <row r="111" spans="1:23">
      <c r="A111" s="5">
        <v>4</v>
      </c>
      <c r="D111" t="s">
        <v>82</v>
      </c>
      <c r="N111" s="12">
        <v>3</v>
      </c>
    </row>
    <row r="112" spans="1:23">
      <c r="A112" s="5">
        <v>5</v>
      </c>
      <c r="B112">
        <v>20</v>
      </c>
      <c r="N112" s="12">
        <v>5</v>
      </c>
    </row>
    <row r="113" spans="1:22">
      <c r="A113" s="5">
        <v>6</v>
      </c>
      <c r="B113">
        <v>10</v>
      </c>
      <c r="N113" s="12">
        <v>1</v>
      </c>
    </row>
    <row r="114" spans="1:22">
      <c r="A114" s="5">
        <v>7</v>
      </c>
      <c r="B114">
        <v>15</v>
      </c>
      <c r="N114" s="12">
        <v>5</v>
      </c>
    </row>
    <row r="115" spans="1:22">
      <c r="A115" s="5">
        <v>8</v>
      </c>
      <c r="D115" t="s">
        <v>127</v>
      </c>
      <c r="N115" s="12">
        <v>5</v>
      </c>
      <c r="R115" s="21" t="s">
        <v>216</v>
      </c>
      <c r="S115" s="21"/>
      <c r="U115" s="21" t="s">
        <v>216</v>
      </c>
      <c r="V115" s="21"/>
    </row>
    <row r="116" spans="1:22">
      <c r="A116" s="5">
        <v>9</v>
      </c>
      <c r="D116" t="s">
        <v>82</v>
      </c>
      <c r="F116" s="22" t="s">
        <v>210</v>
      </c>
      <c r="G116" s="22" t="s">
        <v>211</v>
      </c>
      <c r="H116" s="22" t="s">
        <v>212</v>
      </c>
      <c r="J116" s="22" t="s">
        <v>210</v>
      </c>
      <c r="K116" s="22" t="s">
        <v>211</v>
      </c>
      <c r="L116" s="22" t="s">
        <v>212</v>
      </c>
      <c r="N116" s="12">
        <v>5</v>
      </c>
      <c r="R116" t="s">
        <v>215</v>
      </c>
      <c r="S116" t="s">
        <v>215</v>
      </c>
      <c r="U116" t="s">
        <v>217</v>
      </c>
      <c r="V116" t="s">
        <v>217</v>
      </c>
    </row>
    <row r="117" spans="1:22">
      <c r="A117" s="5">
        <v>10</v>
      </c>
      <c r="B117" s="11">
        <v>8</v>
      </c>
      <c r="C117">
        <v>4.1100000000000003</v>
      </c>
      <c r="F117" s="12">
        <v>8</v>
      </c>
      <c r="G117" s="13">
        <f>IF(F117&gt;=5,B117,)</f>
        <v>8</v>
      </c>
      <c r="H117" s="14"/>
      <c r="J117" s="12">
        <v>8</v>
      </c>
      <c r="K117" s="13">
        <f>IF(J117&gt;=5,C117,)</f>
        <v>4.1100000000000003</v>
      </c>
      <c r="L117" s="14"/>
      <c r="N117" s="12">
        <v>5</v>
      </c>
      <c r="O117" s="11">
        <v>8</v>
      </c>
      <c r="P117">
        <v>4.1100000000000003</v>
      </c>
      <c r="R117">
        <f>IF(N117&gt;=3,O117,)</f>
        <v>8</v>
      </c>
      <c r="U117">
        <f>IF(N117&gt;=3,P117,)</f>
        <v>4.1100000000000003</v>
      </c>
    </row>
    <row r="118" spans="1:22">
      <c r="A118" s="5">
        <v>11</v>
      </c>
      <c r="B118">
        <v>7.46</v>
      </c>
      <c r="C118">
        <v>3.36</v>
      </c>
      <c r="F118" s="12">
        <v>8</v>
      </c>
      <c r="G118" s="13">
        <f t="shared" ref="G118:G124" si="8">IF(F118&gt;=5,B118,)</f>
        <v>7.46</v>
      </c>
      <c r="H118" s="14"/>
      <c r="J118" s="12">
        <v>8</v>
      </c>
      <c r="K118" s="13">
        <f t="shared" ref="K118:K124" si="9">IF(J118&gt;=5,C118,)</f>
        <v>3.36</v>
      </c>
      <c r="L118" s="14"/>
      <c r="N118" s="12">
        <v>5</v>
      </c>
      <c r="O118">
        <v>7.46</v>
      </c>
      <c r="P118">
        <v>3.36</v>
      </c>
      <c r="R118">
        <f t="shared" ref="R118:R124" si="10">IF(N118&gt;=3,O118,)</f>
        <v>7.46</v>
      </c>
      <c r="U118">
        <f t="shared" ref="U118:U124" si="11">IF(N118&gt;=3,P118,)</f>
        <v>3.36</v>
      </c>
    </row>
    <row r="119" spans="1:22">
      <c r="A119" s="5">
        <v>12</v>
      </c>
      <c r="B119">
        <v>7.06</v>
      </c>
      <c r="C119">
        <v>4.75</v>
      </c>
      <c r="F119" s="12">
        <v>6</v>
      </c>
      <c r="G119" s="13">
        <f t="shared" si="8"/>
        <v>7.06</v>
      </c>
      <c r="H119" s="14"/>
      <c r="J119" s="12">
        <v>6</v>
      </c>
      <c r="K119" s="13">
        <f t="shared" si="9"/>
        <v>4.75</v>
      </c>
      <c r="L119" s="14"/>
      <c r="N119" s="12">
        <v>2</v>
      </c>
      <c r="O119">
        <v>7.06</v>
      </c>
      <c r="P119">
        <v>4.75</v>
      </c>
      <c r="S119">
        <f>IF(N119&lt;3,O119,)</f>
        <v>7.06</v>
      </c>
      <c r="V119">
        <f t="shared" ref="V119:V125" si="12">IF(N119&lt;3,P119,)</f>
        <v>4.75</v>
      </c>
    </row>
    <row r="120" spans="1:22">
      <c r="A120" s="5">
        <v>13</v>
      </c>
      <c r="B120">
        <v>3.86</v>
      </c>
      <c r="C120">
        <v>3</v>
      </c>
      <c r="F120" s="12">
        <v>3</v>
      </c>
      <c r="H120" s="14">
        <f t="shared" ref="H120:H126" si="13">IF(F120&lt;5,B120,)</f>
        <v>3.86</v>
      </c>
      <c r="J120" s="12">
        <v>3</v>
      </c>
      <c r="K120" s="13"/>
      <c r="L120" s="14">
        <f>IF(J120&lt;5,C120,)</f>
        <v>3</v>
      </c>
      <c r="N120" s="12">
        <v>4</v>
      </c>
      <c r="O120">
        <v>3.86</v>
      </c>
      <c r="P120">
        <v>3</v>
      </c>
      <c r="R120">
        <f t="shared" si="10"/>
        <v>3.86</v>
      </c>
      <c r="U120">
        <f t="shared" si="11"/>
        <v>3</v>
      </c>
    </row>
    <row r="121" spans="1:22">
      <c r="A121" s="5">
        <v>14</v>
      </c>
      <c r="B121">
        <v>3.5</v>
      </c>
      <c r="C121">
        <v>1.7</v>
      </c>
      <c r="F121" s="12">
        <v>8</v>
      </c>
      <c r="G121" s="13">
        <f t="shared" si="8"/>
        <v>3.5</v>
      </c>
      <c r="H121" s="14"/>
      <c r="J121" s="12">
        <v>8</v>
      </c>
      <c r="K121" s="13">
        <f t="shared" si="9"/>
        <v>1.7</v>
      </c>
      <c r="L121" s="14"/>
      <c r="N121" s="12">
        <v>3</v>
      </c>
      <c r="O121">
        <v>3.5</v>
      </c>
      <c r="P121">
        <v>1.7</v>
      </c>
      <c r="R121">
        <f t="shared" si="10"/>
        <v>3.5</v>
      </c>
      <c r="U121">
        <f t="shared" si="11"/>
        <v>1.7</v>
      </c>
    </row>
    <row r="122" spans="1:22">
      <c r="A122" s="5">
        <v>15</v>
      </c>
      <c r="B122">
        <v>7.5</v>
      </c>
      <c r="C122">
        <v>4.8</v>
      </c>
      <c r="F122" s="12">
        <v>5</v>
      </c>
      <c r="G122" s="13">
        <f t="shared" si="8"/>
        <v>7.5</v>
      </c>
      <c r="H122" s="14"/>
      <c r="J122" s="12">
        <v>5</v>
      </c>
      <c r="K122" s="13">
        <f t="shared" si="9"/>
        <v>4.8</v>
      </c>
      <c r="L122" s="14"/>
      <c r="N122" s="12">
        <v>1</v>
      </c>
      <c r="O122">
        <v>7.5</v>
      </c>
      <c r="P122">
        <v>4.8</v>
      </c>
      <c r="S122">
        <f t="shared" ref="S122:S126" si="14">IF(N122&lt;3,O122,)</f>
        <v>7.5</v>
      </c>
      <c r="V122">
        <f t="shared" si="12"/>
        <v>4.8</v>
      </c>
    </row>
    <row r="123" spans="1:22">
      <c r="A123" s="5">
        <v>16</v>
      </c>
      <c r="B123">
        <v>3.33</v>
      </c>
      <c r="C123">
        <v>1.83</v>
      </c>
      <c r="F123" s="12">
        <v>4</v>
      </c>
      <c r="G123" s="13"/>
      <c r="H123" s="14">
        <f t="shared" si="13"/>
        <v>3.33</v>
      </c>
      <c r="J123" s="12">
        <v>4</v>
      </c>
      <c r="K123" s="13"/>
      <c r="L123" s="14">
        <f t="shared" ref="L123:L126" si="15">IF(J123&lt;5,C123,)</f>
        <v>1.83</v>
      </c>
      <c r="N123" s="12">
        <v>5</v>
      </c>
      <c r="O123">
        <v>3.33</v>
      </c>
      <c r="P123">
        <v>1.83</v>
      </c>
      <c r="R123">
        <f t="shared" si="10"/>
        <v>3.33</v>
      </c>
      <c r="U123">
        <f t="shared" si="11"/>
        <v>1.83</v>
      </c>
    </row>
    <row r="124" spans="1:22">
      <c r="A124" s="5">
        <v>17</v>
      </c>
      <c r="B124">
        <v>3.8</v>
      </c>
      <c r="C124">
        <v>2.4</v>
      </c>
      <c r="F124" s="12">
        <v>5</v>
      </c>
      <c r="G124" s="13">
        <f t="shared" si="8"/>
        <v>3.8</v>
      </c>
      <c r="H124" s="14"/>
      <c r="J124" s="12">
        <v>5</v>
      </c>
      <c r="K124" s="13">
        <f t="shared" si="9"/>
        <v>2.4</v>
      </c>
      <c r="L124" s="14"/>
      <c r="N124" s="12">
        <v>5</v>
      </c>
      <c r="O124">
        <v>3.8</v>
      </c>
      <c r="P124">
        <v>2.4</v>
      </c>
      <c r="R124">
        <f t="shared" si="10"/>
        <v>3.8</v>
      </c>
      <c r="U124">
        <f t="shared" si="11"/>
        <v>2.4</v>
      </c>
    </row>
    <row r="125" spans="1:22">
      <c r="A125" s="5">
        <v>18</v>
      </c>
      <c r="B125">
        <v>15.66</v>
      </c>
      <c r="C125">
        <v>6.45</v>
      </c>
      <c r="F125" s="12">
        <v>4</v>
      </c>
      <c r="G125" s="13"/>
      <c r="H125" s="14">
        <f t="shared" si="13"/>
        <v>15.66</v>
      </c>
      <c r="J125" s="12">
        <v>4</v>
      </c>
      <c r="K125" s="13"/>
      <c r="L125" s="14">
        <f t="shared" si="15"/>
        <v>6.45</v>
      </c>
      <c r="N125" s="12">
        <v>1</v>
      </c>
      <c r="O125">
        <v>15.66</v>
      </c>
      <c r="P125">
        <v>6.45</v>
      </c>
      <c r="S125">
        <f t="shared" si="14"/>
        <v>15.66</v>
      </c>
      <c r="V125">
        <f t="shared" si="12"/>
        <v>6.45</v>
      </c>
    </row>
    <row r="126" spans="1:22">
      <c r="A126" s="5">
        <v>19</v>
      </c>
      <c r="B126">
        <v>9.8800000000000008</v>
      </c>
      <c r="C126">
        <v>6.35</v>
      </c>
      <c r="F126" s="12">
        <v>1</v>
      </c>
      <c r="G126" s="13"/>
      <c r="H126" s="14">
        <f t="shared" si="13"/>
        <v>9.8800000000000008</v>
      </c>
      <c r="J126" s="12">
        <v>1</v>
      </c>
      <c r="K126" s="13"/>
      <c r="L126" s="14">
        <f t="shared" si="15"/>
        <v>6.35</v>
      </c>
      <c r="N126" s="12">
        <v>1</v>
      </c>
      <c r="O126">
        <v>9.8800000000000008</v>
      </c>
      <c r="P126">
        <v>6.35</v>
      </c>
      <c r="S126">
        <f t="shared" si="14"/>
        <v>9.8800000000000008</v>
      </c>
      <c r="V126">
        <f>IF(N126&lt;3,P126,)</f>
        <v>6.35</v>
      </c>
    </row>
    <row r="127" spans="1:22">
      <c r="A127" s="19" t="s">
        <v>218</v>
      </c>
      <c r="B127" s="20">
        <f>AVERAGE(B117:B126)</f>
        <v>7.0049999999999981</v>
      </c>
      <c r="C127" s="20">
        <f>AVERAGE(C117:C126)</f>
        <v>3.8750000000000009</v>
      </c>
      <c r="F127" s="19" t="s">
        <v>213</v>
      </c>
      <c r="G127" s="19">
        <f>_xlfn.VAR.S(G117:G126)</f>
        <v>4.0609600000000174</v>
      </c>
      <c r="H127" s="19">
        <f>_xlfn.VAR.S(H117:H126)</f>
        <v>33.675091666666674</v>
      </c>
      <c r="I127" s="19"/>
      <c r="J127" s="19" t="s">
        <v>213</v>
      </c>
      <c r="K127" s="19">
        <f>_xlfn.VAR.S(K117:K126)</f>
        <v>1.618360000000004</v>
      </c>
      <c r="L127" s="19">
        <f>_xlfn.VAR.S(L117:L126)</f>
        <v>5.5232249999999921</v>
      </c>
      <c r="M127" s="19"/>
      <c r="N127" s="19"/>
      <c r="O127" s="19"/>
      <c r="P127" s="19"/>
      <c r="Q127" s="19"/>
      <c r="R127" s="19">
        <f>_xlfn.VAR.S(R117:R126)</f>
        <v>4.5659366666666639</v>
      </c>
      <c r="S127" s="19">
        <f>_xlfn.VAR.S(S117:S126)</f>
        <v>15.647033333333335</v>
      </c>
      <c r="T127" s="19"/>
      <c r="U127" s="19">
        <f>_xlfn.VAR.S(U117:U126)</f>
        <v>0.87078666666666749</v>
      </c>
      <c r="V127" s="19">
        <f>_xlfn.VAR.S(V117:V126)</f>
        <v>0.88229166666666481</v>
      </c>
    </row>
    <row r="128" spans="1:22">
      <c r="A128" s="19" t="s">
        <v>219</v>
      </c>
      <c r="B128" s="20">
        <f>MEDIAN(B117:B126)</f>
        <v>7.26</v>
      </c>
      <c r="C128" s="20">
        <f>MEDIAN(C117:C126)</f>
        <v>3.7350000000000003</v>
      </c>
    </row>
    <row r="129" spans="1:23">
      <c r="A129" s="19" t="s">
        <v>220</v>
      </c>
      <c r="B129" s="19" t="e">
        <f>_xlfn.MODE.SNGL(B117:B126)</f>
        <v>#N/A</v>
      </c>
      <c r="C129" s="19" t="e">
        <f>_xlfn.MODE.SNGL(C117:C126)</f>
        <v>#N/A</v>
      </c>
    </row>
    <row r="130" spans="1:23">
      <c r="A130" s="19" t="s">
        <v>230</v>
      </c>
      <c r="B130" s="26">
        <f>_xlfn.STDEV.S(B117:B126)</f>
        <v>3.8089580085780872</v>
      </c>
      <c r="C130" s="26">
        <f>_xlfn.STDEV.S(C117:C126)</f>
        <v>1.7176162422251222</v>
      </c>
    </row>
    <row r="136" spans="1:23" ht="47" customHeight="1">
      <c r="A136" s="15" t="s">
        <v>209</v>
      </c>
      <c r="B136" s="15">
        <f>_xlfn.T.TEST(B117:B126,C117:C126,2,1)</f>
        <v>2.6179135008343579E-3</v>
      </c>
      <c r="C136" s="24" t="s">
        <v>221</v>
      </c>
      <c r="D136" s="24"/>
      <c r="E136" s="24"/>
      <c r="F136" s="24"/>
      <c r="G136" s="24"/>
      <c r="H136" s="24"/>
      <c r="I136" s="24"/>
      <c r="J136" s="24"/>
      <c r="K136" s="24"/>
      <c r="L136" s="24"/>
      <c r="M136" s="24"/>
      <c r="N136" s="24"/>
      <c r="O136" s="24"/>
      <c r="P136" s="24"/>
      <c r="Q136" s="24"/>
      <c r="R136" s="24"/>
      <c r="S136" s="24"/>
      <c r="T136" s="24"/>
      <c r="U136" s="24"/>
      <c r="V136" s="24"/>
      <c r="W136" s="24"/>
    </row>
    <row r="137" spans="1:23">
      <c r="A137" s="15"/>
      <c r="B137" s="15"/>
    </row>
    <row r="138" spans="1:23" ht="46" customHeight="1">
      <c r="A138" s="15" t="s">
        <v>228</v>
      </c>
      <c r="B138" s="15">
        <f>_xlfn.T.TEST(G117:G126,H117:H126,2,3)</f>
        <v>0.555574846808356</v>
      </c>
      <c r="C138" s="24" t="s">
        <v>222</v>
      </c>
      <c r="D138" s="24"/>
      <c r="E138" s="24"/>
      <c r="F138" s="24"/>
      <c r="G138" s="24"/>
      <c r="H138" s="24"/>
      <c r="I138" s="24"/>
      <c r="J138" s="24"/>
      <c r="K138" s="24"/>
      <c r="L138" s="24"/>
      <c r="M138" s="24"/>
      <c r="N138" s="24"/>
      <c r="O138" s="24"/>
      <c r="P138" s="24"/>
      <c r="Q138" s="24"/>
      <c r="R138" s="24"/>
      <c r="S138" s="24"/>
      <c r="T138" s="24"/>
      <c r="U138" s="24"/>
      <c r="V138" s="24"/>
      <c r="W138" s="24"/>
    </row>
    <row r="139" spans="1:23">
      <c r="A139" s="15"/>
      <c r="B139" s="15"/>
    </row>
    <row r="140" spans="1:23" ht="31" customHeight="1">
      <c r="A140" s="15" t="s">
        <v>227</v>
      </c>
      <c r="B140" s="15">
        <f>_xlfn.T.TEST(K117:K126,L117:L126,2,3)</f>
        <v>0.52605320868351546</v>
      </c>
      <c r="C140" s="25" t="s">
        <v>223</v>
      </c>
      <c r="D140" s="25"/>
      <c r="E140" s="25"/>
      <c r="F140" s="25"/>
      <c r="G140" s="25"/>
      <c r="H140" s="25"/>
      <c r="I140" s="25"/>
      <c r="J140" s="25"/>
      <c r="K140" s="25"/>
      <c r="L140" s="25"/>
      <c r="M140" s="25"/>
      <c r="N140" s="25"/>
      <c r="O140" s="25"/>
      <c r="P140" s="25"/>
      <c r="Q140" s="25"/>
      <c r="R140" s="25"/>
      <c r="S140" s="25"/>
      <c r="T140" s="25"/>
      <c r="U140" s="25"/>
      <c r="V140" s="25"/>
      <c r="W140" s="25"/>
    </row>
    <row r="141" spans="1:23">
      <c r="A141" s="15"/>
      <c r="B141" s="15"/>
    </row>
    <row r="142" spans="1:23">
      <c r="A142" s="15"/>
      <c r="B142" s="15"/>
    </row>
    <row r="143" spans="1:23" ht="31" customHeight="1">
      <c r="A143" s="15" t="s">
        <v>225</v>
      </c>
      <c r="B143" s="15">
        <f>_xlfn.T.TEST(R117:R126,S117:S126,2,3)</f>
        <v>7.7480002634330025E-2</v>
      </c>
      <c r="C143" s="24" t="s">
        <v>224</v>
      </c>
      <c r="D143" s="24"/>
      <c r="E143" s="24"/>
      <c r="F143" s="24"/>
      <c r="G143" s="24"/>
      <c r="H143" s="24"/>
      <c r="I143" s="24"/>
      <c r="J143" s="24"/>
      <c r="K143" s="24"/>
      <c r="L143" s="24"/>
      <c r="M143" s="24"/>
      <c r="N143" s="24"/>
      <c r="O143" s="24"/>
      <c r="P143" s="24"/>
      <c r="Q143" s="24"/>
      <c r="R143" s="24"/>
      <c r="S143" s="24"/>
      <c r="T143" s="24"/>
      <c r="U143" s="24"/>
      <c r="V143" s="24"/>
      <c r="W143" s="24"/>
    </row>
    <row r="144" spans="1:23">
      <c r="A144" s="15"/>
      <c r="B144" s="15"/>
    </row>
    <row r="145" spans="1:23" ht="32" customHeight="1">
      <c r="A145" s="15" t="s">
        <v>226</v>
      </c>
      <c r="B145" s="15">
        <f>_xlfn.T.TEST(U117:U126,V117:V126,2,3)</f>
        <v>2.584236465076844E-3</v>
      </c>
      <c r="C145" s="23" t="s">
        <v>229</v>
      </c>
      <c r="D145" s="23"/>
      <c r="E145" s="23"/>
      <c r="F145" s="23"/>
      <c r="G145" s="23"/>
      <c r="H145" s="23"/>
      <c r="I145" s="23"/>
      <c r="J145" s="23"/>
      <c r="K145" s="23"/>
      <c r="L145" s="23"/>
      <c r="M145" s="23"/>
      <c r="N145" s="23"/>
      <c r="O145" s="23"/>
      <c r="P145" s="23"/>
      <c r="Q145" s="23"/>
      <c r="R145" s="23"/>
      <c r="S145" s="23"/>
      <c r="T145" s="23"/>
      <c r="U145" s="23"/>
      <c r="V145" s="23"/>
      <c r="W145" s="23"/>
    </row>
    <row r="148" spans="1:23">
      <c r="B148" s="1"/>
    </row>
  </sheetData>
  <mergeCells count="10">
    <mergeCell ref="C145:W145"/>
    <mergeCell ref="C136:W136"/>
    <mergeCell ref="C138:W138"/>
    <mergeCell ref="C140:W140"/>
    <mergeCell ref="C143:W143"/>
    <mergeCell ref="B1:I1"/>
    <mergeCell ref="F107:M107"/>
    <mergeCell ref="B106:C106"/>
    <mergeCell ref="R115:S115"/>
    <mergeCell ref="U115:V11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D47" sqref="D47"/>
    </sheetView>
  </sheetViews>
  <sheetFormatPr baseColWidth="10" defaultRowHeight="15" x14ac:dyDescent="0"/>
  <cols>
    <col min="1" max="1" width="12.5" bestFit="1" customWidth="1"/>
    <col min="4" max="4" width="28.1640625" customWidth="1"/>
    <col min="6" max="6" width="30" customWidth="1"/>
    <col min="8" max="8" width="39" customWidth="1"/>
  </cols>
  <sheetData>
    <row r="1" spans="1:8">
      <c r="A1" s="18" t="s">
        <v>76</v>
      </c>
      <c r="B1" s="18"/>
      <c r="C1" s="18"/>
      <c r="D1" s="18"/>
      <c r="E1" s="18"/>
      <c r="F1" s="18"/>
      <c r="G1" s="18"/>
      <c r="H1" s="18"/>
    </row>
    <row r="2" spans="1:8" ht="58" customHeight="1">
      <c r="A2" s="3"/>
      <c r="B2" s="3"/>
      <c r="C2" s="17" t="s">
        <v>71</v>
      </c>
      <c r="D2" s="17"/>
      <c r="E2" s="17"/>
      <c r="F2" s="17"/>
      <c r="G2" s="17"/>
      <c r="H2" s="17"/>
    </row>
    <row r="3" spans="1:8" ht="149" customHeight="1">
      <c r="A3" s="3" t="s">
        <v>52</v>
      </c>
      <c r="C3" s="7">
        <v>1</v>
      </c>
      <c r="D3" s="8" t="s">
        <v>72</v>
      </c>
      <c r="E3" s="7">
        <v>2</v>
      </c>
      <c r="F3" s="8" t="s">
        <v>73</v>
      </c>
      <c r="G3" s="7">
        <v>3</v>
      </c>
      <c r="H3" s="8" t="s">
        <v>74</v>
      </c>
    </row>
    <row r="4" spans="1:8" ht="119" customHeight="1">
      <c r="A4" s="3" t="s">
        <v>53</v>
      </c>
      <c r="C4" s="7">
        <v>1</v>
      </c>
      <c r="D4" s="8" t="s">
        <v>85</v>
      </c>
      <c r="E4" s="7">
        <v>2</v>
      </c>
      <c r="F4" s="8" t="s">
        <v>86</v>
      </c>
      <c r="G4" s="7">
        <v>3</v>
      </c>
      <c r="H4" s="8" t="s">
        <v>87</v>
      </c>
    </row>
    <row r="5" spans="1:8" ht="126" customHeight="1">
      <c r="A5" s="3" t="s">
        <v>54</v>
      </c>
      <c r="C5" s="7">
        <v>1</v>
      </c>
      <c r="D5" s="8" t="s">
        <v>93</v>
      </c>
      <c r="E5" s="7">
        <v>2</v>
      </c>
      <c r="F5" s="8" t="s">
        <v>94</v>
      </c>
      <c r="G5" s="7">
        <v>3</v>
      </c>
      <c r="H5" s="8" t="s">
        <v>95</v>
      </c>
    </row>
    <row r="6" spans="1:8" ht="127" customHeight="1">
      <c r="A6" s="3" t="s">
        <v>55</v>
      </c>
      <c r="C6" s="7">
        <v>1</v>
      </c>
      <c r="D6" s="8" t="s">
        <v>100</v>
      </c>
      <c r="E6" s="7">
        <v>2</v>
      </c>
      <c r="F6" s="8" t="s">
        <v>101</v>
      </c>
      <c r="G6" s="7">
        <v>3</v>
      </c>
      <c r="H6" s="8" t="s">
        <v>102</v>
      </c>
    </row>
    <row r="7" spans="1:8" ht="170" customHeight="1">
      <c r="A7" s="3" t="s">
        <v>56</v>
      </c>
      <c r="C7" s="7">
        <v>1</v>
      </c>
      <c r="D7" s="8" t="s">
        <v>106</v>
      </c>
      <c r="E7" s="7">
        <v>2</v>
      </c>
      <c r="F7" s="8" t="s">
        <v>107</v>
      </c>
      <c r="G7" s="7">
        <v>3</v>
      </c>
      <c r="H7" s="8" t="s">
        <v>108</v>
      </c>
    </row>
    <row r="8" spans="1:8" ht="132" customHeight="1">
      <c r="A8" s="3" t="s">
        <v>57</v>
      </c>
      <c r="C8" s="7">
        <v>1</v>
      </c>
      <c r="D8" s="8" t="s">
        <v>113</v>
      </c>
      <c r="E8" s="7">
        <v>2</v>
      </c>
      <c r="F8" s="8" t="s">
        <v>114</v>
      </c>
      <c r="G8" s="7">
        <v>3</v>
      </c>
      <c r="H8" s="8" t="s">
        <v>115</v>
      </c>
    </row>
    <row r="9" spans="1:8" ht="129" customHeight="1">
      <c r="A9" s="3" t="s">
        <v>58</v>
      </c>
      <c r="C9" s="7">
        <v>1</v>
      </c>
      <c r="D9" s="8" t="s">
        <v>120</v>
      </c>
      <c r="E9" s="7">
        <v>2</v>
      </c>
      <c r="F9" s="8" t="s">
        <v>121</v>
      </c>
      <c r="G9" s="7">
        <v>3</v>
      </c>
      <c r="H9" s="8" t="s">
        <v>122</v>
      </c>
    </row>
    <row r="10" spans="1:8" ht="125" customHeight="1">
      <c r="A10" s="3" t="s">
        <v>59</v>
      </c>
      <c r="C10" s="7">
        <v>1</v>
      </c>
      <c r="D10" s="8" t="s">
        <v>128</v>
      </c>
      <c r="E10" s="7">
        <v>2</v>
      </c>
      <c r="F10" s="8" t="s">
        <v>129</v>
      </c>
      <c r="G10" s="7">
        <v>3</v>
      </c>
      <c r="H10" s="8" t="s">
        <v>130</v>
      </c>
    </row>
    <row r="11" spans="1:8" ht="106" customHeight="1">
      <c r="A11" s="3" t="s">
        <v>60</v>
      </c>
      <c r="C11" s="7">
        <v>1</v>
      </c>
      <c r="D11" s="8" t="s">
        <v>135</v>
      </c>
      <c r="E11" s="7">
        <v>2</v>
      </c>
      <c r="F11" s="8" t="s">
        <v>136</v>
      </c>
      <c r="G11" s="7">
        <v>3</v>
      </c>
      <c r="H11" s="8" t="s">
        <v>137</v>
      </c>
    </row>
    <row r="12" spans="1:8" ht="134" customHeight="1">
      <c r="A12" s="3" t="s">
        <v>61</v>
      </c>
      <c r="C12" s="7">
        <v>1</v>
      </c>
      <c r="D12" s="8" t="s">
        <v>142</v>
      </c>
      <c r="E12" s="7">
        <v>2</v>
      </c>
      <c r="F12" s="8" t="s">
        <v>143</v>
      </c>
      <c r="G12" s="7">
        <v>3</v>
      </c>
      <c r="H12" s="8" t="s">
        <v>144</v>
      </c>
    </row>
    <row r="13" spans="1:8" ht="124" customHeight="1">
      <c r="A13" s="3" t="s">
        <v>62</v>
      </c>
      <c r="C13" s="7">
        <v>1</v>
      </c>
      <c r="D13" s="8" t="s">
        <v>149</v>
      </c>
      <c r="E13" s="7">
        <v>2</v>
      </c>
      <c r="F13" s="8" t="s">
        <v>150</v>
      </c>
      <c r="G13" s="7">
        <v>3</v>
      </c>
      <c r="H13" s="8" t="s">
        <v>151</v>
      </c>
    </row>
    <row r="14" spans="1:8" ht="115" customHeight="1">
      <c r="A14" s="3" t="s">
        <v>63</v>
      </c>
      <c r="C14" s="7">
        <v>1</v>
      </c>
      <c r="D14" s="8" t="s">
        <v>156</v>
      </c>
      <c r="E14" s="7">
        <v>2</v>
      </c>
      <c r="F14" s="8" t="s">
        <v>157</v>
      </c>
      <c r="G14" s="7">
        <v>3</v>
      </c>
      <c r="H14" s="8" t="s">
        <v>158</v>
      </c>
    </row>
    <row r="15" spans="1:8" ht="120" customHeight="1">
      <c r="A15" s="3" t="s">
        <v>64</v>
      </c>
      <c r="C15" s="7">
        <v>1</v>
      </c>
      <c r="D15" s="8" t="s">
        <v>162</v>
      </c>
      <c r="E15" s="7">
        <v>2</v>
      </c>
      <c r="F15" s="8" t="s">
        <v>163</v>
      </c>
      <c r="G15" s="7">
        <v>3</v>
      </c>
      <c r="H15" s="8" t="s">
        <v>164</v>
      </c>
    </row>
    <row r="16" spans="1:8" ht="113" customHeight="1">
      <c r="A16" s="3" t="s">
        <v>65</v>
      </c>
      <c r="C16" s="7">
        <v>1</v>
      </c>
      <c r="D16" s="8" t="s">
        <v>170</v>
      </c>
      <c r="E16" s="7">
        <v>2</v>
      </c>
      <c r="F16" s="8" t="s">
        <v>171</v>
      </c>
      <c r="G16" s="7">
        <v>3</v>
      </c>
      <c r="H16" s="8" t="s">
        <v>172</v>
      </c>
    </row>
    <row r="17" spans="1:8" ht="96" customHeight="1">
      <c r="A17" s="3" t="s">
        <v>66</v>
      </c>
      <c r="C17" s="7">
        <v>1</v>
      </c>
      <c r="D17" s="8" t="s">
        <v>177</v>
      </c>
      <c r="E17" s="7">
        <v>2</v>
      </c>
      <c r="F17" s="8" t="s">
        <v>178</v>
      </c>
      <c r="G17" s="7">
        <v>3</v>
      </c>
      <c r="H17" s="8" t="s">
        <v>179</v>
      </c>
    </row>
    <row r="18" spans="1:8" ht="81" customHeight="1">
      <c r="A18" s="3" t="s">
        <v>67</v>
      </c>
      <c r="C18" s="7">
        <v>1</v>
      </c>
      <c r="D18" s="8" t="s">
        <v>184</v>
      </c>
      <c r="E18" s="7">
        <v>2</v>
      </c>
      <c r="F18" s="8" t="s">
        <v>185</v>
      </c>
      <c r="G18" s="7">
        <v>3</v>
      </c>
      <c r="H18" s="8" t="s">
        <v>186</v>
      </c>
    </row>
    <row r="19" spans="1:8" ht="104" customHeight="1">
      <c r="A19" s="3" t="s">
        <v>68</v>
      </c>
      <c r="C19" s="7">
        <v>1</v>
      </c>
      <c r="D19" s="8" t="s">
        <v>191</v>
      </c>
      <c r="E19" s="7">
        <v>2</v>
      </c>
      <c r="F19" s="8" t="s">
        <v>192</v>
      </c>
      <c r="G19" s="7">
        <v>3</v>
      </c>
      <c r="H19" s="8" t="s">
        <v>193</v>
      </c>
    </row>
    <row r="20" spans="1:8" ht="147" customHeight="1">
      <c r="A20" s="3" t="s">
        <v>69</v>
      </c>
      <c r="C20" s="7">
        <v>1</v>
      </c>
      <c r="D20" s="8" t="s">
        <v>197</v>
      </c>
      <c r="E20" s="7">
        <v>2</v>
      </c>
      <c r="F20" s="8" t="s">
        <v>198</v>
      </c>
      <c r="G20" s="7">
        <v>3</v>
      </c>
      <c r="H20" s="8" t="s">
        <v>199</v>
      </c>
    </row>
    <row r="21" spans="1:8" ht="94" customHeight="1">
      <c r="A21" s="3" t="s">
        <v>70</v>
      </c>
      <c r="C21" s="7">
        <v>1</v>
      </c>
      <c r="D21" s="8" t="s">
        <v>203</v>
      </c>
      <c r="E21" s="7">
        <v>2</v>
      </c>
      <c r="F21" s="8" t="s">
        <v>204</v>
      </c>
      <c r="G21" s="7">
        <v>3</v>
      </c>
      <c r="H21" s="8" t="s">
        <v>205</v>
      </c>
    </row>
    <row r="22" spans="1:8" ht="88" customHeight="1"/>
  </sheetData>
  <mergeCells count="2">
    <mergeCell ref="C2:H2"/>
    <mergeCell ref="A1:H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F31" sqref="F31"/>
    </sheetView>
  </sheetViews>
  <sheetFormatPr baseColWidth="10" defaultRowHeight="15" x14ac:dyDescent="0"/>
  <cols>
    <col min="1" max="1" width="12.5" bestFit="1" customWidth="1"/>
    <col min="4" max="4" width="28.1640625" customWidth="1"/>
    <col min="6" max="6" width="30" customWidth="1"/>
    <col min="8" max="8" width="39" customWidth="1"/>
    <col min="10" max="10" width="51.5" bestFit="1" customWidth="1"/>
  </cols>
  <sheetData>
    <row r="1" spans="1:10">
      <c r="A1" s="18" t="s">
        <v>75</v>
      </c>
      <c r="B1" s="18"/>
      <c r="C1" s="18"/>
      <c r="D1" s="18"/>
      <c r="E1" s="18"/>
      <c r="F1" s="18"/>
      <c r="G1" s="18"/>
      <c r="H1" s="18"/>
    </row>
    <row r="2" spans="1:10">
      <c r="A2" s="3"/>
      <c r="B2" s="3"/>
      <c r="C2" s="17" t="s">
        <v>71</v>
      </c>
      <c r="D2" s="17"/>
      <c r="E2" s="17"/>
      <c r="F2" s="17"/>
      <c r="G2" s="17"/>
      <c r="H2" s="17"/>
      <c r="J2" s="10" t="s">
        <v>83</v>
      </c>
    </row>
    <row r="3" spans="1:10" ht="57" customHeight="1">
      <c r="A3" s="3" t="s">
        <v>52</v>
      </c>
      <c r="C3" s="7">
        <v>1</v>
      </c>
      <c r="D3" s="8" t="s">
        <v>77</v>
      </c>
      <c r="E3" s="7">
        <v>2</v>
      </c>
      <c r="F3" s="8" t="s">
        <v>78</v>
      </c>
      <c r="G3" s="7">
        <v>3</v>
      </c>
      <c r="H3" s="8" t="s">
        <v>79</v>
      </c>
      <c r="I3" s="7"/>
      <c r="J3" s="8" t="s">
        <v>84</v>
      </c>
    </row>
    <row r="4" spans="1:10" ht="93" customHeight="1">
      <c r="A4" s="3" t="s">
        <v>53</v>
      </c>
      <c r="C4" s="7">
        <v>1</v>
      </c>
      <c r="D4" s="8" t="s">
        <v>77</v>
      </c>
      <c r="E4" s="7">
        <v>2</v>
      </c>
      <c r="F4" s="8" t="s">
        <v>88</v>
      </c>
      <c r="G4" s="7">
        <v>3</v>
      </c>
      <c r="H4" s="8" t="s">
        <v>89</v>
      </c>
      <c r="I4" s="7"/>
      <c r="J4" s="8" t="s">
        <v>90</v>
      </c>
    </row>
    <row r="5" spans="1:10" ht="71" customHeight="1">
      <c r="A5" s="3" t="s">
        <v>54</v>
      </c>
      <c r="C5" s="7">
        <v>1</v>
      </c>
      <c r="D5" s="8" t="s">
        <v>96</v>
      </c>
      <c r="E5" s="7">
        <v>2</v>
      </c>
      <c r="F5" s="8" t="s">
        <v>97</v>
      </c>
      <c r="G5" s="7">
        <v>3</v>
      </c>
      <c r="H5" s="8" t="s">
        <v>98</v>
      </c>
      <c r="I5" s="7"/>
      <c r="J5" s="8" t="s">
        <v>99</v>
      </c>
    </row>
    <row r="6" spans="1:10" ht="51" customHeight="1">
      <c r="A6" s="3" t="s">
        <v>55</v>
      </c>
      <c r="C6" s="7">
        <v>1</v>
      </c>
      <c r="D6" s="8" t="s">
        <v>103</v>
      </c>
      <c r="E6" s="7">
        <v>2</v>
      </c>
      <c r="F6" s="8" t="s">
        <v>77</v>
      </c>
      <c r="G6" s="7">
        <v>3</v>
      </c>
      <c r="H6" s="8" t="s">
        <v>104</v>
      </c>
      <c r="I6" s="7"/>
      <c r="J6" s="8" t="s">
        <v>105</v>
      </c>
    </row>
    <row r="7" spans="1:10" ht="43" customHeight="1">
      <c r="A7" s="3" t="s">
        <v>56</v>
      </c>
      <c r="C7" s="7">
        <v>1</v>
      </c>
      <c r="D7" s="8" t="s">
        <v>109</v>
      </c>
      <c r="E7" s="7">
        <v>2</v>
      </c>
      <c r="F7" s="8" t="s">
        <v>110</v>
      </c>
      <c r="G7" s="7">
        <v>3</v>
      </c>
      <c r="H7" s="8" t="s">
        <v>111</v>
      </c>
      <c r="I7" s="7"/>
      <c r="J7" s="8" t="s">
        <v>112</v>
      </c>
    </row>
    <row r="8" spans="1:10" ht="54" customHeight="1">
      <c r="A8" s="3" t="s">
        <v>57</v>
      </c>
      <c r="C8" s="7">
        <v>1</v>
      </c>
      <c r="D8" s="8" t="s">
        <v>116</v>
      </c>
      <c r="E8" s="7">
        <v>2</v>
      </c>
      <c r="F8" s="8" t="s">
        <v>117</v>
      </c>
      <c r="G8" s="7">
        <v>3</v>
      </c>
      <c r="H8" s="8" t="s">
        <v>118</v>
      </c>
      <c r="I8" s="7"/>
      <c r="J8" s="8" t="s">
        <v>119</v>
      </c>
    </row>
    <row r="9" spans="1:10" ht="55" customHeight="1">
      <c r="A9" s="3" t="s">
        <v>58</v>
      </c>
      <c r="C9" s="7">
        <v>1</v>
      </c>
      <c r="D9" s="8" t="s">
        <v>123</v>
      </c>
      <c r="E9" s="7">
        <v>2</v>
      </c>
      <c r="F9" s="8" t="s">
        <v>124</v>
      </c>
      <c r="G9" s="7">
        <v>3</v>
      </c>
      <c r="H9" s="8" t="s">
        <v>125</v>
      </c>
      <c r="I9" s="7"/>
      <c r="J9" s="8" t="s">
        <v>126</v>
      </c>
    </row>
    <row r="10" spans="1:10" ht="122" customHeight="1">
      <c r="A10" s="3" t="s">
        <v>59</v>
      </c>
      <c r="C10" s="7">
        <v>1</v>
      </c>
      <c r="D10" s="8" t="s">
        <v>131</v>
      </c>
      <c r="E10" s="7">
        <v>2</v>
      </c>
      <c r="F10" s="8" t="s">
        <v>132</v>
      </c>
      <c r="G10" s="7">
        <v>3</v>
      </c>
      <c r="H10" s="8" t="s">
        <v>133</v>
      </c>
      <c r="I10" s="7"/>
      <c r="J10" s="8" t="s">
        <v>134</v>
      </c>
    </row>
    <row r="11" spans="1:10" ht="65" customHeight="1">
      <c r="A11" s="3" t="s">
        <v>60</v>
      </c>
      <c r="C11" s="7">
        <v>1</v>
      </c>
      <c r="D11" s="8" t="s">
        <v>138</v>
      </c>
      <c r="E11" s="7">
        <v>2</v>
      </c>
      <c r="F11" s="8" t="s">
        <v>139</v>
      </c>
      <c r="G11" s="7">
        <v>3</v>
      </c>
      <c r="H11" s="8" t="s">
        <v>140</v>
      </c>
      <c r="I11" s="7"/>
      <c r="J11" s="8" t="s">
        <v>141</v>
      </c>
    </row>
    <row r="12" spans="1:10" ht="75" customHeight="1">
      <c r="A12" s="3" t="s">
        <v>61</v>
      </c>
      <c r="C12" s="7">
        <v>1</v>
      </c>
      <c r="D12" s="8" t="s">
        <v>77</v>
      </c>
      <c r="E12" s="7">
        <v>2</v>
      </c>
      <c r="F12" s="8" t="s">
        <v>145</v>
      </c>
      <c r="G12" s="7">
        <v>3</v>
      </c>
      <c r="H12" s="8" t="s">
        <v>146</v>
      </c>
      <c r="I12" s="7"/>
      <c r="J12" s="8" t="s">
        <v>147</v>
      </c>
    </row>
    <row r="13" spans="1:10" ht="88" customHeight="1">
      <c r="A13" s="3" t="s">
        <v>62</v>
      </c>
      <c r="C13" s="7">
        <v>1</v>
      </c>
      <c r="D13" s="8" t="s">
        <v>152</v>
      </c>
      <c r="E13" s="7">
        <v>2</v>
      </c>
      <c r="F13" s="8" t="s">
        <v>153</v>
      </c>
      <c r="G13" s="7">
        <v>3</v>
      </c>
      <c r="H13" s="8" t="s">
        <v>154</v>
      </c>
      <c r="I13" s="7"/>
      <c r="J13" s="8" t="s">
        <v>155</v>
      </c>
    </row>
    <row r="14" spans="1:10" ht="82" customHeight="1">
      <c r="A14" s="3" t="s">
        <v>63</v>
      </c>
      <c r="C14" s="7">
        <v>1</v>
      </c>
      <c r="D14" s="8" t="s">
        <v>159</v>
      </c>
      <c r="E14" s="7">
        <v>2</v>
      </c>
      <c r="F14" s="8" t="s">
        <v>160</v>
      </c>
      <c r="G14" s="7">
        <v>3</v>
      </c>
      <c r="H14" s="8" t="s">
        <v>161</v>
      </c>
      <c r="I14" s="7"/>
      <c r="J14" s="8" t="s">
        <v>168</v>
      </c>
    </row>
    <row r="15" spans="1:10" ht="51" customHeight="1">
      <c r="A15" s="3" t="s">
        <v>64</v>
      </c>
      <c r="C15" s="7">
        <v>1</v>
      </c>
      <c r="D15" s="8" t="s">
        <v>165</v>
      </c>
      <c r="E15" s="7">
        <v>2</v>
      </c>
      <c r="F15" s="8" t="s">
        <v>166</v>
      </c>
      <c r="G15" s="7">
        <v>3</v>
      </c>
      <c r="H15" s="8" t="s">
        <v>167</v>
      </c>
      <c r="I15" s="7"/>
      <c r="J15" s="8" t="s">
        <v>169</v>
      </c>
    </row>
    <row r="16" spans="1:10" ht="53" customHeight="1">
      <c r="A16" s="3" t="s">
        <v>65</v>
      </c>
      <c r="C16" s="7">
        <v>1</v>
      </c>
      <c r="D16" s="8" t="s">
        <v>173</v>
      </c>
      <c r="E16" s="7">
        <v>2</v>
      </c>
      <c r="F16" s="8" t="s">
        <v>174</v>
      </c>
      <c r="G16" s="7">
        <v>3</v>
      </c>
      <c r="H16" s="8" t="s">
        <v>175</v>
      </c>
      <c r="I16" s="7"/>
      <c r="J16" s="8" t="s">
        <v>176</v>
      </c>
    </row>
    <row r="17" spans="1:10" ht="59" customHeight="1">
      <c r="A17" s="3" t="s">
        <v>66</v>
      </c>
      <c r="C17" s="7">
        <v>1</v>
      </c>
      <c r="D17" s="8" t="s">
        <v>180</v>
      </c>
      <c r="E17" s="7">
        <v>2</v>
      </c>
      <c r="F17" s="8" t="s">
        <v>181</v>
      </c>
      <c r="G17" s="7">
        <v>3</v>
      </c>
      <c r="H17" s="8" t="s">
        <v>182</v>
      </c>
      <c r="I17" s="7"/>
      <c r="J17" s="8" t="s">
        <v>183</v>
      </c>
    </row>
    <row r="18" spans="1:10" ht="77" customHeight="1">
      <c r="A18" s="3" t="s">
        <v>67</v>
      </c>
      <c r="C18" s="7">
        <v>1</v>
      </c>
      <c r="D18" s="8" t="s">
        <v>187</v>
      </c>
      <c r="E18" s="7">
        <v>2</v>
      </c>
      <c r="F18" s="8" t="s">
        <v>188</v>
      </c>
      <c r="G18" s="7">
        <v>3</v>
      </c>
      <c r="H18" s="8" t="s">
        <v>189</v>
      </c>
      <c r="I18" s="7"/>
      <c r="J18" s="8" t="s">
        <v>190</v>
      </c>
    </row>
    <row r="19" spans="1:10" ht="54" customHeight="1">
      <c r="A19" s="3" t="s">
        <v>68</v>
      </c>
      <c r="C19" s="7">
        <v>1</v>
      </c>
      <c r="D19" s="8" t="s">
        <v>180</v>
      </c>
      <c r="E19" s="7">
        <v>2</v>
      </c>
      <c r="F19" s="8" t="s">
        <v>194</v>
      </c>
      <c r="G19" s="7">
        <v>3</v>
      </c>
      <c r="H19" s="8" t="s">
        <v>195</v>
      </c>
      <c r="I19" s="7"/>
      <c r="J19" s="8" t="s">
        <v>196</v>
      </c>
    </row>
    <row r="20" spans="1:10" ht="101" customHeight="1">
      <c r="A20" s="3" t="s">
        <v>69</v>
      </c>
      <c r="C20" s="7">
        <v>1</v>
      </c>
      <c r="D20" s="8" t="s">
        <v>180</v>
      </c>
      <c r="E20" s="7">
        <v>2</v>
      </c>
      <c r="F20" s="8" t="s">
        <v>200</v>
      </c>
      <c r="G20" s="7">
        <v>3</v>
      </c>
      <c r="H20" s="8" t="s">
        <v>201</v>
      </c>
      <c r="I20" s="7"/>
      <c r="J20" s="8" t="s">
        <v>202</v>
      </c>
    </row>
    <row r="21" spans="1:10" ht="118" customHeight="1">
      <c r="A21" s="3" t="s">
        <v>70</v>
      </c>
      <c r="C21" s="7">
        <v>1</v>
      </c>
      <c r="D21" s="8" t="s">
        <v>206</v>
      </c>
      <c r="E21" s="7">
        <v>2</v>
      </c>
      <c r="F21" s="8" t="s">
        <v>77</v>
      </c>
      <c r="G21" s="7">
        <v>3</v>
      </c>
      <c r="H21" s="8" t="s">
        <v>207</v>
      </c>
      <c r="I21" s="7"/>
      <c r="J21" s="8" t="s">
        <v>208</v>
      </c>
    </row>
    <row r="22" spans="1:10" ht="121" customHeight="1"/>
  </sheetData>
  <mergeCells count="2">
    <mergeCell ref="C2:H2"/>
    <mergeCell ref="A1:H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Part 1</vt:lpstr>
      <vt:lpstr>Part 2</vt:lpstr>
      <vt:lpstr>Part 3</vt:lpstr>
    </vt:vector>
  </TitlesOfParts>
  <Company>UofA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 Adam</dc:creator>
  <cp:lastModifiedBy>Shawn Adam</cp:lastModifiedBy>
  <dcterms:created xsi:type="dcterms:W3CDTF">2013-04-06T02:09:30Z</dcterms:created>
  <dcterms:modified xsi:type="dcterms:W3CDTF">2013-04-07T23:21:11Z</dcterms:modified>
</cp:coreProperties>
</file>