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arari\Dropbox\Rwanda HIV Model\MSM\Rwanda_HIV_App\Inputs\"/>
    </mc:Choice>
  </mc:AlternateContent>
  <xr:revisionPtr revIDLastSave="0" documentId="13_ncr:1_{D036FDD0-A94A-49E3-B173-B28F769CA4CE}" xr6:coauthVersionLast="43" xr6:coauthVersionMax="43" xr10:uidLastSave="{00000000-0000-0000-0000-000000000000}"/>
  <bookViews>
    <workbookView xWindow="-28920" yWindow="-120" windowWidth="29040" windowHeight="15840" xr2:uid="{4A7BC738-DC8A-416C-B324-4296D1223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" l="1"/>
  <c r="B42" i="1"/>
  <c r="B46" i="1"/>
  <c r="B47" i="1"/>
  <c r="B48" i="1"/>
  <c r="B49" i="1"/>
  <c r="B50" i="1"/>
  <c r="B51" i="1"/>
  <c r="B52" i="1"/>
  <c r="B53" i="1"/>
  <c r="B54" i="1"/>
  <c r="B55" i="1"/>
  <c r="B24" i="1" l="1"/>
  <c r="B23" i="1"/>
  <c r="B22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<sst xmlns="http://schemas.openxmlformats.org/spreadsheetml/2006/main" count="60" uniqueCount="60">
  <si>
    <t>p_female</t>
  </si>
  <si>
    <t>p_death_gp</t>
  </si>
  <si>
    <t>p_HIV_infect</t>
  </si>
  <si>
    <t>p_death_undiagnosed</t>
  </si>
  <si>
    <t>p_death_pre_ART</t>
  </si>
  <si>
    <t>p_start_ART</t>
  </si>
  <si>
    <t>p_death_ART_suppressed</t>
  </si>
  <si>
    <t>p_ART_fail</t>
  </si>
  <si>
    <t>p_death_ART_nonsuppressed</t>
  </si>
  <si>
    <t>p_switch_ART</t>
  </si>
  <si>
    <t>p_alternative_ART_fail</t>
  </si>
  <si>
    <t>p_start_ART_low</t>
  </si>
  <si>
    <t>p_start_ART_high</t>
  </si>
  <si>
    <t>p_ART_adhere_low</t>
  </si>
  <si>
    <t>p_ART_adhere_high</t>
  </si>
  <si>
    <t>acts_per_partner_MP</t>
  </si>
  <si>
    <t>N_partners_MP</t>
  </si>
  <si>
    <t>acts_per_partner_GP</t>
  </si>
  <si>
    <t>N_partners_GP</t>
  </si>
  <si>
    <t>acts_per_partner_MSM</t>
  </si>
  <si>
    <t>N_partners_MSM</t>
  </si>
  <si>
    <t>p_test_SW</t>
  </si>
  <si>
    <t>p_test_GP</t>
  </si>
  <si>
    <t>p_test_MSM</t>
  </si>
  <si>
    <t>condom_effic</t>
  </si>
  <si>
    <t>p_condom_low</t>
  </si>
  <si>
    <t>p_condom_high</t>
  </si>
  <si>
    <t>p_condom_GP</t>
  </si>
  <si>
    <t>p_condom_MSM_low</t>
  </si>
  <si>
    <t>p_condom_MSM_high</t>
  </si>
  <si>
    <t>p_PrEP_low</t>
  </si>
  <si>
    <t>p_PrEP_up</t>
  </si>
  <si>
    <t>p_PrEP_MSM_low</t>
  </si>
  <si>
    <t>p_PrEP_MSM_up</t>
  </si>
  <si>
    <t>PrEP_effic</t>
  </si>
  <si>
    <t>PrEP_effic_MSM</t>
  </si>
  <si>
    <t>p_vaginal</t>
  </si>
  <si>
    <t>p_anal</t>
  </si>
  <si>
    <t>p_infected_vaginal_hiv_SW</t>
  </si>
  <si>
    <t>p_infected_vaginal_ART_SW</t>
  </si>
  <si>
    <t>p_infected_anal_hiv_SW</t>
  </si>
  <si>
    <t>p_infected_anal_ART_SW</t>
  </si>
  <si>
    <t>p_infected_anal_hiv_MSM</t>
  </si>
  <si>
    <t>p_infected_vaginal_hiv_MP</t>
  </si>
  <si>
    <t>p_infected_anal_hiv_MP</t>
  </si>
  <si>
    <t>p_infected_vaginal_ART_MP</t>
  </si>
  <si>
    <t>p_infected_anal_ART_MP</t>
  </si>
  <si>
    <t>p_infected_anal_ART_MSM</t>
  </si>
  <si>
    <t>growth_rate</t>
  </si>
  <si>
    <t>SW_retire_rate</t>
  </si>
  <si>
    <t>SW_recruit_rate</t>
  </si>
  <si>
    <t>MP_retire_rate</t>
  </si>
  <si>
    <t>MP_recruit_rate</t>
  </si>
  <si>
    <t>MSM_retire_rate</t>
  </si>
  <si>
    <t>MSM_recruit_rate</t>
  </si>
  <si>
    <t>start_year</t>
  </si>
  <si>
    <t>time_to_PrEP</t>
  </si>
  <si>
    <t>N_years</t>
  </si>
  <si>
    <t>N_simulations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</si>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</sst>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EBB7-C131-4F55-8EC2-C6D92B811FE1}">
  <dimension ref="A1:B60"/>
  <sheetViews>
    <sheetView tabSelected="1" topLeftCell="A7" workbookViewId="0">
      <selection activeCell="F32" sqref="F32"/>
    </sheetView>
  </sheetViews>
  <sheetFormatPr defaultRowHeight="14.5" x14ac:dyDescent="0.35"/>
  <cols>
    <col min="1" max="1" width="26.54296875" bestFit="1" customWidth="1"/>
    <col min="2" max="2" width="11.81640625" bestFit="1" customWidth="1"/>
  </cols>
  <sheetData>
    <row r="1" spans="1:2" x14ac:dyDescent="0.35">
      <c r="A1" t="s">
        <v>0</v>
      </c>
      <c r="B1">
        <f>100/196.17</f>
        <v>0.50976194117347207</v>
      </c>
    </row>
    <row r="2" spans="1:2" x14ac:dyDescent="0.35">
      <c r="A2" t="s">
        <v>1</v>
      </c>
      <c r="B2">
        <f>1 - (1 - 0.006)^0.25</f>
        <v>1.5033868614469093E-3</v>
      </c>
    </row>
    <row r="3" spans="1:2" x14ac:dyDescent="0.35">
      <c r="A3" t="s">
        <v>2</v>
      </c>
      <c r="B3">
        <f>1 - (1 - 0.0015)^0.25</f>
        <v>3.75211122260799E-4</v>
      </c>
    </row>
    <row r="4" spans="1:2" x14ac:dyDescent="0.35">
      <c r="A4" t="s">
        <v>3</v>
      </c>
      <c r="B4">
        <f>1 - (1 - 0.039)^0.25</f>
        <v>9.8959273630889744E-3</v>
      </c>
    </row>
    <row r="5" spans="1:2" x14ac:dyDescent="0.35">
      <c r="A5" t="s">
        <v>4</v>
      </c>
      <c r="B5">
        <f>1 - (1 - 0.039)^0.25</f>
        <v>9.8959273630889744E-3</v>
      </c>
    </row>
    <row r="6" spans="1:2" x14ac:dyDescent="0.35">
      <c r="A6" t="s">
        <v>5</v>
      </c>
      <c r="B6">
        <f>1 - (1 - 0.6)^0.25</f>
        <v>0.20472927123294937</v>
      </c>
    </row>
    <row r="7" spans="1:2" x14ac:dyDescent="0.35">
      <c r="A7" t="s">
        <v>6</v>
      </c>
      <c r="B7">
        <f>1 - (1 - 0.01)^0.25</f>
        <v>2.509430066318874E-3</v>
      </c>
    </row>
    <row r="8" spans="1:2" x14ac:dyDescent="0.35">
      <c r="A8" t="s">
        <v>7</v>
      </c>
      <c r="B8">
        <f xml:space="preserve"> 1 - 0.822^0.25</f>
        <v>4.7822413343261427E-2</v>
      </c>
    </row>
    <row r="9" spans="1:2" x14ac:dyDescent="0.35">
      <c r="A9" t="s">
        <v>8</v>
      </c>
      <c r="B9">
        <f xml:space="preserve"> 1 - (1 - 0.039)^0.25</f>
        <v>9.8959273630889744E-3</v>
      </c>
    </row>
    <row r="10" spans="1:2" x14ac:dyDescent="0.35">
      <c r="A10" t="s">
        <v>9</v>
      </c>
      <c r="B10">
        <f xml:space="preserve"> 1 - (1 - 4/17.8)^0.25</f>
        <v>6.1650188644799653E-2</v>
      </c>
    </row>
    <row r="11" spans="1:2" x14ac:dyDescent="0.35">
      <c r="A11" t="s">
        <v>10</v>
      </c>
      <c r="B11">
        <f xml:space="preserve"> 1 - 0.822^0.25</f>
        <v>4.7822413343261427E-2</v>
      </c>
    </row>
    <row r="12" spans="1:2" x14ac:dyDescent="0.35">
      <c r="A12" t="s">
        <v>11</v>
      </c>
      <c r="B12">
        <f>1 - (1 - 0.8)^0.25</f>
        <v>0.33125969502357799</v>
      </c>
    </row>
    <row r="13" spans="1:2" x14ac:dyDescent="0.35">
      <c r="A13" t="s">
        <v>12</v>
      </c>
      <c r="B13">
        <f>1 - (1 - 0.8)^0.25</f>
        <v>0.33125969502357799</v>
      </c>
    </row>
    <row r="14" spans="1:2" x14ac:dyDescent="0.35">
      <c r="A14" t="s">
        <v>13</v>
      </c>
      <c r="B14">
        <f xml:space="preserve"> 0.9^0.25</f>
        <v>0.97400374642529675</v>
      </c>
    </row>
    <row r="15" spans="1:2" x14ac:dyDescent="0.35">
      <c r="A15" t="s">
        <v>14</v>
      </c>
      <c r="B15">
        <f xml:space="preserve"> 0.9^0.25</f>
        <v>0.97400374642529675</v>
      </c>
    </row>
    <row r="16" spans="1:2" x14ac:dyDescent="0.35">
      <c r="A16" t="s">
        <v>15</v>
      </c>
      <c r="B16">
        <v>2.5</v>
      </c>
    </row>
    <row r="17" spans="1:2" x14ac:dyDescent="0.35">
      <c r="A17" t="s">
        <v>16</v>
      </c>
      <c r="B17">
        <v>13</v>
      </c>
    </row>
    <row r="18" spans="1:2" x14ac:dyDescent="0.35">
      <c r="A18" t="s">
        <v>17</v>
      </c>
      <c r="B18">
        <v>13</v>
      </c>
    </row>
    <row r="19" spans="1:2" x14ac:dyDescent="0.35">
      <c r="A19" t="s">
        <v>18</v>
      </c>
      <c r="B19">
        <v>1.2</v>
      </c>
    </row>
    <row r="20" spans="1:2" x14ac:dyDescent="0.35">
      <c r="A20" t="s">
        <v>19</v>
      </c>
      <c r="B20">
        <v>3</v>
      </c>
    </row>
    <row r="21" spans="1:2" x14ac:dyDescent="0.35">
      <c r="A21" t="s">
        <v>20</v>
      </c>
      <c r="B21">
        <v>1.8</v>
      </c>
    </row>
    <row r="22" spans="1:2" x14ac:dyDescent="0.35">
      <c r="A22" t="s">
        <v>21</v>
      </c>
      <c r="B22">
        <f xml:space="preserve"> 1 - (1 - 0.706)^0.25</f>
        <v>0.26364569094148815</v>
      </c>
    </row>
    <row r="23" spans="1:2" x14ac:dyDescent="0.35">
      <c r="A23" t="s">
        <v>22</v>
      </c>
      <c r="B23">
        <f>1 - (1 - 0.46)^0.25</f>
        <v>0.14276787109036015</v>
      </c>
    </row>
    <row r="24" spans="1:2" x14ac:dyDescent="0.35">
      <c r="A24" t="s">
        <v>23</v>
      </c>
      <c r="B24">
        <f>1 - (1 - 0.65)^0.25</f>
        <v>0.23083943268654139</v>
      </c>
    </row>
    <row r="25" spans="1:2" x14ac:dyDescent="0.35">
      <c r="A25" t="s">
        <v>24</v>
      </c>
      <c r="B25">
        <v>1</v>
      </c>
    </row>
    <row r="26" spans="1:2" x14ac:dyDescent="0.35">
      <c r="A26" t="s">
        <v>25</v>
      </c>
      <c r="B26">
        <v>0.45</v>
      </c>
    </row>
    <row r="27" spans="1:2" x14ac:dyDescent="0.35">
      <c r="A27" t="s">
        <v>26</v>
      </c>
      <c r="B27">
        <v>0.55000000000000004</v>
      </c>
    </row>
    <row r="28" spans="1:2" x14ac:dyDescent="0.35">
      <c r="A28" t="s">
        <v>27</v>
      </c>
      <c r="B28">
        <v>0.25</v>
      </c>
    </row>
    <row r="29" spans="1:2" x14ac:dyDescent="0.35">
      <c r="A29" t="s">
        <v>28</v>
      </c>
      <c r="B29">
        <v>0.5</v>
      </c>
    </row>
    <row r="30" spans="1:2" x14ac:dyDescent="0.35">
      <c r="A30" t="s">
        <v>29</v>
      </c>
      <c r="B30">
        <v>0.3</v>
      </c>
    </row>
    <row r="31" spans="1:2" x14ac:dyDescent="0.35">
      <c r="A31" t="s">
        <v>30</v>
      </c>
      <c r="B31">
        <v>0.4</v>
      </c>
    </row>
    <row r="32" spans="1:2" x14ac:dyDescent="0.35">
      <c r="A32" t="s">
        <v>31</v>
      </c>
      <c r="B32">
        <v>0.8</v>
      </c>
    </row>
    <row r="33" spans="1:2" x14ac:dyDescent="0.35">
      <c r="A33" t="s">
        <v>32</v>
      </c>
      <c r="B33">
        <v>0.2</v>
      </c>
    </row>
    <row r="34" spans="1:2" x14ac:dyDescent="0.35">
      <c r="A34" t="s">
        <v>33</v>
      </c>
      <c r="B34">
        <v>0.5</v>
      </c>
    </row>
    <row r="35" spans="1:2" x14ac:dyDescent="0.35">
      <c r="A35" t="s">
        <v>34</v>
      </c>
      <c r="B35">
        <v>0.93</v>
      </c>
    </row>
    <row r="36" spans="1:2" x14ac:dyDescent="0.35">
      <c r="A36" t="s">
        <v>35</v>
      </c>
      <c r="B36">
        <v>0.93</v>
      </c>
    </row>
    <row r="37" spans="1:2" x14ac:dyDescent="0.35">
      <c r="A37" t="s">
        <v>36</v>
      </c>
      <c r="B37">
        <v>0.91400000000000003</v>
      </c>
    </row>
    <row r="38" spans="1:2" x14ac:dyDescent="0.35">
      <c r="A38" t="s">
        <v>37</v>
      </c>
      <c r="B38">
        <v>8.5999999999999993E-2</v>
      </c>
    </row>
    <row r="39" spans="1:2" x14ac:dyDescent="0.35">
      <c r="A39" t="s">
        <v>38</v>
      </c>
      <c r="B39">
        <v>8.0000000000000004E-4</v>
      </c>
    </row>
    <row r="40" spans="1:2" x14ac:dyDescent="0.35">
      <c r="A40" t="s">
        <v>39</v>
      </c>
      <c r="B40">
        <f>B39/5</f>
        <v>1.6000000000000001E-4</v>
      </c>
    </row>
    <row r="41" spans="1:2" x14ac:dyDescent="0.35">
      <c r="A41" t="s">
        <v>40</v>
      </c>
      <c r="B41">
        <v>1.4E-2</v>
      </c>
    </row>
    <row r="42" spans="1:2" x14ac:dyDescent="0.35">
      <c r="A42" t="s">
        <v>41</v>
      </c>
      <c r="B42">
        <f>B41/5</f>
        <v>2.8E-3</v>
      </c>
    </row>
    <row r="43" spans="1:2" x14ac:dyDescent="0.35">
      <c r="A43" t="s">
        <v>42</v>
      </c>
      <c r="B43">
        <v>8.2000000000000007E-3</v>
      </c>
    </row>
    <row r="44" spans="1:2" x14ac:dyDescent="0.35">
      <c r="A44" t="s">
        <v>43</v>
      </c>
      <c r="B44">
        <v>4.0000000000000002E-4</v>
      </c>
    </row>
    <row r="45" spans="1:2" x14ac:dyDescent="0.35">
      <c r="A45" t="s">
        <v>44</v>
      </c>
      <c r="B45">
        <v>6.1999999999999998E-3</v>
      </c>
    </row>
    <row r="46" spans="1:2" x14ac:dyDescent="0.35">
      <c r="A46" t="s">
        <v>45</v>
      </c>
      <c r="B46">
        <f>B44/5</f>
        <v>8.0000000000000007E-5</v>
      </c>
    </row>
    <row r="47" spans="1:2" x14ac:dyDescent="0.35">
      <c r="A47" t="s">
        <v>46</v>
      </c>
      <c r="B47">
        <f>B45/5</f>
        <v>1.24E-3</v>
      </c>
    </row>
    <row r="48" spans="1:2" x14ac:dyDescent="0.35">
      <c r="A48" t="s">
        <v>47</v>
      </c>
      <c r="B48">
        <f>B41/5</f>
        <v>2.8E-3</v>
      </c>
    </row>
    <row r="49" spans="1:2" x14ac:dyDescent="0.35">
      <c r="A49" t="s">
        <v>48</v>
      </c>
      <c r="B49">
        <f>(1 + 0.024)^0.25 - 1</f>
        <v>5.9467437463482931E-3</v>
      </c>
    </row>
    <row r="50" spans="1:2" x14ac:dyDescent="0.35">
      <c r="A50" t="s">
        <v>49</v>
      </c>
      <c r="B50">
        <f>(1 + 0.5/20)^0.25 - 1</f>
        <v>6.192246325636086E-3</v>
      </c>
    </row>
    <row r="51" spans="1:2" x14ac:dyDescent="0.35">
      <c r="A51" t="s">
        <v>50</v>
      </c>
      <c r="B51">
        <f>(1 + 1/10*B1)^0.25 - 1</f>
        <v>1.2507432016974018E-2</v>
      </c>
    </row>
    <row r="52" spans="1:2" x14ac:dyDescent="0.35">
      <c r="A52" t="s">
        <v>51</v>
      </c>
      <c r="B52">
        <f>(1 + 0.5*1/20)^0.25 - 1</f>
        <v>6.192246325636086E-3</v>
      </c>
    </row>
    <row r="53" spans="1:2" x14ac:dyDescent="0.35">
      <c r="A53" t="s">
        <v>52</v>
      </c>
      <c r="B53">
        <f>(1 + 1/10*(1-B1))^0.25 - 1</f>
        <v>1.2036872784952246E-2</v>
      </c>
    </row>
    <row r="54" spans="1:2" x14ac:dyDescent="0.35">
      <c r="A54" t="s">
        <v>53</v>
      </c>
      <c r="B54">
        <f>(1 + 0.5*1/20)^0.25 - 1</f>
        <v>6.192246325636086E-3</v>
      </c>
    </row>
    <row r="55" spans="1:2" x14ac:dyDescent="0.35">
      <c r="A55" t="s">
        <v>54</v>
      </c>
      <c r="B55">
        <f>(1 + 1/10*(1-B1))^0.25 - 1</f>
        <v>1.2036872784952246E-2</v>
      </c>
    </row>
    <row r="56" spans="1:2" x14ac:dyDescent="0.35">
      <c r="A56" t="s">
        <v>55</v>
      </c>
      <c r="B56">
        <v>2017</v>
      </c>
    </row>
    <row r="57" spans="1:2" x14ac:dyDescent="0.35">
      <c r="A57" t="s">
        <v>56</v>
      </c>
      <c r="B57">
        <v>2</v>
      </c>
    </row>
    <row r="58" spans="1:2" x14ac:dyDescent="0.35">
      <c r="A58" t="s">
        <v>57</v>
      </c>
      <c r="B58">
        <v>10</v>
      </c>
    </row>
    <row r="59" spans="1:2" x14ac:dyDescent="0.35">
      <c r="A59" t="s">
        <v>58</v>
      </c>
      <c r="B59">
        <v>1000</v>
      </c>
    </row>
    <row r="60" spans="1:2" x14ac:dyDescent="0.35">
      <c r="A60" t="s">
        <v>59</v>
      </c>
      <c r="B60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oharari</dc:creator>
  <cp:lastModifiedBy>oharari</cp:lastModifiedBy>
  <dcterms:created xsi:type="dcterms:W3CDTF">2019-03-07T22:39:06Z</dcterms:created>
  <dcterms:modified xsi:type="dcterms:W3CDTF">2019-05-10T17:20:54Z</dcterms:modified>
</cp:coreProperties>
</file>