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showPivotChartFilter="1"/>
  <bookViews>
    <workbookView xWindow="0" yWindow="0" windowWidth="20730" windowHeight="9060" activeTab="3"/>
  </bookViews>
  <sheets>
    <sheet name="1(a),(b),(c),(d),(e)" sheetId="1" r:id="rId1"/>
    <sheet name="2(a),(b),(c),(d)" sheetId="2" r:id="rId2"/>
    <sheet name="3(a),(b)" sheetId="3" r:id="rId3"/>
    <sheet name="4" sheetId="6" r:id="rId4"/>
    <sheet name="Sheet2" sheetId="7" r:id="rId5"/>
  </sheets>
  <definedNames>
    <definedName name="_xlnm._FilterDatabase" localSheetId="0" hidden="1">'1(a),(b),(c),(d),(e)'!$A$3:$G$82</definedName>
  </definedNames>
  <calcPr calcId="125725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3"/>
  <c r="K6" i="1"/>
  <c r="K64"/>
  <c r="C55" i="3"/>
  <c r="E55" s="1"/>
  <c r="C56"/>
  <c r="E56" s="1"/>
  <c r="C57"/>
  <c r="E57" s="1"/>
  <c r="C58"/>
  <c r="E58" s="1"/>
  <c r="C39"/>
  <c r="E39" s="1"/>
  <c r="C40"/>
  <c r="E40" s="1"/>
  <c r="C38"/>
  <c r="E38" s="1"/>
  <c r="C37"/>
  <c r="E37" s="1"/>
  <c r="C19"/>
  <c r="E19" s="1"/>
  <c r="C20"/>
  <c r="E20" s="1"/>
  <c r="C22"/>
  <c r="E22" s="1"/>
  <c r="C21"/>
  <c r="E21" s="1"/>
  <c r="D5" i="6"/>
  <c r="D6"/>
  <c r="D7"/>
  <c r="D8"/>
  <c r="D9"/>
  <c r="D10"/>
  <c r="D11"/>
  <c r="D12"/>
  <c r="D13"/>
  <c r="D14"/>
  <c r="D15"/>
  <c r="D4"/>
  <c r="J64" i="1"/>
  <c r="F9" i="2"/>
  <c r="F8"/>
  <c r="F7"/>
  <c r="F6"/>
  <c r="J62" i="1"/>
  <c r="J34" i="3" l="1"/>
  <c r="H34" s="1"/>
  <c r="J63" i="1"/>
  <c r="K5"/>
  <c r="J5"/>
  <c r="J11"/>
  <c r="J10"/>
  <c r="J9"/>
  <c r="J8"/>
  <c r="J7"/>
  <c r="J6"/>
  <c r="G81" l="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K7" l="1"/>
  <c r="F5" i="2"/>
  <c r="G5" s="1"/>
  <c r="H5" s="1"/>
  <c r="G9"/>
  <c r="H9" s="1"/>
  <c r="K11" i="1"/>
  <c r="K9"/>
  <c r="G7" i="2"/>
  <c r="H7" s="1"/>
  <c r="K10" i="1"/>
  <c r="G8" i="2"/>
  <c r="H8" s="1"/>
  <c r="K8" i="1"/>
  <c r="F4" i="2"/>
  <c r="G4" s="1"/>
  <c r="H4" s="1"/>
  <c r="G6"/>
  <c r="H6" s="1"/>
  <c r="F7" i="3"/>
  <c r="G7" s="1"/>
  <c r="F5"/>
  <c r="F6"/>
  <c r="G82" i="1"/>
  <c r="D19" i="2" l="1"/>
  <c r="C19" s="1"/>
  <c r="H7" i="3"/>
  <c r="G5"/>
  <c r="H5"/>
  <c r="G6"/>
  <c r="H6"/>
  <c r="I10" i="2"/>
  <c r="I11" s="1"/>
</calcChain>
</file>

<file path=xl/sharedStrings.xml><?xml version="1.0" encoding="utf-8"?>
<sst xmlns="http://schemas.openxmlformats.org/spreadsheetml/2006/main" count="404" uniqueCount="96">
  <si>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</si>
  <si>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</si>
  <si>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</si>
  <si>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</si>
  <si>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</si>
  <si>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</si>
  <si>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</si>
  <si>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</si>
  <si>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</si>
  <si>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</si>
  <si>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</si>
  <si>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</si>
  <si>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</si>
  <si>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</si>
  <si>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</si>
  <si>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</si>
  <si>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</si>
  <si>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</si>
  <si>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</si>
  <si>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</si>
  <si>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</si>
  <si>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</si>
  <si>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</si>
  <si>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</si>
  <si>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Sales for 3 months</t>
  </si>
  <si>
    <t>Row Labels</t>
  </si>
  <si>
    <t>Grand Total</t>
  </si>
  <si>
    <t>Sum of Total Sales (BDT)</t>
  </si>
  <si>
    <t>Id</t>
  </si>
  <si>
    <t>Name</t>
  </si>
  <si>
    <t>Salary</t>
  </si>
  <si>
    <t>Sales</t>
  </si>
  <si>
    <t xml:space="preserve">Bonus </t>
  </si>
  <si>
    <t>Total</t>
  </si>
  <si>
    <t>Avg.</t>
  </si>
  <si>
    <t>Round</t>
  </si>
  <si>
    <t>Months</t>
  </si>
  <si>
    <t>Expenses</t>
  </si>
  <si>
    <t>Retail Profit</t>
  </si>
  <si>
    <t>Profit/Loss</t>
  </si>
  <si>
    <t>January</t>
  </si>
  <si>
    <t>February</t>
  </si>
  <si>
    <t>March</t>
  </si>
  <si>
    <t>Total Quantity</t>
  </si>
  <si>
    <t>1(b)</t>
  </si>
  <si>
    <t>Answer 1(a)</t>
  </si>
  <si>
    <t>Answer - 1 (d)</t>
  </si>
  <si>
    <t>Answer - 1 (c)</t>
  </si>
  <si>
    <t>Answer - 1 (e)</t>
  </si>
  <si>
    <t>Regional Sales report of XYZ company</t>
  </si>
  <si>
    <t>Product sales report of XYZ company</t>
  </si>
  <si>
    <t>Smartphone sold by Arif Hossain</t>
  </si>
  <si>
    <t>Answer-2(d)</t>
  </si>
  <si>
    <t>Answer-2(a)</t>
  </si>
  <si>
    <t>Answer-2(b)</t>
  </si>
  <si>
    <t>Highest Total</t>
  </si>
  <si>
    <t>Answer-2(c)</t>
  </si>
  <si>
    <t>Yearly report</t>
  </si>
  <si>
    <t>Month</t>
  </si>
  <si>
    <t>Profit</t>
  </si>
  <si>
    <t xml:space="preserve">January </t>
  </si>
  <si>
    <t xml:space="preserve">  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</si>
  <si>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</si>
  <si>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</si>
  <si>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</si>
  <si>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</si>
  <si>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</si>
  <si>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</si>
  <si>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</si>
  <si>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</si>
  <si>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</si>
  <si>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Expenses </t>
  </si>
  <si>
    <t>Expenses report of XYZ company</t>
  </si>
  <si>
    <t>Item</t>
  </si>
  <si>
    <t>Category</t>
  </si>
  <si>
    <t>Office rent</t>
  </si>
  <si>
    <t>Rent expenses</t>
  </si>
  <si>
    <t>Advertisement</t>
  </si>
  <si>
    <t>Marketing expenses</t>
  </si>
  <si>
    <t>Warehouse rent</t>
  </si>
  <si>
    <t>Internet</t>
  </si>
  <si>
    <t>Office expenses</t>
  </si>
  <si>
    <t>Staff salary</t>
  </si>
  <si>
    <t>Operation expenses</t>
  </si>
  <si>
    <t>Administration</t>
  </si>
  <si>
    <t>Computer bill</t>
  </si>
  <si>
    <t>Voucher</t>
  </si>
  <si>
    <t>Additional cost</t>
  </si>
  <si>
    <t xml:space="preserve"> Unit Price</t>
  </si>
  <si>
    <t xml:space="preserve">Printing materials </t>
  </si>
  <si>
    <t>Printing material</t>
  </si>
  <si>
    <t xml:space="preserve">Quantity </t>
  </si>
  <si>
    <t>Unit Price</t>
  </si>
  <si>
    <t>Minimum Value</t>
  </si>
  <si>
    <t>Answer-3(b)</t>
  </si>
  <si>
    <t>Answer-3(a)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</si>
</sst>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3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3" fillId="6" borderId="0" xfId="0" applyFont="1" applyFill="1"/>
    <xf numFmtId="0" fontId="0" fillId="0" borderId="0" xfId="0" applyAlignment="1"/>
    <xf numFmtId="0" fontId="1" fillId="7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/>
    <xf numFmtId="0" fontId="4" fillId="0" borderId="0" xfId="0" applyFont="1"/>
    <xf numFmtId="0" fontId="6" fillId="5" borderId="0" xfId="0" applyFont="1" applyFill="1"/>
    <xf numFmtId="0" fontId="2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9" fillId="11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/>
    </xf>
  </cellXfs>
  <cellStyles count="1">
    <cellStyle name="Normal" xfId="0" builtinId="0"/>
  </cellStyles>
  <dxfs count="11">
    <dxf>
      <fill>
        <patternFill>
          <bgColor rgb="FFE0B5B2"/>
        </patternFill>
      </fill>
    </dxf>
    <dxf>
      <fill>
        <patternFill>
          <bgColor rgb="FF99FFCC"/>
        </patternFill>
      </fill>
    </dxf>
    <dxf>
      <alignment horizontal="center" vertical="center" textRotation="0" wrapText="1" indent="0" relativeIndent="0" justifyLastLine="0" shrinkToFit="0" readingOrder="0"/>
    </dxf>
    <dxf>
      <alignment horizontal="center" vertical="center" textRotation="0" wrapText="1" indent="0" relativeIndent="0" justifyLastLine="0" shrinkToFit="0" readingOrder="0"/>
    </dxf>
    <dxf>
      <alignment horizontal="center" vertical="center" textRotation="0" wrapText="1" indent="0" relativeIndent="0" justifyLastLine="0" shrinkToFit="0" readingOrder="0"/>
    </dxf>
    <dxf>
      <alignment horizontal="center" vertical="center" textRotation="0" wrapText="1" indent="0" relativeIndent="0" justifyLastLine="0" shrinkToFit="0" readingOrder="0"/>
    </dxf>
    <dxf>
      <alignment horizontal="center" vertical="center" textRotation="0" wrapText="1" indent="0" relativeIndent="0" justifyLastLine="0" shrinkToFit="0" readingOrder="0"/>
    </dxf>
    <dxf>
      <alignment horizontal="center" vertical="center" textRotation="0" wrapText="1" indent="0" relativeIndent="0" justifyLastLine="0" shrinkToFit="0" readingOrder="0"/>
    </dxf>
    <dxf>
      <numFmt numFmtId="19" formatCode="m/d/yyyy"/>
      <alignment horizontal="center" vertical="center" textRotation="0" wrapText="1" indent="0" relativeIndent="0" justifyLastLine="0" shrinkToFit="0" readingOrder="0"/>
    </dxf>
    <dxf>
      <alignment horizontal="center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0" justifyLastLine="0" shrinkToFit="0" readingOrder="0"/>
    </dxf>
  </dxfs>
  <tableStyles count="0" defaultTableStyle="TableStyleMedium2" defaultPivotStyle="PivotStyleLight16"/>
  <colors>
    <mruColors>
      <color rgb="FF99FFCC"/>
      <color rgb="FFE0B5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pieChart>
        <c:varyColors val="1"/>
        <c:ser>
          <c:idx val="0"/>
          <c:order val="0"/>
          <c:tx>
            <c:strRef>
              <c:f>'1(a),(b),(c),(d),(e)'!$K$5</c:f>
              <c:strCache>
                <c:ptCount val="1"/>
                <c:pt idx="0">
                  <c:v>Total Sales (BDT)</c:v>
                </c:pt>
              </c:strCache>
            </c:strRef>
          </c:tx>
          <c:dLbls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Val val="1"/>
            <c:showLeaderLines val="1"/>
          </c:dLbls>
          <c:cat>
            <c:strRef>
              <c:f>'1(a),(b),(c),(d),(e)'!$J$6:$J$11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Khulna</c:v>
                </c:pt>
                <c:pt idx="3">
                  <c:v>Rajshahi</c:v>
                </c:pt>
                <c:pt idx="4">
                  <c:v>Sylhet</c:v>
                </c:pt>
                <c:pt idx="5">
                  <c:v>Dhaka</c:v>
                </c:pt>
              </c:strCache>
            </c:strRef>
          </c:cat>
          <c:val>
            <c:numRef>
              <c:f>'1(a),(b),(c),(d),(e)'!$K$6:$K$11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4110000</c:v>
                </c:pt>
                <c:pt idx="3">
                  <c:v>4760000</c:v>
                </c:pt>
                <c:pt idx="4">
                  <c:v>4600000</c:v>
                </c:pt>
                <c:pt idx="5">
                  <c:v>5850000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[Copy of Md.Ohedul Islam's office_final project(1).xlsx]1(a),(b),(c),(d),(e)!PivotTable1</c:name>
    <c:fmtId val="1"/>
  </c:pivotSource>
  <c:chart>
    <c:title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'1(a),(b),(c),(d),(e)'!$K$32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'1(a),(b),(c),(d),(e)'!$J$33:$J$37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'1(a),(b),(c),(d),(e)'!$K$33:$K$37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bar"/>
        <c:grouping val="clustered"/>
        <c:ser>
          <c:idx val="3"/>
          <c:order val="0"/>
          <c:tx>
            <c:strRef>
              <c:f>'2(a),(b),(c),(d)'!$H$3</c:f>
              <c:strCache>
                <c:ptCount val="1"/>
                <c:pt idx="0">
                  <c:v>Total</c:v>
                </c:pt>
              </c:strCache>
            </c:strRef>
          </c:tx>
          <c:dLbls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'2(a),(b),(c),(d)'!$D$4:$D$9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'2(a),(b),(c),(d)'!$H$4:$H$9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</c:ser>
        <c:axId val="72426240"/>
        <c:axId val="72427776"/>
      </c:barChart>
      <c:catAx>
        <c:axId val="72426240"/>
        <c:scaling>
          <c:orientation val="minMax"/>
        </c:scaling>
        <c:axPos val="l"/>
        <c:tickLblPos val="nextTo"/>
        <c:crossAx val="72427776"/>
        <c:crosses val="autoZero"/>
        <c:auto val="1"/>
        <c:lblAlgn val="ctr"/>
        <c:lblOffset val="100"/>
      </c:catAx>
      <c:valAx>
        <c:axId val="72427776"/>
        <c:scaling>
          <c:orientation val="minMax"/>
        </c:scaling>
        <c:axPos val="b"/>
        <c:majorGridlines/>
        <c:numFmt formatCode="General" sourceLinked="1"/>
        <c:tickLblPos val="nextTo"/>
        <c:crossAx val="724262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Yearly report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'4'!$B$3</c:f>
              <c:strCache>
                <c:ptCount val="1"/>
                <c:pt idx="0">
                  <c:v> Expenses </c:v>
                </c:pt>
              </c:strCache>
            </c:strRef>
          </c:tx>
          <c:dLbls>
            <c:spPr>
              <a:noFill/>
            </c:spPr>
            <c:txPr>
              <a:bodyPr rot="-5400000" vert="horz"/>
              <a:lstStyle/>
              <a:p>
                <a:pPr>
                  <a:defRPr sz="1000">
                    <a:solidFill>
                      <a:srgbClr val="00B0F0"/>
                    </a:solidFill>
                  </a:defRPr>
                </a:pPr>
                <a:endParaRPr lang="en-US"/>
              </a:p>
            </c:txPr>
            <c:dLblPos val="outEnd"/>
            <c:showVal val="1"/>
          </c:dLbls>
          <c:cat>
            <c:strRef>
              <c:f>'4'!$A$4:$A$15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'4'!$B$4:$B$15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</c:ser>
        <c:ser>
          <c:idx val="1"/>
          <c:order val="1"/>
          <c:tx>
            <c:strRef>
              <c:f>'4'!$C$3</c:f>
              <c:strCache>
                <c:ptCount val="1"/>
                <c:pt idx="0">
                  <c:v>Sales</c:v>
                </c:pt>
              </c:strCache>
            </c:strRef>
          </c:tx>
          <c:dLbls>
            <c:txPr>
              <a:bodyPr rot="-5400000" vert="horz" anchor="ctr" anchorCtr="1"/>
              <a:lstStyle/>
              <a:p>
                <a:pPr>
                  <a:defRPr sz="1050" i="0">
                    <a:solidFill>
                      <a:srgbClr val="002060"/>
                    </a:solidFill>
                  </a:defRPr>
                </a:pPr>
                <a:endParaRPr lang="en-US"/>
              </a:p>
            </c:txPr>
            <c:dLblPos val="outEnd"/>
            <c:showVal val="1"/>
          </c:dLbls>
          <c:cat>
            <c:strRef>
              <c:f>'4'!$A$4:$A$15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'4'!$C$4:$C$15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</c:ser>
        <c:ser>
          <c:idx val="2"/>
          <c:order val="2"/>
          <c:tx>
            <c:strRef>
              <c:f>'4'!$D$3</c:f>
              <c:strCache>
                <c:ptCount val="1"/>
                <c:pt idx="0">
                  <c:v>Profit</c:v>
                </c:pt>
              </c:strCache>
            </c:strRef>
          </c:tx>
          <c:cat>
            <c:strRef>
              <c:f>'4'!$A$4:$A$15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'4'!$D$4:$D$15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</c:ser>
        <c:overlap val="-1"/>
        <c:axId val="72491776"/>
        <c:axId val="72493696"/>
      </c:barChart>
      <c:catAx>
        <c:axId val="72491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00B0F0"/>
                    </a:solidFill>
                  </a:defRPr>
                </a:pPr>
                <a:r>
                  <a:rPr lang="en-US">
                    <a:solidFill>
                      <a:srgbClr val="00B0F0"/>
                    </a:solidFill>
                  </a:rPr>
                  <a:t>Month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72493696"/>
        <c:crossesAt val="0"/>
        <c:auto val="1"/>
        <c:lblAlgn val="ctr"/>
        <c:lblOffset val="100"/>
      </c:catAx>
      <c:valAx>
        <c:axId val="724936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rgbClr val="00B0F0"/>
                    </a:solidFill>
                  </a:defRPr>
                </a:pPr>
                <a:r>
                  <a:rPr lang="en-US">
                    <a:solidFill>
                      <a:srgbClr val="00B0F0"/>
                    </a:solidFill>
                  </a:rPr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72491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Yearly report of Expenses </a:t>
            </a:r>
          </a:p>
        </c:rich>
      </c:tx>
      <c:layout>
        <c:manualLayout>
          <c:xMode val="edge"/>
          <c:yMode val="edge"/>
          <c:x val="0.25070144356955376"/>
          <c:y val="3.2407407407407433E-2"/>
        </c:manualLayout>
      </c:layout>
    </c:title>
    <c:plotArea>
      <c:layout/>
      <c:pieChart>
        <c:varyColors val="1"/>
        <c:ser>
          <c:idx val="0"/>
          <c:order val="0"/>
          <c:tx>
            <c:strRef>
              <c:f>'4'!$B$2:$B$3</c:f>
              <c:strCache>
                <c:ptCount val="1"/>
                <c:pt idx="0">
                  <c:v>Yearly report  Expenses </c:v>
                </c:pt>
              </c:strCache>
            </c:strRef>
          </c:tx>
          <c:dLbls>
            <c:showVal val="1"/>
            <c:showLeaderLines val="1"/>
          </c:dLbls>
          <c:cat>
            <c:strRef>
              <c:f>'4'!$A$4:$A$15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'4'!$B$4:$B$15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Yearly report of </a:t>
            </a:r>
            <a:r>
              <a:rPr lang="en-US"/>
              <a:t>Profit</a:t>
            </a:r>
          </a:p>
        </c:rich>
      </c:tx>
      <c:layout>
        <c:manualLayout>
          <c:xMode val="edge"/>
          <c:yMode val="edge"/>
          <c:x val="0.26693744531933511"/>
          <c:y val="2.7777777777777821E-2"/>
        </c:manualLayout>
      </c:layout>
    </c:title>
    <c:plotArea>
      <c:layout/>
      <c:pieChart>
        <c:varyColors val="1"/>
        <c:ser>
          <c:idx val="2"/>
          <c:order val="0"/>
          <c:tx>
            <c:strRef>
              <c:f>'4'!$D$3</c:f>
              <c:strCache>
                <c:ptCount val="1"/>
                <c:pt idx="0">
                  <c:v>Profit</c:v>
                </c:pt>
              </c:strCache>
            </c:strRef>
          </c:tx>
          <c:dLbls>
            <c:dLblPos val="bestFit"/>
            <c:showVal val="1"/>
            <c:showLeaderLines val="1"/>
          </c:dLbls>
          <c:cat>
            <c:strRef>
              <c:f>'4'!$A$4:$A$15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'4'!$D$4:$D$15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Yearly report of </a:t>
            </a:r>
            <a:r>
              <a:rPr lang="en-US"/>
              <a:t>Sales</a:t>
            </a:r>
          </a:p>
        </c:rich>
      </c:tx>
      <c:layout/>
    </c:title>
    <c:plotArea>
      <c:layout/>
      <c:pieChart>
        <c:varyColors val="1"/>
        <c:ser>
          <c:idx val="1"/>
          <c:order val="0"/>
          <c:tx>
            <c:strRef>
              <c:f>'4'!$C$3</c:f>
              <c:strCache>
                <c:ptCount val="1"/>
                <c:pt idx="0">
                  <c:v>Sales</c:v>
                </c:pt>
              </c:strCache>
            </c:strRef>
          </c:tx>
          <c:dLbls>
            <c:dLblPos val="outEnd"/>
            <c:showVal val="1"/>
            <c:showLeaderLines val="1"/>
          </c:dLbls>
          <c:cat>
            <c:strRef>
              <c:f>'4'!$A$4:$A$15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'4'!$C$4:$C$15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13</xdr:row>
      <xdr:rowOff>9525</xdr:rowOff>
    </xdr:from>
    <xdr:to>
      <xdr:col>11</xdr:col>
      <xdr:colOff>1362075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38</xdr:row>
      <xdr:rowOff>47625</xdr:rowOff>
    </xdr:from>
    <xdr:to>
      <xdr:col>11</xdr:col>
      <xdr:colOff>1409700</xdr:colOff>
      <xdr:row>52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20</xdr:row>
      <xdr:rowOff>95250</xdr:rowOff>
    </xdr:from>
    <xdr:to>
      <xdr:col>6</xdr:col>
      <xdr:colOff>914400</xdr:colOff>
      <xdr:row>34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1</xdr:row>
      <xdr:rowOff>133349</xdr:rowOff>
    </xdr:from>
    <xdr:to>
      <xdr:col>16</xdr:col>
      <xdr:colOff>542924</xdr:colOff>
      <xdr:row>20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352425</xdr:colOff>
      <xdr:row>3</xdr:row>
      <xdr:rowOff>95250</xdr:rowOff>
    </xdr:from>
    <xdr:to>
      <xdr:col>25</xdr:col>
      <xdr:colOff>47625</xdr:colOff>
      <xdr:row>14</xdr:row>
      <xdr:rowOff>219075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333375</xdr:colOff>
      <xdr:row>30</xdr:row>
      <xdr:rowOff>104775</xdr:rowOff>
    </xdr:from>
    <xdr:to>
      <xdr:col>25</xdr:col>
      <xdr:colOff>28575</xdr:colOff>
      <xdr:row>44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352425</xdr:colOff>
      <xdr:row>15</xdr:row>
      <xdr:rowOff>66675</xdr:rowOff>
    </xdr:from>
    <xdr:to>
      <xdr:col>25</xdr:col>
      <xdr:colOff>47625</xdr:colOff>
      <xdr:row>29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OT LOB" refreshedDate="45562.622653703707" createdVersion="4" refreshedVersion="4" minRefreshableVersion="3" recordCount="76">
  <cacheSource type="worksheet">
    <worksheetSource name="Table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d v="2024-01-05T00:00:00"/>
    <s v="Barishal"/>
    <s v="Arif Hossain"/>
    <x v="0"/>
    <n v="5"/>
    <n v="70000"/>
    <n v="350000"/>
  </r>
  <r>
    <d v="2024-01-06T00:00:00"/>
    <s v="Chittagong"/>
    <s v="Oishi Das"/>
    <x v="1"/>
    <n v="10"/>
    <n v="50000"/>
    <n v="500000"/>
  </r>
  <r>
    <d v="2024-01-07T00:00:00"/>
    <s v="Khulna"/>
    <s v="Parvez Hasan"/>
    <x v="2"/>
    <n v="7"/>
    <n v="20000"/>
    <n v="140000"/>
  </r>
  <r>
    <d v="2024-01-08T00:00:00"/>
    <s v="Rajshahi"/>
    <s v="Nabila Sultana"/>
    <x v="3"/>
    <n v="15"/>
    <n v="30000"/>
    <n v="450000"/>
  </r>
  <r>
    <d v="2024-01-09T00:00:00"/>
    <s v="Sylhet"/>
    <s v="Eva Karim"/>
    <x v="0"/>
    <n v="3"/>
    <n v="70000"/>
    <n v="210000"/>
  </r>
  <r>
    <d v="2024-01-10T00:00:00"/>
    <s v="Dhaka"/>
    <s v="Farhan Islam"/>
    <x v="1"/>
    <n v="6"/>
    <n v="50000"/>
    <n v="300000"/>
  </r>
  <r>
    <d v="2024-01-11T00:00:00"/>
    <s v="Chittagong"/>
    <s v="Parvez Hasan"/>
    <x v="2"/>
    <n v="4"/>
    <n v="20000"/>
    <n v="80000"/>
  </r>
  <r>
    <d v="2024-01-12T00:00:00"/>
    <s v="Khulna"/>
    <s v="Nabila Sultana"/>
    <x v="3"/>
    <n v="10"/>
    <n v="30000"/>
    <n v="300000"/>
  </r>
  <r>
    <d v="2024-01-13T00:00:00"/>
    <s v="Barishal"/>
    <s v="Arif Hossain"/>
    <x v="0"/>
    <n v="8"/>
    <n v="70000"/>
    <n v="560000"/>
  </r>
  <r>
    <d v="2024-01-14T00:00:00"/>
    <s v="Sylhet"/>
    <s v="Arif Hossain"/>
    <x v="1"/>
    <n v="12"/>
    <n v="50000"/>
    <n v="600000"/>
  </r>
  <r>
    <d v="2024-01-15T00:00:00"/>
    <s v="Dhaka"/>
    <s v="Oishi Das"/>
    <x v="2"/>
    <n v="9"/>
    <n v="20000"/>
    <n v="180000"/>
  </r>
  <r>
    <d v="2024-01-16T00:00:00"/>
    <s v="Chittagong"/>
    <s v="Parvez Hasan"/>
    <x v="3"/>
    <n v="5"/>
    <n v="30000"/>
    <n v="150000"/>
  </r>
  <r>
    <d v="2024-01-17T00:00:00"/>
    <s v="Khulna"/>
    <s v="Nabila Sultana"/>
    <x v="0"/>
    <n v="11"/>
    <n v="70000"/>
    <n v="770000"/>
  </r>
  <r>
    <d v="2024-01-18T00:00:00"/>
    <s v="Rajshahi"/>
    <s v="Eva Karim"/>
    <x v="1"/>
    <n v="7"/>
    <n v="50000"/>
    <n v="350000"/>
  </r>
  <r>
    <d v="2024-01-19T00:00:00"/>
    <s v="Sylhet"/>
    <s v="Farhan Islam"/>
    <x v="2"/>
    <n v="6"/>
    <n v="20000"/>
    <n v="120000"/>
  </r>
  <r>
    <d v="2024-01-20T00:00:00"/>
    <s v="Dhaka"/>
    <s v="Parvez Hasan"/>
    <x v="3"/>
    <n v="13"/>
    <n v="30000"/>
    <n v="390000"/>
  </r>
  <r>
    <d v="2024-01-21T00:00:00"/>
    <s v="Barishal"/>
    <s v="Nabila Sultana"/>
    <x v="0"/>
    <n v="9"/>
    <n v="70000"/>
    <n v="630000"/>
  </r>
  <r>
    <d v="2024-01-22T00:00:00"/>
    <s v="Khulna"/>
    <s v="Eva Karim"/>
    <x v="1"/>
    <n v="8"/>
    <n v="50000"/>
    <n v="400000"/>
  </r>
  <r>
    <d v="2024-01-23T00:00:00"/>
    <s v="Rajshahi"/>
    <s v="Farhan Islam"/>
    <x v="2"/>
    <n v="14"/>
    <n v="20000"/>
    <n v="280000"/>
  </r>
  <r>
    <d v="2024-01-24T00:00:00"/>
    <s v="Sylhet"/>
    <s v="Parvez Hasan"/>
    <x v="3"/>
    <n v="7"/>
    <n v="30000"/>
    <n v="210000"/>
  </r>
  <r>
    <d v="2024-01-25T00:00:00"/>
    <s v="Dhaka"/>
    <s v="Nabila Sultana"/>
    <x v="0"/>
    <n v="10"/>
    <n v="70000"/>
    <n v="700000"/>
  </r>
  <r>
    <d v="2024-01-26T00:00:00"/>
    <s v="Chittagong"/>
    <s v="Arif Hossain"/>
    <x v="1"/>
    <n v="5"/>
    <n v="50000"/>
    <n v="250000"/>
  </r>
  <r>
    <d v="2024-01-27T00:00:00"/>
    <s v="Barishal"/>
    <s v="Oishi Das"/>
    <x v="2"/>
    <n v="8"/>
    <n v="20000"/>
    <n v="160000"/>
  </r>
  <r>
    <d v="2024-01-28T00:00:00"/>
    <s v="Rajshahi"/>
    <s v="Parvez Hasan"/>
    <x v="3"/>
    <n v="6"/>
    <n v="30000"/>
    <n v="180000"/>
  </r>
  <r>
    <d v="2024-01-29T00:00:00"/>
    <s v="Sylhet"/>
    <s v="Nabila Sultana"/>
    <x v="0"/>
    <n v="7"/>
    <n v="70000"/>
    <n v="490000"/>
  </r>
  <r>
    <d v="2024-02-01T00:00:00"/>
    <s v="Dhaka"/>
    <s v="Eva Karim"/>
    <x v="0"/>
    <n v="8"/>
    <n v="70000"/>
    <n v="560000"/>
  </r>
  <r>
    <d v="2024-02-02T00:00:00"/>
    <s v="Chittagong"/>
    <s v="Farhan Islam"/>
    <x v="1"/>
    <n v="6"/>
    <n v="50000"/>
    <n v="300000"/>
  </r>
  <r>
    <d v="2024-02-03T00:00:00"/>
    <s v="Khulna"/>
    <s v="Parvez Hasan"/>
    <x v="2"/>
    <n v="10"/>
    <n v="20000"/>
    <n v="200000"/>
  </r>
  <r>
    <d v="2024-02-04T00:00:00"/>
    <s v="Rajshahi"/>
    <s v="Arif Hossain"/>
    <x v="3"/>
    <n v="20"/>
    <n v="30000"/>
    <n v="600000"/>
  </r>
  <r>
    <d v="2024-02-05T00:00:00"/>
    <s v="Barishal"/>
    <s v="Eva Karim"/>
    <x v="0"/>
    <n v="4"/>
    <n v="70000"/>
    <n v="280000"/>
  </r>
  <r>
    <d v="2024-02-06T00:00:00"/>
    <s v="Dhaka"/>
    <s v="Farhan Islam"/>
    <x v="1"/>
    <n v="9"/>
    <n v="50000"/>
    <n v="450000"/>
  </r>
  <r>
    <d v="2024-02-07T00:00:00"/>
    <s v="Chittagong"/>
    <s v="Eva Karim"/>
    <x v="2"/>
    <n v="5"/>
    <n v="20000"/>
    <n v="100000"/>
  </r>
  <r>
    <d v="2024-02-08T00:00:00"/>
    <s v="Barishal"/>
    <s v="Farhan Islam"/>
    <x v="3"/>
    <n v="15"/>
    <n v="30000"/>
    <n v="450000"/>
  </r>
  <r>
    <d v="2024-02-09T00:00:00"/>
    <s v="Rajshahi"/>
    <s v="Parvez Hasan"/>
    <x v="0"/>
    <n v="7"/>
    <n v="70000"/>
    <n v="490000"/>
  </r>
  <r>
    <d v="2024-02-10T00:00:00"/>
    <s v="Sylhet"/>
    <s v="Nabila Sultana"/>
    <x v="1"/>
    <n v="11"/>
    <n v="50000"/>
    <n v="550000"/>
  </r>
  <r>
    <d v="2024-02-11T00:00:00"/>
    <s v="Dhaka"/>
    <s v="Arif Hossain"/>
    <x v="2"/>
    <n v="12"/>
    <n v="20000"/>
    <n v="240000"/>
  </r>
  <r>
    <d v="2024-02-12T00:00:00"/>
    <s v="Chittagong"/>
    <s v="Arif Hossain"/>
    <x v="3"/>
    <n v="10"/>
    <n v="30000"/>
    <n v="300000"/>
  </r>
  <r>
    <d v="2024-02-13T00:00:00"/>
    <s v="Khulna"/>
    <s v="Oishi Das"/>
    <x v="0"/>
    <n v="9"/>
    <n v="70000"/>
    <n v="630000"/>
  </r>
  <r>
    <d v="2024-02-14T00:00:00"/>
    <s v="Rajshahi"/>
    <s v="Parvez Hasan"/>
    <x v="1"/>
    <n v="8"/>
    <n v="50000"/>
    <n v="400000"/>
  </r>
  <r>
    <d v="2024-02-15T00:00:00"/>
    <s v="Sylhet"/>
    <s v="Nabila Sultana"/>
    <x v="2"/>
    <n v="11"/>
    <n v="20000"/>
    <n v="220000"/>
  </r>
  <r>
    <d v="2024-02-16T00:00:00"/>
    <s v="Barishal"/>
    <s v="Eva Karim"/>
    <x v="3"/>
    <n v="14"/>
    <n v="30000"/>
    <n v="420000"/>
  </r>
  <r>
    <d v="2024-02-17T00:00:00"/>
    <s v="Chittagong"/>
    <s v="Farhan Islam"/>
    <x v="0"/>
    <n v="10"/>
    <n v="70000"/>
    <n v="700000"/>
  </r>
  <r>
    <d v="2024-02-18T00:00:00"/>
    <s v="Khulna"/>
    <s v="Parvez Hasan"/>
    <x v="1"/>
    <n v="9"/>
    <n v="50000"/>
    <n v="450000"/>
  </r>
  <r>
    <d v="2024-02-19T00:00:00"/>
    <s v="Rajshahi"/>
    <s v="Nabila Sultana"/>
    <x v="2"/>
    <n v="13"/>
    <n v="20000"/>
    <n v="260000"/>
  </r>
  <r>
    <d v="2024-02-20T00:00:00"/>
    <s v="Sylhet"/>
    <s v="Eva Karim"/>
    <x v="3"/>
    <n v="8"/>
    <n v="30000"/>
    <n v="240000"/>
  </r>
  <r>
    <d v="2024-02-21T00:00:00"/>
    <s v="Dhaka"/>
    <s v="Farhan Islam"/>
    <x v="0"/>
    <n v="12"/>
    <n v="70000"/>
    <n v="840000"/>
  </r>
  <r>
    <d v="2024-02-22T00:00:00"/>
    <s v="Chittagong"/>
    <s v="Parvez Hasan"/>
    <x v="1"/>
    <n v="7"/>
    <n v="50000"/>
    <n v="350000"/>
  </r>
  <r>
    <d v="2024-02-23T00:00:00"/>
    <s v="Khulna"/>
    <s v="Nabila Sultana"/>
    <x v="2"/>
    <n v="9"/>
    <n v="20000"/>
    <n v="180000"/>
  </r>
  <r>
    <d v="2024-02-24T00:00:00"/>
    <s v="Barishal"/>
    <s v="Arif Hossain"/>
    <x v="3"/>
    <n v="12"/>
    <n v="30000"/>
    <n v="360000"/>
  </r>
  <r>
    <d v="2024-02-25T00:00:00"/>
    <s v="Sylhet"/>
    <s v="Oishi Das"/>
    <x v="0"/>
    <n v="5"/>
    <n v="70000"/>
    <n v="350000"/>
  </r>
  <r>
    <d v="2024-03-01T00:00:00"/>
    <s v="Dhaka"/>
    <s v="Arif Hossain"/>
    <x v="0"/>
    <n v="12"/>
    <n v="70000"/>
    <n v="840000"/>
  </r>
  <r>
    <d v="2024-03-02T00:00:00"/>
    <s v="Chittagong"/>
    <s v="Arif Hossain"/>
    <x v="1"/>
    <n v="8"/>
    <n v="50000"/>
    <n v="400000"/>
  </r>
  <r>
    <d v="2024-03-03T00:00:00"/>
    <s v="Khulna"/>
    <s v="Eva Karim"/>
    <x v="2"/>
    <n v="7"/>
    <n v="20000"/>
    <n v="140000"/>
  </r>
  <r>
    <d v="2024-03-04T00:00:00"/>
    <s v="Rajshahi"/>
    <s v="Farhan Islam"/>
    <x v="3"/>
    <n v="9"/>
    <n v="30000"/>
    <n v="270000"/>
  </r>
  <r>
    <d v="2024-03-05T00:00:00"/>
    <s v="Sylhet"/>
    <s v="Eva Karim"/>
    <x v="0"/>
    <n v="6"/>
    <n v="70000"/>
    <n v="420000"/>
  </r>
  <r>
    <d v="2024-03-06T00:00:00"/>
    <s v="Barishal"/>
    <s v="Farhan Islam"/>
    <x v="1"/>
    <n v="10"/>
    <n v="50000"/>
    <n v="500000"/>
  </r>
  <r>
    <d v="2024-03-07T00:00:00"/>
    <s v="Chittagong"/>
    <s v="Parvez Hasan"/>
    <x v="2"/>
    <n v="8"/>
    <n v="20000"/>
    <n v="160000"/>
  </r>
  <r>
    <d v="2024-03-08T00:00:00"/>
    <s v="Barishal"/>
    <s v="Nabila Sultana"/>
    <x v="3"/>
    <n v="13"/>
    <n v="30000"/>
    <n v="390000"/>
  </r>
  <r>
    <d v="2024-03-09T00:00:00"/>
    <s v="Rajshahi"/>
    <s v="Arif Hossain"/>
    <x v="0"/>
    <n v="9"/>
    <n v="70000"/>
    <n v="630000"/>
  </r>
  <r>
    <d v="2024-03-10T00:00:00"/>
    <s v="Sylhet"/>
    <s v="Parvez Hasan"/>
    <x v="1"/>
    <n v="5"/>
    <n v="50000"/>
    <n v="250000"/>
  </r>
  <r>
    <d v="2024-03-11T00:00:00"/>
    <s v="Dhaka"/>
    <s v="Oishi Das"/>
    <x v="2"/>
    <n v="11"/>
    <n v="20000"/>
    <n v="220000"/>
  </r>
  <r>
    <d v="2024-03-12T00:00:00"/>
    <s v="Chittagong"/>
    <s v="Parvez Hasan"/>
    <x v="3"/>
    <n v="14"/>
    <n v="30000"/>
    <n v="420000"/>
  </r>
  <r>
    <d v="2024-03-13T00:00:00"/>
    <s v="Khulna"/>
    <s v="Nabila Sultana"/>
    <x v="0"/>
    <n v="10"/>
    <n v="70000"/>
    <n v="700000"/>
  </r>
  <r>
    <d v="2024-03-14T00:00:00"/>
    <s v="Rajshahi"/>
    <s v="Eva Karim"/>
    <x v="1"/>
    <n v="6"/>
    <n v="50000"/>
    <n v="300000"/>
  </r>
  <r>
    <d v="2024-03-15T00:00:00"/>
    <s v="Barishal"/>
    <s v="Farhan Islam"/>
    <x v="2"/>
    <n v="8"/>
    <n v="20000"/>
    <n v="160000"/>
  </r>
  <r>
    <d v="2024-03-16T00:00:00"/>
    <s v="Dhaka"/>
    <s v="Parvez Hasan"/>
    <x v="3"/>
    <n v="12"/>
    <n v="30000"/>
    <n v="360000"/>
  </r>
  <r>
    <d v="2024-03-17T00:00:00"/>
    <s v="Chittagong"/>
    <s v="Nabila Sultana"/>
    <x v="0"/>
    <n v="9"/>
    <n v="70000"/>
    <n v="630000"/>
  </r>
  <r>
    <d v="2024-03-18T00:00:00"/>
    <s v="Barishal"/>
    <s v="Oishi Das"/>
    <x v="1"/>
    <n v="7"/>
    <n v="50000"/>
    <n v="350000"/>
  </r>
  <r>
    <d v="2024-03-19T00:00:00"/>
    <s v="Rajshahi"/>
    <s v="Parvez Hasan"/>
    <x v="2"/>
    <n v="14"/>
    <n v="20000"/>
    <n v="280000"/>
  </r>
  <r>
    <d v="2024-03-20T00:00:00"/>
    <s v="Sylhet"/>
    <s v="Nabila Sultana"/>
    <x v="3"/>
    <n v="8"/>
    <n v="30000"/>
    <n v="240000"/>
  </r>
  <r>
    <d v="2024-03-21T00:00:00"/>
    <s v="Dhaka"/>
    <s v="Eva Karim"/>
    <x v="0"/>
    <n v="11"/>
    <n v="70000"/>
    <n v="770000"/>
  </r>
  <r>
    <d v="2024-03-22T00:00:00"/>
    <s v="Barishal"/>
    <s v="Farhan Islam"/>
    <x v="1"/>
    <n v="5"/>
    <n v="50000"/>
    <n v="250000"/>
  </r>
  <r>
    <d v="2024-03-23T00:00:00"/>
    <s v="Khulna"/>
    <s v="Parvez Hasan"/>
    <x v="2"/>
    <n v="10"/>
    <n v="20000"/>
    <n v="200000"/>
  </r>
  <r>
    <d v="2024-03-24T00:00:00"/>
    <s v="Rajshahi"/>
    <s v="Nabila Sultana"/>
    <x v="3"/>
    <n v="9"/>
    <n v="30000"/>
    <n v="270000"/>
  </r>
  <r>
    <d v="2024-03-25T00:00:00"/>
    <s v="Sylhet"/>
    <s v="Farhan Islam"/>
    <x v="0"/>
    <n v="10"/>
    <n v="70000"/>
    <n v="700000"/>
  </r>
  <r>
    <d v="2024-03-30T00:00:00"/>
    <s v="Barishal"/>
    <s v="Nabila Sultana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J32:K37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5:G81" totalsRowShown="0" headerRowDxfId="10" dataDxfId="9">
  <autoFilter ref="A5:G81"/>
  <sortState ref="A6:G81">
    <sortCondition ref="A4:A79"/>
  </sortState>
  <tableColumns count="7">
    <tableColumn id="1" name="Date" dataDxfId="8"/>
    <tableColumn id="2" name="Region" dataDxfId="7"/>
    <tableColumn id="3" name="Sales Rep" dataDxfId="6"/>
    <tableColumn id="4" name="Product" dataDxfId="5"/>
    <tableColumn id="5" name="Quantity" dataDxfId="4"/>
    <tableColumn id="6" name="Unit Price (BDT)" dataDxfId="3"/>
    <tableColumn id="7" name="Total Sales (BDT)" dataDxfId="2">
      <calculatedColumnFormula>E6*F6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2"/>
  <sheetViews>
    <sheetView topLeftCell="A37" zoomScale="85" zoomScaleNormal="85" workbookViewId="0">
      <selection activeCell="K64" sqref="K64"/>
    </sheetView>
  </sheetViews>
  <sheetFormatPr defaultRowHeight="15"/>
  <cols>
    <col min="1" max="1" width="12.28515625" customWidth="1"/>
    <col min="2" max="2" width="10.28515625" customWidth="1"/>
    <col min="3" max="3" width="14.5703125" customWidth="1"/>
    <col min="4" max="4" width="15.7109375" bestFit="1" customWidth="1"/>
    <col min="5" max="5" width="13.140625" customWidth="1"/>
    <col min="6" max="6" width="17.140625" customWidth="1"/>
    <col min="7" max="7" width="19.85546875" customWidth="1"/>
    <col min="10" max="10" width="17" bestFit="1" customWidth="1"/>
    <col min="11" max="12" width="22.7109375" bestFit="1" customWidth="1"/>
    <col min="13" max="13" width="16" customWidth="1"/>
    <col min="14" max="14" width="13.28515625" customWidth="1"/>
    <col min="15" max="15" width="9.28515625" customWidth="1"/>
    <col min="16" max="16" width="12" bestFit="1" customWidth="1"/>
    <col min="17" max="17" width="6.5703125" customWidth="1"/>
    <col min="18" max="18" width="11.42578125" bestFit="1" customWidth="1"/>
  </cols>
  <sheetData>
    <row r="1" spans="1:11" ht="15" customHeight="1">
      <c r="A1" s="43" t="s">
        <v>45</v>
      </c>
      <c r="B1" s="43"/>
    </row>
    <row r="2" spans="1:11" ht="15" customHeight="1">
      <c r="A2" s="43"/>
      <c r="B2" s="43"/>
      <c r="I2" s="43" t="s">
        <v>47</v>
      </c>
      <c r="J2" s="43"/>
    </row>
    <row r="3" spans="1:11">
      <c r="A3" s="40" t="s">
        <v>0</v>
      </c>
      <c r="B3" s="40"/>
      <c r="C3" s="40"/>
      <c r="D3" s="40"/>
      <c r="E3" s="40"/>
      <c r="F3" s="40"/>
      <c r="G3" s="40"/>
      <c r="I3" s="43"/>
      <c r="J3" s="43"/>
    </row>
    <row r="4" spans="1:11" ht="18.75">
      <c r="A4" s="40"/>
      <c r="B4" s="40"/>
      <c r="C4" s="40"/>
      <c r="D4" s="40"/>
      <c r="E4" s="40"/>
      <c r="F4" s="40"/>
      <c r="G4" s="40"/>
      <c r="I4" s="44" t="s">
        <v>49</v>
      </c>
      <c r="J4" s="44"/>
      <c r="K4" s="44"/>
    </row>
    <row r="5" spans="1:11" ht="18" customHeight="1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J5" s="17" t="str">
        <f>Table2[[#Headers],[Region]]</f>
        <v>Region</v>
      </c>
      <c r="K5" s="17" t="str">
        <f>Table2[[#Headers],[Total Sales (BDT)]]</f>
        <v>Total Sales (BDT)</v>
      </c>
    </row>
    <row r="6" spans="1:11">
      <c r="A6" s="2">
        <v>45296</v>
      </c>
      <c r="B6" s="3" t="s">
        <v>8</v>
      </c>
      <c r="C6" s="3" t="s">
        <v>9</v>
      </c>
      <c r="D6" s="3" t="s">
        <v>10</v>
      </c>
      <c r="E6" s="3">
        <v>5</v>
      </c>
      <c r="F6" s="3">
        <v>70000</v>
      </c>
      <c r="G6" s="3">
        <f t="shared" ref="G6:G37" si="0">E6*F6</f>
        <v>350000</v>
      </c>
      <c r="J6" s="8" t="str">
        <f t="shared" ref="J6:J11" si="1">B6</f>
        <v>Barishal</v>
      </c>
      <c r="K6" s="8">
        <f>SUMIF(Table2[Region],B6,Table2[Total Sales (BDT)])</f>
        <v>5010000</v>
      </c>
    </row>
    <row r="7" spans="1:11" ht="15" customHeight="1">
      <c r="A7" s="2">
        <v>45297</v>
      </c>
      <c r="B7" s="3" t="s">
        <v>11</v>
      </c>
      <c r="C7" s="3" t="s">
        <v>12</v>
      </c>
      <c r="D7" s="3" t="s">
        <v>13</v>
      </c>
      <c r="E7" s="3">
        <v>10</v>
      </c>
      <c r="F7" s="3">
        <v>50000</v>
      </c>
      <c r="G7" s="3">
        <f t="shared" si="0"/>
        <v>500000</v>
      </c>
      <c r="J7" s="8" t="str">
        <f t="shared" si="1"/>
        <v>Chittagong</v>
      </c>
      <c r="K7" s="8">
        <f>SUMIF(Table2[Region],B7,Table2[Total Sales (BDT)])</f>
        <v>4340000</v>
      </c>
    </row>
    <row r="8" spans="1:11" ht="15" customHeight="1">
      <c r="A8" s="2">
        <v>45298</v>
      </c>
      <c r="B8" s="3" t="s">
        <v>14</v>
      </c>
      <c r="C8" s="3" t="s">
        <v>15</v>
      </c>
      <c r="D8" s="3" t="s">
        <v>16</v>
      </c>
      <c r="E8" s="3">
        <v>7</v>
      </c>
      <c r="F8" s="3">
        <v>20000</v>
      </c>
      <c r="G8" s="3">
        <f t="shared" si="0"/>
        <v>140000</v>
      </c>
      <c r="J8" s="8" t="str">
        <f t="shared" si="1"/>
        <v>Khulna</v>
      </c>
      <c r="K8" s="8">
        <f>SUMIF(Table2[Region],B8,Table2[Total Sales (BDT)])</f>
        <v>4110000</v>
      </c>
    </row>
    <row r="9" spans="1:11" ht="15" customHeight="1">
      <c r="A9" s="2">
        <v>45299</v>
      </c>
      <c r="B9" s="3" t="s">
        <v>17</v>
      </c>
      <c r="C9" s="3" t="s">
        <v>18</v>
      </c>
      <c r="D9" s="3" t="s">
        <v>19</v>
      </c>
      <c r="E9" s="3">
        <v>15</v>
      </c>
      <c r="F9" s="3">
        <v>30000</v>
      </c>
      <c r="G9" s="3">
        <f t="shared" si="0"/>
        <v>450000</v>
      </c>
      <c r="J9" s="8" t="str">
        <f t="shared" si="1"/>
        <v>Rajshahi</v>
      </c>
      <c r="K9" s="8">
        <f>SUMIF(Table2[Region],B9,Table2[Total Sales (BDT)])</f>
        <v>4760000</v>
      </c>
    </row>
    <row r="10" spans="1:11" ht="15" customHeight="1">
      <c r="A10" s="2">
        <v>45300</v>
      </c>
      <c r="B10" s="3" t="s">
        <v>20</v>
      </c>
      <c r="C10" s="3" t="s">
        <v>21</v>
      </c>
      <c r="D10" s="3" t="s">
        <v>10</v>
      </c>
      <c r="E10" s="3">
        <v>3</v>
      </c>
      <c r="F10" s="3">
        <v>70000</v>
      </c>
      <c r="G10" s="3">
        <f t="shared" si="0"/>
        <v>210000</v>
      </c>
      <c r="J10" s="8" t="str">
        <f t="shared" si="1"/>
        <v>Sylhet</v>
      </c>
      <c r="K10" s="8">
        <f>SUMIF(Table2[Region],B10,Table2[Total Sales (BDT)])</f>
        <v>4600000</v>
      </c>
    </row>
    <row r="11" spans="1:11">
      <c r="A11" s="2">
        <v>45301</v>
      </c>
      <c r="B11" s="3" t="s">
        <v>22</v>
      </c>
      <c r="C11" s="3" t="s">
        <v>23</v>
      </c>
      <c r="D11" s="3" t="s">
        <v>13</v>
      </c>
      <c r="E11" s="3">
        <v>6</v>
      </c>
      <c r="F11" s="3">
        <v>50000</v>
      </c>
      <c r="G11" s="3">
        <f t="shared" si="0"/>
        <v>300000</v>
      </c>
      <c r="J11" s="8" t="str">
        <f t="shared" si="1"/>
        <v>Dhaka</v>
      </c>
      <c r="K11" s="8">
        <f>SUMIF(Table2[Region],B11,Table2[Total Sales (BDT)])</f>
        <v>5850000</v>
      </c>
    </row>
    <row r="12" spans="1:11" ht="15.75" customHeight="1">
      <c r="A12" s="2">
        <v>45302</v>
      </c>
      <c r="B12" s="3" t="s">
        <v>11</v>
      </c>
      <c r="C12" s="3" t="s">
        <v>15</v>
      </c>
      <c r="D12" s="3" t="s">
        <v>16</v>
      </c>
      <c r="E12" s="3">
        <v>4</v>
      </c>
      <c r="F12" s="3">
        <v>20000</v>
      </c>
      <c r="G12" s="3">
        <f t="shared" si="0"/>
        <v>80000</v>
      </c>
    </row>
    <row r="13" spans="1:11" ht="16.5" customHeight="1">
      <c r="A13" s="2">
        <v>45303</v>
      </c>
      <c r="B13" s="3" t="s">
        <v>14</v>
      </c>
      <c r="C13" s="3" t="s">
        <v>18</v>
      </c>
      <c r="D13" s="3" t="s">
        <v>19</v>
      </c>
      <c r="E13" s="3">
        <v>10</v>
      </c>
      <c r="F13" s="3">
        <v>30000</v>
      </c>
      <c r="G13" s="3">
        <f t="shared" si="0"/>
        <v>300000</v>
      </c>
    </row>
    <row r="14" spans="1:11">
      <c r="A14" s="2">
        <v>45304</v>
      </c>
      <c r="B14" s="3" t="s">
        <v>8</v>
      </c>
      <c r="C14" s="3" t="s">
        <v>9</v>
      </c>
      <c r="D14" s="3" t="s">
        <v>10</v>
      </c>
      <c r="E14" s="3">
        <v>8</v>
      </c>
      <c r="F14" s="3">
        <v>70000</v>
      </c>
      <c r="G14" s="3">
        <f t="shared" si="0"/>
        <v>560000</v>
      </c>
    </row>
    <row r="15" spans="1:11">
      <c r="A15" s="2">
        <v>45305</v>
      </c>
      <c r="B15" s="3" t="s">
        <v>20</v>
      </c>
      <c r="C15" s="3" t="s">
        <v>9</v>
      </c>
      <c r="D15" s="3" t="s">
        <v>13</v>
      </c>
      <c r="E15" s="3">
        <v>12</v>
      </c>
      <c r="F15" s="3">
        <v>50000</v>
      </c>
      <c r="G15" s="3">
        <f t="shared" si="0"/>
        <v>600000</v>
      </c>
    </row>
    <row r="16" spans="1:11">
      <c r="A16" s="2">
        <v>45306</v>
      </c>
      <c r="B16" s="3" t="s">
        <v>22</v>
      </c>
      <c r="C16" s="3" t="s">
        <v>12</v>
      </c>
      <c r="D16" s="3" t="s">
        <v>16</v>
      </c>
      <c r="E16" s="3">
        <v>9</v>
      </c>
      <c r="F16" s="3">
        <v>20000</v>
      </c>
      <c r="G16" s="3">
        <f t="shared" si="0"/>
        <v>180000</v>
      </c>
    </row>
    <row r="17" spans="1:11" ht="16.5" customHeight="1">
      <c r="A17" s="2">
        <v>45307</v>
      </c>
      <c r="B17" s="3" t="s">
        <v>11</v>
      </c>
      <c r="C17" s="3" t="s">
        <v>15</v>
      </c>
      <c r="D17" s="3" t="s">
        <v>19</v>
      </c>
      <c r="E17" s="3">
        <v>5</v>
      </c>
      <c r="F17" s="3">
        <v>30000</v>
      </c>
      <c r="G17" s="3">
        <f t="shared" si="0"/>
        <v>150000</v>
      </c>
    </row>
    <row r="18" spans="1:11" ht="15.75" customHeight="1">
      <c r="A18" s="2">
        <v>45308</v>
      </c>
      <c r="B18" s="3" t="s">
        <v>14</v>
      </c>
      <c r="C18" s="3" t="s">
        <v>18</v>
      </c>
      <c r="D18" s="3" t="s">
        <v>10</v>
      </c>
      <c r="E18" s="3">
        <v>11</v>
      </c>
      <c r="F18" s="3">
        <v>70000</v>
      </c>
      <c r="G18" s="3">
        <f t="shared" si="0"/>
        <v>770000</v>
      </c>
    </row>
    <row r="19" spans="1:11" ht="17.25" customHeight="1">
      <c r="A19" s="2">
        <v>45309</v>
      </c>
      <c r="B19" s="3" t="s">
        <v>17</v>
      </c>
      <c r="C19" s="3" t="s">
        <v>21</v>
      </c>
      <c r="D19" s="3" t="s">
        <v>13</v>
      </c>
      <c r="E19" s="3">
        <v>7</v>
      </c>
      <c r="F19" s="3">
        <v>50000</v>
      </c>
      <c r="G19" s="3">
        <f t="shared" si="0"/>
        <v>350000</v>
      </c>
    </row>
    <row r="20" spans="1:11" ht="17.25" customHeight="1">
      <c r="A20" s="2">
        <v>45310</v>
      </c>
      <c r="B20" s="3" t="s">
        <v>20</v>
      </c>
      <c r="C20" s="3" t="s">
        <v>23</v>
      </c>
      <c r="D20" s="3" t="s">
        <v>16</v>
      </c>
      <c r="E20" s="3">
        <v>6</v>
      </c>
      <c r="F20" s="3">
        <v>20000</v>
      </c>
      <c r="G20" s="3">
        <f t="shared" si="0"/>
        <v>120000</v>
      </c>
    </row>
    <row r="21" spans="1:11" ht="18.75" customHeight="1">
      <c r="A21" s="2">
        <v>45311</v>
      </c>
      <c r="B21" s="3" t="s">
        <v>22</v>
      </c>
      <c r="C21" s="3" t="s">
        <v>15</v>
      </c>
      <c r="D21" s="3" t="s">
        <v>19</v>
      </c>
      <c r="E21" s="3">
        <v>13</v>
      </c>
      <c r="F21" s="3">
        <v>30000</v>
      </c>
      <c r="G21" s="3">
        <f t="shared" si="0"/>
        <v>390000</v>
      </c>
    </row>
    <row r="22" spans="1:11" ht="18" customHeight="1">
      <c r="A22" s="2">
        <v>45312</v>
      </c>
      <c r="B22" s="3" t="s">
        <v>8</v>
      </c>
      <c r="C22" s="3" t="s">
        <v>18</v>
      </c>
      <c r="D22" s="3" t="s">
        <v>10</v>
      </c>
      <c r="E22" s="3">
        <v>9</v>
      </c>
      <c r="F22" s="3">
        <v>70000</v>
      </c>
      <c r="G22" s="3">
        <f t="shared" si="0"/>
        <v>630000</v>
      </c>
    </row>
    <row r="23" spans="1:11" ht="19.5" customHeight="1">
      <c r="A23" s="2">
        <v>45313</v>
      </c>
      <c r="B23" s="3" t="s">
        <v>14</v>
      </c>
      <c r="C23" s="3" t="s">
        <v>21</v>
      </c>
      <c r="D23" s="3" t="s">
        <v>13</v>
      </c>
      <c r="E23" s="3">
        <v>8</v>
      </c>
      <c r="F23" s="3">
        <v>50000</v>
      </c>
      <c r="G23" s="3">
        <f t="shared" si="0"/>
        <v>400000</v>
      </c>
    </row>
    <row r="24" spans="1:11" ht="17.25" customHeight="1">
      <c r="A24" s="2">
        <v>45314</v>
      </c>
      <c r="B24" s="3" t="s">
        <v>17</v>
      </c>
      <c r="C24" s="3" t="s">
        <v>23</v>
      </c>
      <c r="D24" s="3" t="s">
        <v>16</v>
      </c>
      <c r="E24" s="3">
        <v>14</v>
      </c>
      <c r="F24" s="3">
        <v>20000</v>
      </c>
      <c r="G24" s="3">
        <f t="shared" si="0"/>
        <v>280000</v>
      </c>
    </row>
    <row r="25" spans="1:11" ht="18.75" customHeight="1">
      <c r="A25" s="2">
        <v>45315</v>
      </c>
      <c r="B25" s="3" t="s">
        <v>20</v>
      </c>
      <c r="C25" s="3" t="s">
        <v>15</v>
      </c>
      <c r="D25" s="3" t="s">
        <v>19</v>
      </c>
      <c r="E25" s="3">
        <v>7</v>
      </c>
      <c r="F25" s="3">
        <v>30000</v>
      </c>
      <c r="G25" s="3">
        <f t="shared" si="0"/>
        <v>210000</v>
      </c>
    </row>
    <row r="26" spans="1:11" ht="16.5" customHeight="1">
      <c r="A26" s="2">
        <v>45316</v>
      </c>
      <c r="B26" s="3" t="s">
        <v>22</v>
      </c>
      <c r="C26" s="3" t="s">
        <v>18</v>
      </c>
      <c r="D26" s="3" t="s">
        <v>10</v>
      </c>
      <c r="E26" s="3">
        <v>10</v>
      </c>
      <c r="F26" s="3">
        <v>70000</v>
      </c>
      <c r="G26" s="3">
        <f t="shared" si="0"/>
        <v>700000</v>
      </c>
    </row>
    <row r="27" spans="1:11" ht="16.5" customHeight="1">
      <c r="A27" s="2">
        <v>45317</v>
      </c>
      <c r="B27" s="3" t="s">
        <v>11</v>
      </c>
      <c r="C27" s="3" t="s">
        <v>9</v>
      </c>
      <c r="D27" s="3" t="s">
        <v>13</v>
      </c>
      <c r="E27" s="3">
        <v>5</v>
      </c>
      <c r="F27" s="3">
        <v>50000</v>
      </c>
      <c r="G27" s="3">
        <f t="shared" si="0"/>
        <v>250000</v>
      </c>
    </row>
    <row r="28" spans="1:11" ht="13.5" customHeight="1">
      <c r="A28" s="2">
        <v>45318</v>
      </c>
      <c r="B28" s="3" t="s">
        <v>8</v>
      </c>
      <c r="C28" s="3" t="s">
        <v>12</v>
      </c>
      <c r="D28" s="3" t="s">
        <v>16</v>
      </c>
      <c r="E28" s="3">
        <v>8</v>
      </c>
      <c r="F28" s="3">
        <v>20000</v>
      </c>
      <c r="G28" s="3">
        <f t="shared" si="0"/>
        <v>160000</v>
      </c>
      <c r="J28" s="43" t="s">
        <v>46</v>
      </c>
    </row>
    <row r="29" spans="1:11" ht="15.75" customHeight="1">
      <c r="A29" s="2">
        <v>45319</v>
      </c>
      <c r="B29" s="3" t="s">
        <v>17</v>
      </c>
      <c r="C29" s="3" t="s">
        <v>15</v>
      </c>
      <c r="D29" s="3" t="s">
        <v>19</v>
      </c>
      <c r="E29" s="3">
        <v>6</v>
      </c>
      <c r="F29" s="3">
        <v>30000</v>
      </c>
      <c r="G29" s="3">
        <f t="shared" si="0"/>
        <v>180000</v>
      </c>
      <c r="J29" s="43"/>
    </row>
    <row r="30" spans="1:11" ht="15" customHeight="1">
      <c r="A30" s="2">
        <v>45320</v>
      </c>
      <c r="B30" s="3" t="s">
        <v>20</v>
      </c>
      <c r="C30" s="3" t="s">
        <v>18</v>
      </c>
      <c r="D30" s="3" t="s">
        <v>10</v>
      </c>
      <c r="E30" s="3">
        <v>7</v>
      </c>
      <c r="F30" s="3">
        <v>70000</v>
      </c>
      <c r="G30" s="3">
        <f t="shared" si="0"/>
        <v>490000</v>
      </c>
      <c r="J30" s="45" t="s">
        <v>50</v>
      </c>
      <c r="K30" s="45"/>
    </row>
    <row r="31" spans="1:11">
      <c r="A31" s="2">
        <v>45323</v>
      </c>
      <c r="B31" s="3" t="s">
        <v>22</v>
      </c>
      <c r="C31" s="3" t="s">
        <v>21</v>
      </c>
      <c r="D31" s="3" t="s">
        <v>10</v>
      </c>
      <c r="E31" s="3">
        <v>8</v>
      </c>
      <c r="F31" s="3">
        <v>70000</v>
      </c>
      <c r="G31" s="3">
        <f t="shared" si="0"/>
        <v>560000</v>
      </c>
      <c r="J31" s="45"/>
      <c r="K31" s="45"/>
    </row>
    <row r="32" spans="1:11" ht="15" customHeight="1">
      <c r="A32" s="2">
        <v>45324</v>
      </c>
      <c r="B32" s="3" t="s">
        <v>11</v>
      </c>
      <c r="C32" s="3" t="s">
        <v>23</v>
      </c>
      <c r="D32" s="3" t="s">
        <v>13</v>
      </c>
      <c r="E32" s="3">
        <v>6</v>
      </c>
      <c r="F32" s="3">
        <v>50000</v>
      </c>
      <c r="G32" s="3">
        <f t="shared" si="0"/>
        <v>300000</v>
      </c>
      <c r="J32" s="5" t="s">
        <v>25</v>
      </c>
      <c r="K32" t="s">
        <v>27</v>
      </c>
    </row>
    <row r="33" spans="1:11" ht="15" customHeight="1">
      <c r="A33" s="2">
        <v>45325</v>
      </c>
      <c r="B33" s="3" t="s">
        <v>14</v>
      </c>
      <c r="C33" s="3" t="s">
        <v>15</v>
      </c>
      <c r="D33" s="3" t="s">
        <v>16</v>
      </c>
      <c r="E33" s="3">
        <v>10</v>
      </c>
      <c r="F33" s="3">
        <v>20000</v>
      </c>
      <c r="G33" s="3">
        <f t="shared" si="0"/>
        <v>200000</v>
      </c>
      <c r="J33" s="6" t="s">
        <v>13</v>
      </c>
      <c r="K33" s="7">
        <v>6950000</v>
      </c>
    </row>
    <row r="34" spans="1:11">
      <c r="A34" s="2">
        <v>45326</v>
      </c>
      <c r="B34" s="3" t="s">
        <v>17</v>
      </c>
      <c r="C34" s="3" t="s">
        <v>9</v>
      </c>
      <c r="D34" s="3" t="s">
        <v>19</v>
      </c>
      <c r="E34" s="3">
        <v>20</v>
      </c>
      <c r="F34" s="3">
        <v>30000</v>
      </c>
      <c r="G34" s="3">
        <f t="shared" si="0"/>
        <v>600000</v>
      </c>
      <c r="J34" s="6" t="s">
        <v>10</v>
      </c>
      <c r="K34" s="7">
        <v>12250000</v>
      </c>
    </row>
    <row r="35" spans="1:11">
      <c r="A35" s="2">
        <v>45327</v>
      </c>
      <c r="B35" s="3" t="s">
        <v>8</v>
      </c>
      <c r="C35" s="3" t="s">
        <v>21</v>
      </c>
      <c r="D35" s="3" t="s">
        <v>10</v>
      </c>
      <c r="E35" s="3">
        <v>4</v>
      </c>
      <c r="F35" s="3">
        <v>70000</v>
      </c>
      <c r="G35" s="3">
        <f t="shared" si="0"/>
        <v>280000</v>
      </c>
      <c r="J35" s="6" t="s">
        <v>19</v>
      </c>
      <c r="K35" s="7">
        <v>6150000</v>
      </c>
    </row>
    <row r="36" spans="1:11">
      <c r="A36" s="2">
        <v>45328</v>
      </c>
      <c r="B36" s="3" t="s">
        <v>22</v>
      </c>
      <c r="C36" s="3" t="s">
        <v>23</v>
      </c>
      <c r="D36" s="3" t="s">
        <v>13</v>
      </c>
      <c r="E36" s="3">
        <v>9</v>
      </c>
      <c r="F36" s="3">
        <v>50000</v>
      </c>
      <c r="G36" s="3">
        <f t="shared" si="0"/>
        <v>450000</v>
      </c>
      <c r="J36" s="6" t="s">
        <v>16</v>
      </c>
      <c r="K36" s="7">
        <v>3320000</v>
      </c>
    </row>
    <row r="37" spans="1:11" ht="17.25" customHeight="1">
      <c r="A37" s="2">
        <v>45329</v>
      </c>
      <c r="B37" s="3" t="s">
        <v>11</v>
      </c>
      <c r="C37" s="3" t="s">
        <v>21</v>
      </c>
      <c r="D37" s="3" t="s">
        <v>16</v>
      </c>
      <c r="E37" s="3">
        <v>5</v>
      </c>
      <c r="F37" s="3">
        <v>20000</v>
      </c>
      <c r="G37" s="3">
        <f t="shared" si="0"/>
        <v>100000</v>
      </c>
      <c r="J37" s="6" t="s">
        <v>26</v>
      </c>
      <c r="K37" s="7">
        <v>28670000</v>
      </c>
    </row>
    <row r="38" spans="1:11">
      <c r="A38" s="2">
        <v>45330</v>
      </c>
      <c r="B38" s="3" t="s">
        <v>8</v>
      </c>
      <c r="C38" s="3" t="s">
        <v>23</v>
      </c>
      <c r="D38" s="3" t="s">
        <v>19</v>
      </c>
      <c r="E38" s="3">
        <v>15</v>
      </c>
      <c r="F38" s="3">
        <v>30000</v>
      </c>
      <c r="G38" s="3">
        <f t="shared" ref="G38:G69" si="2">E38*F38</f>
        <v>450000</v>
      </c>
    </row>
    <row r="39" spans="1:11">
      <c r="A39" s="2">
        <v>45331</v>
      </c>
      <c r="B39" s="3" t="s">
        <v>17</v>
      </c>
      <c r="C39" s="3" t="s">
        <v>15</v>
      </c>
      <c r="D39" s="3" t="s">
        <v>10</v>
      </c>
      <c r="E39" s="3">
        <v>7</v>
      </c>
      <c r="F39" s="3">
        <v>70000</v>
      </c>
      <c r="G39" s="3">
        <f t="shared" si="2"/>
        <v>490000</v>
      </c>
    </row>
    <row r="40" spans="1:11">
      <c r="A40" s="2">
        <v>45332</v>
      </c>
      <c r="B40" s="3" t="s">
        <v>20</v>
      </c>
      <c r="C40" s="3" t="s">
        <v>18</v>
      </c>
      <c r="D40" s="3" t="s">
        <v>13</v>
      </c>
      <c r="E40" s="3">
        <v>11</v>
      </c>
      <c r="F40" s="3">
        <v>50000</v>
      </c>
      <c r="G40" s="3">
        <f t="shared" si="2"/>
        <v>550000</v>
      </c>
    </row>
    <row r="41" spans="1:11">
      <c r="A41" s="2">
        <v>45333</v>
      </c>
      <c r="B41" s="3" t="s">
        <v>22</v>
      </c>
      <c r="C41" s="3" t="s">
        <v>9</v>
      </c>
      <c r="D41" s="3" t="s">
        <v>16</v>
      </c>
      <c r="E41" s="3">
        <v>12</v>
      </c>
      <c r="F41" s="3">
        <v>20000</v>
      </c>
      <c r="G41" s="3">
        <f t="shared" si="2"/>
        <v>240000</v>
      </c>
    </row>
    <row r="42" spans="1:11" ht="15" customHeight="1">
      <c r="A42" s="2">
        <v>45334</v>
      </c>
      <c r="B42" s="3" t="s">
        <v>11</v>
      </c>
      <c r="C42" s="3" t="s">
        <v>9</v>
      </c>
      <c r="D42" s="3" t="s">
        <v>19</v>
      </c>
      <c r="E42" s="3">
        <v>10</v>
      </c>
      <c r="F42" s="3">
        <v>30000</v>
      </c>
      <c r="G42" s="3">
        <f t="shared" si="2"/>
        <v>300000</v>
      </c>
    </row>
    <row r="43" spans="1:11">
      <c r="A43" s="2">
        <v>45335</v>
      </c>
      <c r="B43" s="3" t="s">
        <v>14</v>
      </c>
      <c r="C43" s="3" t="s">
        <v>12</v>
      </c>
      <c r="D43" s="3" t="s">
        <v>10</v>
      </c>
      <c r="E43" s="3">
        <v>9</v>
      </c>
      <c r="F43" s="3">
        <v>70000</v>
      </c>
      <c r="G43" s="3">
        <f t="shared" si="2"/>
        <v>630000</v>
      </c>
    </row>
    <row r="44" spans="1:11">
      <c r="A44" s="2">
        <v>45336</v>
      </c>
      <c r="B44" s="3" t="s">
        <v>17</v>
      </c>
      <c r="C44" s="3" t="s">
        <v>15</v>
      </c>
      <c r="D44" s="3" t="s">
        <v>13</v>
      </c>
      <c r="E44" s="3">
        <v>8</v>
      </c>
      <c r="F44" s="3">
        <v>50000</v>
      </c>
      <c r="G44" s="3">
        <f t="shared" si="2"/>
        <v>400000</v>
      </c>
    </row>
    <row r="45" spans="1:11">
      <c r="A45" s="2">
        <v>45337</v>
      </c>
      <c r="B45" s="3" t="s">
        <v>20</v>
      </c>
      <c r="C45" s="3" t="s">
        <v>18</v>
      </c>
      <c r="D45" s="3" t="s">
        <v>16</v>
      </c>
      <c r="E45" s="3">
        <v>11</v>
      </c>
      <c r="F45" s="3">
        <v>20000</v>
      </c>
      <c r="G45" s="3">
        <f t="shared" si="2"/>
        <v>220000</v>
      </c>
    </row>
    <row r="46" spans="1:11">
      <c r="A46" s="2">
        <v>45338</v>
      </c>
      <c r="B46" s="3" t="s">
        <v>8</v>
      </c>
      <c r="C46" s="3" t="s">
        <v>21</v>
      </c>
      <c r="D46" s="3" t="s">
        <v>19</v>
      </c>
      <c r="E46" s="3">
        <v>14</v>
      </c>
      <c r="F46" s="3">
        <v>30000</v>
      </c>
      <c r="G46" s="3">
        <f t="shared" si="2"/>
        <v>420000</v>
      </c>
    </row>
    <row r="47" spans="1:11" ht="18.75" customHeight="1">
      <c r="A47" s="2">
        <v>45339</v>
      </c>
      <c r="B47" s="3" t="s">
        <v>11</v>
      </c>
      <c r="C47" s="3" t="s">
        <v>23</v>
      </c>
      <c r="D47" s="3" t="s">
        <v>10</v>
      </c>
      <c r="E47" s="3">
        <v>10</v>
      </c>
      <c r="F47" s="3">
        <v>70000</v>
      </c>
      <c r="G47" s="3">
        <f t="shared" si="2"/>
        <v>700000</v>
      </c>
    </row>
    <row r="48" spans="1:11">
      <c r="A48" s="2">
        <v>45340</v>
      </c>
      <c r="B48" s="3" t="s">
        <v>14</v>
      </c>
      <c r="C48" s="3" t="s">
        <v>15</v>
      </c>
      <c r="D48" s="3" t="s">
        <v>13</v>
      </c>
      <c r="E48" s="3">
        <v>9</v>
      </c>
      <c r="F48" s="3">
        <v>50000</v>
      </c>
      <c r="G48" s="3">
        <f t="shared" si="2"/>
        <v>450000</v>
      </c>
    </row>
    <row r="49" spans="1:11" ht="15" customHeight="1">
      <c r="A49" s="2">
        <v>45341</v>
      </c>
      <c r="B49" s="3" t="s">
        <v>17</v>
      </c>
      <c r="C49" s="3" t="s">
        <v>18</v>
      </c>
      <c r="D49" s="3" t="s">
        <v>16</v>
      </c>
      <c r="E49" s="3">
        <v>13</v>
      </c>
      <c r="F49" s="3">
        <v>20000</v>
      </c>
      <c r="G49" s="3">
        <f t="shared" si="2"/>
        <v>260000</v>
      </c>
    </row>
    <row r="50" spans="1:11" ht="15" customHeight="1">
      <c r="A50" s="2">
        <v>45342</v>
      </c>
      <c r="B50" s="3" t="s">
        <v>20</v>
      </c>
      <c r="C50" s="3" t="s">
        <v>21</v>
      </c>
      <c r="D50" s="3" t="s">
        <v>19</v>
      </c>
      <c r="E50" s="3">
        <v>8</v>
      </c>
      <c r="F50" s="3">
        <v>30000</v>
      </c>
      <c r="G50" s="3">
        <f t="shared" si="2"/>
        <v>240000</v>
      </c>
    </row>
    <row r="51" spans="1:11">
      <c r="A51" s="2">
        <v>45343</v>
      </c>
      <c r="B51" s="3" t="s">
        <v>22</v>
      </c>
      <c r="C51" s="3" t="s">
        <v>23</v>
      </c>
      <c r="D51" s="3" t="s">
        <v>10</v>
      </c>
      <c r="E51" s="3">
        <v>12</v>
      </c>
      <c r="F51" s="3">
        <v>70000</v>
      </c>
      <c r="G51" s="3">
        <f t="shared" si="2"/>
        <v>840000</v>
      </c>
    </row>
    <row r="52" spans="1:11" ht="18.75" customHeight="1">
      <c r="A52" s="2">
        <v>45344</v>
      </c>
      <c r="B52" s="3" t="s">
        <v>11</v>
      </c>
      <c r="C52" s="3" t="s">
        <v>15</v>
      </c>
      <c r="D52" s="3" t="s">
        <v>13</v>
      </c>
      <c r="E52" s="3">
        <v>7</v>
      </c>
      <c r="F52" s="3">
        <v>50000</v>
      </c>
      <c r="G52" s="3">
        <f t="shared" si="2"/>
        <v>350000</v>
      </c>
    </row>
    <row r="53" spans="1:11">
      <c r="A53" s="2">
        <v>45345</v>
      </c>
      <c r="B53" s="3" t="s">
        <v>14</v>
      </c>
      <c r="C53" s="3" t="s">
        <v>18</v>
      </c>
      <c r="D53" s="3" t="s">
        <v>16</v>
      </c>
      <c r="E53" s="3">
        <v>9</v>
      </c>
      <c r="F53" s="3">
        <v>20000</v>
      </c>
      <c r="G53" s="3">
        <f t="shared" si="2"/>
        <v>180000</v>
      </c>
    </row>
    <row r="54" spans="1:11">
      <c r="A54" s="2">
        <v>45346</v>
      </c>
      <c r="B54" s="3" t="s">
        <v>8</v>
      </c>
      <c r="C54" s="3" t="s">
        <v>9</v>
      </c>
      <c r="D54" s="3" t="s">
        <v>19</v>
      </c>
      <c r="E54" s="3">
        <v>12</v>
      </c>
      <c r="F54" s="3">
        <v>30000</v>
      </c>
      <c r="G54" s="3">
        <f t="shared" si="2"/>
        <v>360000</v>
      </c>
    </row>
    <row r="55" spans="1:11">
      <c r="A55" s="2">
        <v>45347</v>
      </c>
      <c r="B55" s="3" t="s">
        <v>20</v>
      </c>
      <c r="C55" s="3" t="s">
        <v>12</v>
      </c>
      <c r="D55" s="3" t="s">
        <v>10</v>
      </c>
      <c r="E55" s="3">
        <v>5</v>
      </c>
      <c r="F55" s="3">
        <v>70000</v>
      </c>
      <c r="G55" s="3">
        <f t="shared" si="2"/>
        <v>350000</v>
      </c>
    </row>
    <row r="56" spans="1:11">
      <c r="A56" s="2">
        <v>45352</v>
      </c>
      <c r="B56" s="3" t="s">
        <v>22</v>
      </c>
      <c r="C56" s="3" t="s">
        <v>9</v>
      </c>
      <c r="D56" s="3" t="s">
        <v>10</v>
      </c>
      <c r="E56" s="3">
        <v>12</v>
      </c>
      <c r="F56" s="3">
        <v>70000</v>
      </c>
      <c r="G56" s="3">
        <f t="shared" si="2"/>
        <v>840000</v>
      </c>
    </row>
    <row r="57" spans="1:11" ht="18.75" customHeight="1">
      <c r="A57" s="2">
        <v>45353</v>
      </c>
      <c r="B57" s="3" t="s">
        <v>11</v>
      </c>
      <c r="C57" s="3" t="s">
        <v>9</v>
      </c>
      <c r="D57" s="3" t="s">
        <v>13</v>
      </c>
      <c r="E57" s="3">
        <v>8</v>
      </c>
      <c r="F57" s="3">
        <v>50000</v>
      </c>
      <c r="G57" s="3">
        <f t="shared" si="2"/>
        <v>400000</v>
      </c>
    </row>
    <row r="58" spans="1:11">
      <c r="A58" s="2">
        <v>45354</v>
      </c>
      <c r="B58" s="3" t="s">
        <v>14</v>
      </c>
      <c r="C58" s="3" t="s">
        <v>21</v>
      </c>
      <c r="D58" s="3" t="s">
        <v>16</v>
      </c>
      <c r="E58" s="3">
        <v>7</v>
      </c>
      <c r="F58" s="3">
        <v>20000</v>
      </c>
      <c r="G58" s="3">
        <f t="shared" si="2"/>
        <v>140000</v>
      </c>
      <c r="J58" s="43" t="s">
        <v>48</v>
      </c>
    </row>
    <row r="59" spans="1:11">
      <c r="A59" s="2">
        <v>45355</v>
      </c>
      <c r="B59" s="3" t="s">
        <v>17</v>
      </c>
      <c r="C59" s="3" t="s">
        <v>23</v>
      </c>
      <c r="D59" s="3" t="s">
        <v>19</v>
      </c>
      <c r="E59" s="3">
        <v>9</v>
      </c>
      <c r="F59" s="3">
        <v>30000</v>
      </c>
      <c r="G59" s="3">
        <f t="shared" si="2"/>
        <v>270000</v>
      </c>
      <c r="J59" s="43"/>
    </row>
    <row r="60" spans="1:11" ht="18.75" customHeight="1">
      <c r="A60" s="2">
        <v>45356</v>
      </c>
      <c r="B60" s="3" t="s">
        <v>20</v>
      </c>
      <c r="C60" s="3" t="s">
        <v>21</v>
      </c>
      <c r="D60" s="3" t="s">
        <v>10</v>
      </c>
      <c r="E60" s="3">
        <v>6</v>
      </c>
      <c r="F60" s="3">
        <v>70000</v>
      </c>
      <c r="G60" s="3">
        <f t="shared" si="2"/>
        <v>420000</v>
      </c>
      <c r="J60" s="46" t="s">
        <v>51</v>
      </c>
      <c r="K60" s="46"/>
    </row>
    <row r="61" spans="1:11" ht="18.75" customHeight="1">
      <c r="A61" s="2">
        <v>45357</v>
      </c>
      <c r="B61" s="3" t="s">
        <v>8</v>
      </c>
      <c r="C61" s="3" t="s">
        <v>23</v>
      </c>
      <c r="D61" s="3" t="s">
        <v>13</v>
      </c>
      <c r="E61" s="3">
        <v>10</v>
      </c>
      <c r="F61" s="3">
        <v>50000</v>
      </c>
      <c r="G61" s="3">
        <f t="shared" si="2"/>
        <v>500000</v>
      </c>
      <c r="J61" s="46"/>
      <c r="K61" s="46"/>
    </row>
    <row r="62" spans="1:11" ht="16.5" customHeight="1">
      <c r="A62" s="2">
        <v>45358</v>
      </c>
      <c r="B62" s="3" t="s">
        <v>11</v>
      </c>
      <c r="C62" s="3" t="s">
        <v>15</v>
      </c>
      <c r="D62" s="3" t="s">
        <v>16</v>
      </c>
      <c r="E62" s="3">
        <v>8</v>
      </c>
      <c r="F62" s="3">
        <v>20000</v>
      </c>
      <c r="G62" s="3">
        <f t="shared" si="2"/>
        <v>160000</v>
      </c>
      <c r="J62" s="42" t="str">
        <f>C6</f>
        <v>Arif Hossain</v>
      </c>
      <c r="K62" s="42"/>
    </row>
    <row r="63" spans="1:11">
      <c r="A63" s="2">
        <v>45359</v>
      </c>
      <c r="B63" s="3" t="s">
        <v>8</v>
      </c>
      <c r="C63" s="3" t="s">
        <v>18</v>
      </c>
      <c r="D63" s="3" t="s">
        <v>19</v>
      </c>
      <c r="E63" s="3">
        <v>13</v>
      </c>
      <c r="F63" s="3">
        <v>30000</v>
      </c>
      <c r="G63" s="3">
        <f t="shared" si="2"/>
        <v>390000</v>
      </c>
      <c r="J63" s="18" t="str">
        <f>Table2[[#Headers],[Product]]</f>
        <v>Product</v>
      </c>
      <c r="K63" s="18" t="s">
        <v>43</v>
      </c>
    </row>
    <row r="64" spans="1:11">
      <c r="A64" s="2">
        <v>45360</v>
      </c>
      <c r="B64" s="3" t="s">
        <v>17</v>
      </c>
      <c r="C64" s="3" t="s">
        <v>9</v>
      </c>
      <c r="D64" s="3" t="s">
        <v>10</v>
      </c>
      <c r="E64" s="3">
        <v>9</v>
      </c>
      <c r="F64" s="3">
        <v>70000</v>
      </c>
      <c r="G64" s="3">
        <f t="shared" si="2"/>
        <v>630000</v>
      </c>
      <c r="J64" t="str">
        <f>D9</f>
        <v>Smartphone</v>
      </c>
      <c r="K64">
        <f>SUMIFS(Table2[Quantity],Table2[Product],D9,Table2[Sales Rep],C6)</f>
        <v>42</v>
      </c>
    </row>
    <row r="65" spans="1:14">
      <c r="A65" s="2">
        <v>45361</v>
      </c>
      <c r="B65" s="3" t="s">
        <v>20</v>
      </c>
      <c r="C65" s="3" t="s">
        <v>15</v>
      </c>
      <c r="D65" s="3" t="s">
        <v>13</v>
      </c>
      <c r="E65" s="3">
        <v>5</v>
      </c>
      <c r="F65" s="3">
        <v>50000</v>
      </c>
      <c r="G65" s="3">
        <f t="shared" si="2"/>
        <v>250000</v>
      </c>
    </row>
    <row r="66" spans="1:14" ht="18" customHeight="1">
      <c r="A66" s="2">
        <v>45362</v>
      </c>
      <c r="B66" s="3" t="s">
        <v>22</v>
      </c>
      <c r="C66" s="3" t="s">
        <v>12</v>
      </c>
      <c r="D66" s="3" t="s">
        <v>16</v>
      </c>
      <c r="E66" s="3">
        <v>11</v>
      </c>
      <c r="F66" s="3">
        <v>20000</v>
      </c>
      <c r="G66" s="3">
        <f t="shared" si="2"/>
        <v>220000</v>
      </c>
      <c r="M66" s="10"/>
      <c r="N66" s="10"/>
    </row>
    <row r="67" spans="1:14" ht="21" customHeight="1">
      <c r="A67" s="2">
        <v>45363</v>
      </c>
      <c r="B67" s="3" t="s">
        <v>11</v>
      </c>
      <c r="C67" s="3" t="s">
        <v>15</v>
      </c>
      <c r="D67" s="3" t="s">
        <v>19</v>
      </c>
      <c r="E67" s="3">
        <v>14</v>
      </c>
      <c r="F67" s="3">
        <v>30000</v>
      </c>
      <c r="G67" s="3">
        <f t="shared" si="2"/>
        <v>420000</v>
      </c>
      <c r="M67" s="10"/>
      <c r="N67" s="10"/>
    </row>
    <row r="68" spans="1:14">
      <c r="A68" s="2">
        <v>45364</v>
      </c>
      <c r="B68" s="3" t="s">
        <v>14</v>
      </c>
      <c r="C68" s="3" t="s">
        <v>18</v>
      </c>
      <c r="D68" s="3" t="s">
        <v>10</v>
      </c>
      <c r="E68" s="3">
        <v>10</v>
      </c>
      <c r="F68" s="3">
        <v>70000</v>
      </c>
      <c r="G68" s="3">
        <f t="shared" si="2"/>
        <v>700000</v>
      </c>
    </row>
    <row r="69" spans="1:14">
      <c r="A69" s="2">
        <v>45365</v>
      </c>
      <c r="B69" s="3" t="s">
        <v>17</v>
      </c>
      <c r="C69" s="3" t="s">
        <v>21</v>
      </c>
      <c r="D69" s="3" t="s">
        <v>13</v>
      </c>
      <c r="E69" s="3">
        <v>6</v>
      </c>
      <c r="F69" s="3">
        <v>50000</v>
      </c>
      <c r="G69" s="3">
        <f t="shared" si="2"/>
        <v>300000</v>
      </c>
    </row>
    <row r="70" spans="1:14">
      <c r="A70" s="2">
        <v>45366</v>
      </c>
      <c r="B70" s="3" t="s">
        <v>8</v>
      </c>
      <c r="C70" s="3" t="s">
        <v>23</v>
      </c>
      <c r="D70" s="3" t="s">
        <v>16</v>
      </c>
      <c r="E70" s="3">
        <v>8</v>
      </c>
      <c r="F70" s="3">
        <v>20000</v>
      </c>
      <c r="G70" s="3">
        <f t="shared" ref="G70:G81" si="3">E70*F70</f>
        <v>160000</v>
      </c>
    </row>
    <row r="71" spans="1:14">
      <c r="A71" s="2">
        <v>45367</v>
      </c>
      <c r="B71" s="3" t="s">
        <v>22</v>
      </c>
      <c r="C71" s="3" t="s">
        <v>15</v>
      </c>
      <c r="D71" s="3" t="s">
        <v>19</v>
      </c>
      <c r="E71" s="3">
        <v>12</v>
      </c>
      <c r="F71" s="3">
        <v>30000</v>
      </c>
      <c r="G71" s="3">
        <f t="shared" si="3"/>
        <v>360000</v>
      </c>
    </row>
    <row r="72" spans="1:14" ht="15.75" customHeight="1">
      <c r="A72" s="2">
        <v>45368</v>
      </c>
      <c r="B72" s="3" t="s">
        <v>11</v>
      </c>
      <c r="C72" s="3" t="s">
        <v>18</v>
      </c>
      <c r="D72" s="3" t="s">
        <v>10</v>
      </c>
      <c r="E72" s="3">
        <v>9</v>
      </c>
      <c r="F72" s="3">
        <v>70000</v>
      </c>
      <c r="G72" s="3">
        <f t="shared" si="3"/>
        <v>630000</v>
      </c>
    </row>
    <row r="73" spans="1:14">
      <c r="A73" s="2">
        <v>45369</v>
      </c>
      <c r="B73" s="3" t="s">
        <v>8</v>
      </c>
      <c r="C73" s="3" t="s">
        <v>12</v>
      </c>
      <c r="D73" s="3" t="s">
        <v>13</v>
      </c>
      <c r="E73" s="3">
        <v>7</v>
      </c>
      <c r="F73" s="3">
        <v>50000</v>
      </c>
      <c r="G73" s="3">
        <f t="shared" si="3"/>
        <v>350000</v>
      </c>
    </row>
    <row r="74" spans="1:14">
      <c r="A74" s="2">
        <v>45370</v>
      </c>
      <c r="B74" s="3" t="s">
        <v>17</v>
      </c>
      <c r="C74" s="3" t="s">
        <v>15</v>
      </c>
      <c r="D74" s="3" t="s">
        <v>16</v>
      </c>
      <c r="E74" s="3">
        <v>14</v>
      </c>
      <c r="F74" s="3">
        <v>20000</v>
      </c>
      <c r="G74" s="3">
        <f t="shared" si="3"/>
        <v>280000</v>
      </c>
    </row>
    <row r="75" spans="1:14">
      <c r="A75" s="2">
        <v>45371</v>
      </c>
      <c r="B75" s="3" t="s">
        <v>20</v>
      </c>
      <c r="C75" s="3" t="s">
        <v>18</v>
      </c>
      <c r="D75" s="3" t="s">
        <v>19</v>
      </c>
      <c r="E75" s="3">
        <v>8</v>
      </c>
      <c r="F75" s="3">
        <v>30000</v>
      </c>
      <c r="G75" s="3">
        <f t="shared" si="3"/>
        <v>240000</v>
      </c>
    </row>
    <row r="76" spans="1:14">
      <c r="A76" s="2">
        <v>45372</v>
      </c>
      <c r="B76" s="3" t="s">
        <v>22</v>
      </c>
      <c r="C76" s="3" t="s">
        <v>21</v>
      </c>
      <c r="D76" s="3" t="s">
        <v>10</v>
      </c>
      <c r="E76" s="3">
        <v>11</v>
      </c>
      <c r="F76" s="3">
        <v>70000</v>
      </c>
      <c r="G76" s="3">
        <f t="shared" si="3"/>
        <v>770000</v>
      </c>
    </row>
    <row r="77" spans="1:14">
      <c r="A77" s="2">
        <v>45373</v>
      </c>
      <c r="B77" s="3" t="s">
        <v>8</v>
      </c>
      <c r="C77" s="3" t="s">
        <v>23</v>
      </c>
      <c r="D77" s="3" t="s">
        <v>13</v>
      </c>
      <c r="E77" s="3">
        <v>5</v>
      </c>
      <c r="F77" s="3">
        <v>50000</v>
      </c>
      <c r="G77" s="3">
        <f t="shared" si="3"/>
        <v>250000</v>
      </c>
    </row>
    <row r="78" spans="1:14">
      <c r="A78" s="2">
        <v>45374</v>
      </c>
      <c r="B78" s="3" t="s">
        <v>14</v>
      </c>
      <c r="C78" s="3" t="s">
        <v>15</v>
      </c>
      <c r="D78" s="3" t="s">
        <v>16</v>
      </c>
      <c r="E78" s="3">
        <v>10</v>
      </c>
      <c r="F78" s="3">
        <v>20000</v>
      </c>
      <c r="G78" s="3">
        <f t="shared" si="3"/>
        <v>200000</v>
      </c>
    </row>
    <row r="79" spans="1:14">
      <c r="A79" s="2">
        <v>45375</v>
      </c>
      <c r="B79" s="3" t="s">
        <v>17</v>
      </c>
      <c r="C79" s="3" t="s">
        <v>18</v>
      </c>
      <c r="D79" s="3" t="s">
        <v>19</v>
      </c>
      <c r="E79" s="3">
        <v>9</v>
      </c>
      <c r="F79" s="3">
        <v>30000</v>
      </c>
      <c r="G79" s="3">
        <f t="shared" si="3"/>
        <v>270000</v>
      </c>
    </row>
    <row r="80" spans="1:14">
      <c r="A80" s="2">
        <v>45376</v>
      </c>
      <c r="B80" s="3" t="s">
        <v>20</v>
      </c>
      <c r="C80" s="3" t="s">
        <v>23</v>
      </c>
      <c r="D80" s="3" t="s">
        <v>10</v>
      </c>
      <c r="E80" s="3">
        <v>10</v>
      </c>
      <c r="F80" s="3">
        <v>70000</v>
      </c>
      <c r="G80" s="3">
        <f t="shared" si="3"/>
        <v>700000</v>
      </c>
    </row>
    <row r="81" spans="1:8">
      <c r="A81" s="2">
        <v>45381</v>
      </c>
      <c r="B81" s="3" t="s">
        <v>8</v>
      </c>
      <c r="C81" s="3" t="s">
        <v>18</v>
      </c>
      <c r="D81" s="3" t="s">
        <v>19</v>
      </c>
      <c r="E81" s="3">
        <v>5</v>
      </c>
      <c r="F81" s="3">
        <v>30000</v>
      </c>
      <c r="G81" s="3">
        <f t="shared" si="3"/>
        <v>150000</v>
      </c>
    </row>
    <row r="82" spans="1:8" ht="21">
      <c r="A82" s="41" t="s">
        <v>24</v>
      </c>
      <c r="B82" s="41"/>
      <c r="C82" s="41"/>
      <c r="D82" s="41"/>
      <c r="E82" s="41"/>
      <c r="F82" s="41"/>
      <c r="G82" s="4">
        <f>SUM(G6:G81)</f>
        <v>28670000</v>
      </c>
      <c r="H82" s="15" t="s">
        <v>44</v>
      </c>
    </row>
  </sheetData>
  <mergeCells count="10">
    <mergeCell ref="A3:G4"/>
    <mergeCell ref="A82:F82"/>
    <mergeCell ref="J62:K62"/>
    <mergeCell ref="A1:B2"/>
    <mergeCell ref="I2:J3"/>
    <mergeCell ref="J58:J59"/>
    <mergeCell ref="J28:J29"/>
    <mergeCell ref="I4:K4"/>
    <mergeCell ref="J30:K31"/>
    <mergeCell ref="J60:K61"/>
  </mergeCell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C20" sqref="C20"/>
    </sheetView>
  </sheetViews>
  <sheetFormatPr defaultRowHeight="15"/>
  <cols>
    <col min="3" max="3" width="16.140625" customWidth="1"/>
    <col min="4" max="5" width="13.28515625" customWidth="1"/>
    <col min="6" max="6" width="12.85546875" customWidth="1"/>
    <col min="7" max="7" width="16" customWidth="1"/>
    <col min="8" max="8" width="9.85546875" customWidth="1"/>
    <col min="9" max="9" width="12" bestFit="1" customWidth="1"/>
  </cols>
  <sheetData>
    <row r="1" spans="1:11" ht="15.75">
      <c r="A1" s="20"/>
      <c r="B1" s="20"/>
      <c r="C1" s="20"/>
      <c r="G1" s="44" t="s">
        <v>54</v>
      </c>
    </row>
    <row r="2" spans="1:11">
      <c r="G2" s="50"/>
    </row>
    <row r="3" spans="1:11">
      <c r="C3" s="29" t="s">
        <v>28</v>
      </c>
      <c r="D3" s="30" t="s">
        <v>29</v>
      </c>
      <c r="E3" s="30" t="s">
        <v>30</v>
      </c>
      <c r="F3" s="30" t="s">
        <v>31</v>
      </c>
      <c r="G3" s="29" t="s">
        <v>32</v>
      </c>
      <c r="H3" s="30" t="s">
        <v>33</v>
      </c>
    </row>
    <row r="4" spans="1:11">
      <c r="C4" s="21">
        <v>1</v>
      </c>
      <c r="D4" s="9" t="s">
        <v>15</v>
      </c>
      <c r="E4" s="9">
        <v>30000</v>
      </c>
      <c r="F4" s="9">
        <f>SUMIF('1(a),(b),(c),(d),(e)'!C6:C30,'1(a),(b),(c),(d),(e)'!C8,'1(a),(b),(c),(d),(e)'!G6:G30)</f>
        <v>1150000</v>
      </c>
      <c r="G4" s="27">
        <f t="shared" ref="G4:G9" si="0">IF(1000000&gt;F4,F4*6%,IF(2000000&lt;=F4,F4*10%,F4*8%))</f>
        <v>92000</v>
      </c>
      <c r="H4" s="8">
        <f t="shared" ref="H4:H9" si="1">SUM(E4+G4)</f>
        <v>122000</v>
      </c>
    </row>
    <row r="5" spans="1:11">
      <c r="C5" s="21">
        <v>2</v>
      </c>
      <c r="D5" s="9" t="s">
        <v>9</v>
      </c>
      <c r="E5" s="9">
        <v>30000</v>
      </c>
      <c r="F5" s="14">
        <f>SUMIF('1(a),(b),(c),(d),(e)'!C6:C30,'1(a),(b),(c),(d),(e)'!C6,'1(a),(b),(c),(d),(e)'!G6:G30)</f>
        <v>1760000</v>
      </c>
      <c r="G5" s="27">
        <f t="shared" si="0"/>
        <v>140800</v>
      </c>
      <c r="H5" s="8">
        <f t="shared" si="1"/>
        <v>170800</v>
      </c>
    </row>
    <row r="6" spans="1:11" ht="18.75">
      <c r="A6" s="47" t="s">
        <v>53</v>
      </c>
      <c r="B6" s="48"/>
      <c r="C6" s="21">
        <v>3</v>
      </c>
      <c r="D6" s="9" t="s">
        <v>18</v>
      </c>
      <c r="E6" s="9">
        <v>30000</v>
      </c>
      <c r="F6" s="14">
        <f>SUMIF('1(a),(b),(c),(d),(e)'!C6:C30,'1(a),(b),(c),(d),(e)'!C9,'1(a),(b),(c),(d),(e)'!G6:G30)</f>
        <v>3340000</v>
      </c>
      <c r="G6" s="27">
        <f t="shared" si="0"/>
        <v>334000</v>
      </c>
      <c r="H6" s="8">
        <f t="shared" si="1"/>
        <v>364000</v>
      </c>
    </row>
    <row r="7" spans="1:11">
      <c r="C7" s="21">
        <v>4</v>
      </c>
      <c r="D7" s="9" t="s">
        <v>21</v>
      </c>
      <c r="E7" s="9">
        <v>30000</v>
      </c>
      <c r="F7" s="14">
        <f>SUMIF('1(a),(b),(c),(d),(e)'!C6:C30,'1(a),(b),(c),(d),(e)'!C10,'1(a),(b),(c),(d),(e)'!G6:G30)</f>
        <v>960000</v>
      </c>
      <c r="G7" s="27">
        <f t="shared" si="0"/>
        <v>57600</v>
      </c>
      <c r="H7" s="8">
        <f t="shared" si="1"/>
        <v>87600</v>
      </c>
    </row>
    <row r="8" spans="1:11">
      <c r="C8" s="21">
        <v>5</v>
      </c>
      <c r="D8" s="9" t="s">
        <v>12</v>
      </c>
      <c r="E8" s="9">
        <v>30000</v>
      </c>
      <c r="F8" s="14">
        <f>SUMIF('1(a),(b),(c),(d),(e)'!C6:C30,'1(a),(b),(c),(d),(e)'!C7,'1(a),(b),(c),(d),(e)'!G6:G30)</f>
        <v>840000</v>
      </c>
      <c r="G8" s="27">
        <f t="shared" si="0"/>
        <v>50400</v>
      </c>
      <c r="H8" s="8">
        <f t="shared" si="1"/>
        <v>80400</v>
      </c>
    </row>
    <row r="9" spans="1:11">
      <c r="C9" s="22">
        <v>6</v>
      </c>
      <c r="D9" s="9" t="s">
        <v>23</v>
      </c>
      <c r="E9" s="9">
        <v>30000</v>
      </c>
      <c r="F9" s="14">
        <f>SUMIF('1(a),(b),(c),(d),(e)'!C6:C30,'1(a),(b),(c),(d),(e)'!C11,'1(a),(b),(c),(d),(e)'!G6:G30)</f>
        <v>700000</v>
      </c>
      <c r="G9" s="28">
        <f t="shared" si="0"/>
        <v>42000</v>
      </c>
      <c r="H9" s="8">
        <f t="shared" si="1"/>
        <v>72000</v>
      </c>
    </row>
    <row r="10" spans="1:11" ht="15" customHeight="1">
      <c r="B10" s="9"/>
      <c r="C10" s="9"/>
      <c r="D10" s="9"/>
      <c r="E10" s="9"/>
      <c r="H10" s="23" t="s">
        <v>34</v>
      </c>
      <c r="I10" s="24">
        <f>AVERAGE(H4:H9)</f>
        <v>149466.66666666666</v>
      </c>
      <c r="J10" s="49" t="s">
        <v>52</v>
      </c>
      <c r="K10" s="44"/>
    </row>
    <row r="11" spans="1:11" ht="15" customHeight="1">
      <c r="H11" s="25" t="s">
        <v>35</v>
      </c>
      <c r="I11" s="26">
        <f>ROUND(I10,0)</f>
        <v>149467</v>
      </c>
      <c r="J11" s="49"/>
      <c r="K11" s="44"/>
    </row>
    <row r="16" spans="1:11">
      <c r="C16" s="44" t="s">
        <v>56</v>
      </c>
    </row>
    <row r="17" spans="3:4">
      <c r="C17" s="44"/>
    </row>
    <row r="18" spans="3:4">
      <c r="C18" s="30" t="s">
        <v>29</v>
      </c>
      <c r="D18" s="31" t="s">
        <v>55</v>
      </c>
    </row>
    <row r="19" spans="3:4">
      <c r="C19" s="14" t="str">
        <f>INDEX(C4:H9,MATCH(MAX(D19),H4:H9,0),2)</f>
        <v>Nabila Sultana</v>
      </c>
      <c r="D19" s="14">
        <f>MAX(H4:H9)</f>
        <v>364000</v>
      </c>
    </row>
  </sheetData>
  <mergeCells count="4">
    <mergeCell ref="C16:C17"/>
    <mergeCell ref="A6:B6"/>
    <mergeCell ref="J10:K11"/>
    <mergeCell ref="G1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8"/>
  <sheetViews>
    <sheetView topLeftCell="A10" zoomScale="85" zoomScaleNormal="85" workbookViewId="0">
      <selection activeCell="H35" sqref="H35"/>
    </sheetView>
  </sheetViews>
  <sheetFormatPr defaultRowHeight="15"/>
  <cols>
    <col min="1" max="1" width="18.42578125" bestFit="1" customWidth="1"/>
    <col min="2" max="2" width="20.42578125" bestFit="1" customWidth="1"/>
    <col min="3" max="3" width="12.140625" bestFit="1" customWidth="1"/>
    <col min="4" max="4" width="12.42578125" bestFit="1" customWidth="1"/>
    <col min="5" max="5" width="13.140625" customWidth="1"/>
    <col min="6" max="6" width="15.42578125" customWidth="1"/>
    <col min="7" max="7" width="16.7109375" bestFit="1" customWidth="1"/>
    <col min="8" max="8" width="20" bestFit="1" customWidth="1"/>
    <col min="9" max="9" width="13" customWidth="1"/>
    <col min="10" max="10" width="19.7109375" bestFit="1" customWidth="1"/>
    <col min="11" max="11" width="13.140625" bestFit="1" customWidth="1"/>
    <col min="12" max="12" width="15.42578125" bestFit="1" customWidth="1"/>
    <col min="13" max="13" width="16.7109375" bestFit="1" customWidth="1"/>
    <col min="14" max="14" width="20" bestFit="1" customWidth="1"/>
    <col min="17" max="17" width="11.140625" customWidth="1"/>
  </cols>
  <sheetData>
    <row r="1" spans="1:8" ht="18.75">
      <c r="A1" s="51"/>
      <c r="B1" s="34"/>
    </row>
    <row r="2" spans="1:8">
      <c r="A2" s="51"/>
      <c r="E2" s="52" t="s">
        <v>95</v>
      </c>
      <c r="F2" s="52"/>
      <c r="G2" s="52"/>
    </row>
    <row r="3" spans="1:8">
      <c r="E3" s="52"/>
      <c r="F3" s="52"/>
      <c r="G3" s="52"/>
    </row>
    <row r="4" spans="1:8" ht="18.75">
      <c r="D4" s="11" t="s">
        <v>36</v>
      </c>
      <c r="E4" s="11" t="s">
        <v>37</v>
      </c>
      <c r="F4" s="11" t="s">
        <v>31</v>
      </c>
      <c r="G4" s="11" t="s">
        <v>38</v>
      </c>
      <c r="H4" s="11" t="s">
        <v>39</v>
      </c>
    </row>
    <row r="5" spans="1:8" ht="15.75">
      <c r="D5" s="12" t="s">
        <v>40</v>
      </c>
      <c r="E5" s="12">
        <v>7854500</v>
      </c>
      <c r="F5" s="12">
        <f>SUM('1(a),(b),(c),(d),(e)'!G6:G30)</f>
        <v>8750000</v>
      </c>
      <c r="G5" s="12">
        <f>F5-E5</f>
        <v>895500</v>
      </c>
      <c r="H5" s="12" t="str">
        <f>IF(F5&gt;E5,"Profit","Loss")</f>
        <v>Profit</v>
      </c>
    </row>
    <row r="6" spans="1:8" ht="15.75">
      <c r="D6" s="12" t="s">
        <v>41</v>
      </c>
      <c r="E6" s="12">
        <v>9998300</v>
      </c>
      <c r="F6" s="12">
        <f>SUM('1(a),(b),(c),(d),(e)'!G31:G55)</f>
        <v>9920000</v>
      </c>
      <c r="G6" s="12">
        <f t="shared" ref="G6:G7" si="0">F6-E6</f>
        <v>-78300</v>
      </c>
      <c r="H6" s="12" t="str">
        <f t="shared" ref="H6:H7" si="1">IF(F6&gt;E6,"Profit","Loss")</f>
        <v>Loss</v>
      </c>
    </row>
    <row r="7" spans="1:8" ht="15.75">
      <c r="D7" s="12" t="s">
        <v>42</v>
      </c>
      <c r="E7" s="12">
        <v>8985700</v>
      </c>
      <c r="F7" s="12">
        <f>SUM('1(a),(b),(c),(d),(e)'!G56:G81)</f>
        <v>10000000</v>
      </c>
      <c r="G7" s="12">
        <f t="shared" si="0"/>
        <v>1014300</v>
      </c>
      <c r="H7" s="12" t="str">
        <f t="shared" si="1"/>
        <v>Profit</v>
      </c>
    </row>
    <row r="16" spans="1:8" ht="18.75">
      <c r="A16" s="53" t="s">
        <v>72</v>
      </c>
      <c r="B16" s="53"/>
      <c r="C16" s="53"/>
      <c r="D16" s="53"/>
      <c r="E16" s="53"/>
      <c r="F16" s="13"/>
    </row>
    <row r="17" spans="1:10" ht="18.75">
      <c r="A17" s="54" t="s">
        <v>40</v>
      </c>
      <c r="B17" s="54"/>
      <c r="C17" s="54"/>
      <c r="D17" s="54"/>
      <c r="E17" s="54"/>
      <c r="F17" s="13"/>
    </row>
    <row r="18" spans="1:10" ht="18.75">
      <c r="A18" s="11" t="s">
        <v>73</v>
      </c>
      <c r="B18" s="11" t="s">
        <v>74</v>
      </c>
      <c r="C18" s="11" t="s">
        <v>5</v>
      </c>
      <c r="D18" s="11" t="s">
        <v>88</v>
      </c>
      <c r="E18" s="11" t="s">
        <v>33</v>
      </c>
    </row>
    <row r="19" spans="1:10" ht="15.75">
      <c r="A19" s="38" t="s">
        <v>10</v>
      </c>
      <c r="B19" s="38" t="s">
        <v>4</v>
      </c>
      <c r="C19" s="39">
        <f>SUMIF('1(a),(b),(c),(d),(e)'!D6:D30,'1(a),(b),(c),(d),(e)'!D6,'1(a),(b),(c),(d),(e)'!E6:E30)</f>
        <v>53</v>
      </c>
      <c r="D19" s="39">
        <v>60000</v>
      </c>
      <c r="E19" s="39">
        <f>D19*C19</f>
        <v>3180000</v>
      </c>
    </row>
    <row r="20" spans="1:10" ht="15.75">
      <c r="A20" s="38" t="s">
        <v>13</v>
      </c>
      <c r="B20" s="38" t="s">
        <v>4</v>
      </c>
      <c r="C20" s="39">
        <f>SUMIF('1(a),(b),(c),(d),(e)'!D6:D30,'1(a),(b),(c),(d),(e)'!D7,'1(a),(b),(c),(d),(e)'!E6:E30)</f>
        <v>48</v>
      </c>
      <c r="D20" s="39">
        <v>45000</v>
      </c>
      <c r="E20" s="39">
        <f>D20*C20</f>
        <v>2160000</v>
      </c>
    </row>
    <row r="21" spans="1:10" ht="15.75">
      <c r="A21" s="38" t="s">
        <v>19</v>
      </c>
      <c r="B21" s="38" t="s">
        <v>4</v>
      </c>
      <c r="C21" s="39">
        <f>SUMIF('1(a),(b),(c),(d),(e)'!D6:D30,'1(a),(b),(c),(d),(e)'!D9,'1(a),(b),(c),(d),(e)'!E6:E30)</f>
        <v>56</v>
      </c>
      <c r="D21" s="39">
        <v>26000</v>
      </c>
      <c r="E21" s="39">
        <f>D21*C21</f>
        <v>1456000</v>
      </c>
    </row>
    <row r="22" spans="1:10" ht="15.75">
      <c r="A22" s="38" t="s">
        <v>16</v>
      </c>
      <c r="B22" s="38" t="s">
        <v>4</v>
      </c>
      <c r="C22" s="39">
        <f>SUMIF('1(a),(b),(c),(d),(e)'!D6:D30,'1(a),(b),(c),(d),(e)'!D8,'1(a),(b),(c),(d),(e)'!E6:E30)</f>
        <v>48</v>
      </c>
      <c r="D22" s="39">
        <v>17000</v>
      </c>
      <c r="E22" s="39">
        <f>D22*C22</f>
        <v>816000</v>
      </c>
    </row>
    <row r="23" spans="1:10" ht="15.75">
      <c r="A23" s="38" t="s">
        <v>75</v>
      </c>
      <c r="B23" s="38" t="s">
        <v>76</v>
      </c>
      <c r="C23" s="39"/>
      <c r="D23" s="39"/>
      <c r="E23" s="39">
        <v>12000</v>
      </c>
    </row>
    <row r="24" spans="1:10" ht="15.75">
      <c r="A24" s="38" t="s">
        <v>77</v>
      </c>
      <c r="B24" s="38" t="s">
        <v>78</v>
      </c>
      <c r="C24" s="39"/>
      <c r="D24" s="39"/>
      <c r="E24" s="39">
        <v>5000</v>
      </c>
    </row>
    <row r="25" spans="1:10" ht="15.75">
      <c r="A25" s="38" t="s">
        <v>79</v>
      </c>
      <c r="B25" s="38" t="s">
        <v>76</v>
      </c>
      <c r="C25" s="39"/>
      <c r="D25" s="39"/>
      <c r="E25" s="39">
        <v>8000</v>
      </c>
    </row>
    <row r="26" spans="1:10" ht="15.75">
      <c r="A26" s="38" t="s">
        <v>80</v>
      </c>
      <c r="B26" s="38" t="s">
        <v>81</v>
      </c>
      <c r="C26" s="39"/>
      <c r="D26" s="39"/>
      <c r="E26" s="39">
        <v>1500</v>
      </c>
    </row>
    <row r="27" spans="1:10" ht="15.75">
      <c r="A27" s="38" t="s">
        <v>82</v>
      </c>
      <c r="B27" s="38" t="s">
        <v>83</v>
      </c>
      <c r="C27" s="39">
        <v>5</v>
      </c>
      <c r="D27" s="39">
        <v>30000</v>
      </c>
      <c r="E27" s="39">
        <v>150000</v>
      </c>
    </row>
    <row r="28" spans="1:10" ht="15" customHeight="1">
      <c r="A28" s="38" t="s">
        <v>84</v>
      </c>
      <c r="B28" s="38" t="s">
        <v>83</v>
      </c>
      <c r="C28" s="39"/>
      <c r="D28" s="39"/>
      <c r="E28" s="39">
        <v>20000</v>
      </c>
    </row>
    <row r="29" spans="1:10" ht="15.75">
      <c r="A29" s="38" t="s">
        <v>85</v>
      </c>
      <c r="B29" s="38" t="s">
        <v>81</v>
      </c>
      <c r="C29" s="39"/>
      <c r="D29" s="39"/>
      <c r="E29" s="39">
        <v>2000</v>
      </c>
    </row>
    <row r="30" spans="1:10" ht="15" customHeight="1">
      <c r="A30" s="38" t="s">
        <v>86</v>
      </c>
      <c r="B30" s="38" t="s">
        <v>78</v>
      </c>
      <c r="C30" s="39"/>
      <c r="D30" s="39"/>
      <c r="E30" s="39">
        <v>3000</v>
      </c>
    </row>
    <row r="31" spans="1:10" ht="15" customHeight="1">
      <c r="A31" s="38" t="s">
        <v>89</v>
      </c>
      <c r="B31" s="38" t="s">
        <v>81</v>
      </c>
      <c r="C31" s="39"/>
      <c r="D31" s="39"/>
      <c r="E31" s="39">
        <v>1000</v>
      </c>
      <c r="H31" s="55" t="s">
        <v>94</v>
      </c>
      <c r="I31" s="55"/>
      <c r="J31" s="55"/>
    </row>
    <row r="32" spans="1:10" ht="15.75">
      <c r="A32" s="38" t="s">
        <v>87</v>
      </c>
      <c r="B32" s="39"/>
      <c r="C32" s="39"/>
      <c r="D32" s="39"/>
      <c r="E32" s="39">
        <v>40000</v>
      </c>
      <c r="H32" s="55"/>
      <c r="I32" s="55"/>
      <c r="J32" s="55"/>
    </row>
    <row r="33" spans="1:10" ht="15" customHeight="1">
      <c r="H33" s="36" t="s">
        <v>58</v>
      </c>
      <c r="I33" s="36" t="s">
        <v>74</v>
      </c>
      <c r="J33" s="36" t="s">
        <v>93</v>
      </c>
    </row>
    <row r="34" spans="1:10" ht="18.75">
      <c r="H34" s="37" t="str">
        <f>IF(SUMIF(B19:B32,B19,C19:C32)=J34,"January",IF(SUMIF(B37:B50,B37,C37:C50)=J34,"February",IF(SUMIF(B55:B68,B55,C55:C68)=J34,"March","No")))</f>
        <v>January</v>
      </c>
      <c r="I34" s="32" t="str">
        <f>B19</f>
        <v>Product</v>
      </c>
      <c r="J34" s="32">
        <f>MIN(SUMIF(B19:B32,B19,C19:C32),SUMIF(B37:B50,B37,C37:C50),SUMIF(B55:B68,B55,C55:C68))</f>
        <v>205</v>
      </c>
    </row>
    <row r="35" spans="1:10" ht="15" customHeight="1">
      <c r="A35" s="54" t="s">
        <v>41</v>
      </c>
      <c r="B35" s="54"/>
      <c r="C35" s="54"/>
      <c r="D35" s="54"/>
      <c r="E35" s="54"/>
    </row>
    <row r="36" spans="1:10" ht="15" customHeight="1">
      <c r="A36" s="11" t="s">
        <v>73</v>
      </c>
      <c r="B36" s="11" t="s">
        <v>74</v>
      </c>
      <c r="C36" s="11" t="s">
        <v>91</v>
      </c>
      <c r="D36" s="11" t="s">
        <v>92</v>
      </c>
      <c r="E36" s="11" t="s">
        <v>33</v>
      </c>
    </row>
    <row r="37" spans="1:10" ht="15.75">
      <c r="A37" s="35" t="s">
        <v>10</v>
      </c>
      <c r="B37" s="35" t="s">
        <v>4</v>
      </c>
      <c r="C37" s="35">
        <f>SUMIF('1(a),(b),(c),(d),(e)'!D31:D55,'1(a),(b),(c),(d),(e)'!D6,'1(a),(b),(c),(d),(e)'!E31:E55)</f>
        <v>55</v>
      </c>
      <c r="D37" s="35">
        <v>60000</v>
      </c>
      <c r="E37" s="35">
        <f>D37*C37</f>
        <v>3300000</v>
      </c>
    </row>
    <row r="38" spans="1:10" ht="15.75">
      <c r="A38" s="35" t="s">
        <v>13</v>
      </c>
      <c r="B38" s="35" t="s">
        <v>4</v>
      </c>
      <c r="C38" s="35">
        <f>SUMIF('1(a),(b),(c),(d),(e)'!D31:D55,'1(a),(b),(c),(d),(e)'!D7,'1(a),(b),(c),(d),(e)'!E31:E55)</f>
        <v>50</v>
      </c>
      <c r="D38" s="35">
        <v>45000</v>
      </c>
      <c r="E38" s="35">
        <f t="shared" ref="E38:E40" si="2">D38*C38</f>
        <v>2250000</v>
      </c>
    </row>
    <row r="39" spans="1:10" ht="15.75">
      <c r="A39" s="35" t="s">
        <v>19</v>
      </c>
      <c r="B39" s="35" t="s">
        <v>4</v>
      </c>
      <c r="C39" s="35">
        <f>SUMIF('1(a),(b),(c),(d),(e)'!D31:D55,'1(a),(b),(c),(d),(e)'!D9,'1(a),(b),(c),(d),(e)'!E31:E55)</f>
        <v>79</v>
      </c>
      <c r="D39" s="35">
        <v>26000</v>
      </c>
      <c r="E39" s="35">
        <f t="shared" si="2"/>
        <v>2054000</v>
      </c>
    </row>
    <row r="40" spans="1:10" ht="15.75">
      <c r="A40" s="35" t="s">
        <v>16</v>
      </c>
      <c r="B40" s="35" t="s">
        <v>4</v>
      </c>
      <c r="C40" s="35">
        <f>SUMIF('1(a),(b),(c),(d),(e)'!D31:D55,'1(a),(b),(c),(d),(e)'!D8,'1(a),(b),(c),(d),(e)'!E31:E55)</f>
        <v>60</v>
      </c>
      <c r="D40" s="35">
        <v>17000</v>
      </c>
      <c r="E40" s="35">
        <f t="shared" si="2"/>
        <v>1020000</v>
      </c>
    </row>
    <row r="41" spans="1:10" ht="15.75">
      <c r="A41" s="35" t="s">
        <v>75</v>
      </c>
      <c r="B41" s="35" t="s">
        <v>76</v>
      </c>
      <c r="C41" s="35"/>
      <c r="D41" s="35"/>
      <c r="E41" s="35">
        <v>12000</v>
      </c>
    </row>
    <row r="42" spans="1:10" ht="15.75">
      <c r="A42" s="35" t="s">
        <v>77</v>
      </c>
      <c r="B42" s="35" t="s">
        <v>78</v>
      </c>
      <c r="C42" s="35"/>
      <c r="D42" s="35"/>
      <c r="E42" s="35">
        <v>8000</v>
      </c>
    </row>
    <row r="43" spans="1:10" ht="15.75">
      <c r="A43" s="35" t="s">
        <v>79</v>
      </c>
      <c r="B43" s="35" t="s">
        <v>76</v>
      </c>
      <c r="C43" s="35"/>
      <c r="D43" s="35"/>
      <c r="E43" s="35">
        <v>8000</v>
      </c>
    </row>
    <row r="44" spans="1:10" ht="15.75">
      <c r="A44" s="35" t="s">
        <v>80</v>
      </c>
      <c r="B44" s="35" t="s">
        <v>81</v>
      </c>
      <c r="C44" s="35"/>
      <c r="D44" s="35"/>
      <c r="E44" s="35">
        <v>1500</v>
      </c>
    </row>
    <row r="45" spans="1:10" ht="15.75">
      <c r="A45" s="35" t="s">
        <v>82</v>
      </c>
      <c r="B45" s="35" t="s">
        <v>83</v>
      </c>
      <c r="C45" s="35">
        <v>5</v>
      </c>
      <c r="D45" s="35">
        <v>30000</v>
      </c>
      <c r="E45" s="35">
        <v>150000</v>
      </c>
    </row>
    <row r="46" spans="1:10" ht="15.75">
      <c r="A46" s="35" t="s">
        <v>84</v>
      </c>
      <c r="B46" s="35" t="s">
        <v>83</v>
      </c>
      <c r="C46" s="35"/>
      <c r="D46" s="35"/>
      <c r="E46" s="35">
        <v>20000</v>
      </c>
    </row>
    <row r="47" spans="1:10" ht="15.75">
      <c r="A47" s="35" t="s">
        <v>85</v>
      </c>
      <c r="B47" s="35" t="s">
        <v>81</v>
      </c>
      <c r="C47" s="35"/>
      <c r="D47" s="35"/>
      <c r="E47" s="35">
        <v>3000</v>
      </c>
    </row>
    <row r="48" spans="1:10" ht="15.75">
      <c r="A48" s="35" t="s">
        <v>86</v>
      </c>
      <c r="B48" s="35" t="s">
        <v>78</v>
      </c>
      <c r="C48" s="35"/>
      <c r="D48" s="35"/>
      <c r="E48" s="35">
        <v>1000</v>
      </c>
    </row>
    <row r="49" spans="1:5" ht="15.75">
      <c r="A49" s="35" t="s">
        <v>90</v>
      </c>
      <c r="B49" s="35" t="s">
        <v>81</v>
      </c>
      <c r="C49" s="35"/>
      <c r="D49" s="35"/>
      <c r="E49" s="35">
        <v>800</v>
      </c>
    </row>
    <row r="50" spans="1:5" ht="15.75">
      <c r="A50" s="35" t="s">
        <v>87</v>
      </c>
      <c r="B50" s="35"/>
      <c r="C50" s="35"/>
      <c r="D50" s="35"/>
      <c r="E50" s="35">
        <v>1170000</v>
      </c>
    </row>
    <row r="53" spans="1:5" ht="18.75">
      <c r="A53" s="54" t="s">
        <v>42</v>
      </c>
      <c r="B53" s="54"/>
      <c r="C53" s="54"/>
      <c r="D53" s="54"/>
      <c r="E53" s="54"/>
    </row>
    <row r="54" spans="1:5" ht="18.75">
      <c r="A54" s="11" t="s">
        <v>73</v>
      </c>
      <c r="B54" s="11" t="s">
        <v>74</v>
      </c>
      <c r="C54" s="11" t="s">
        <v>91</v>
      </c>
      <c r="D54" s="11" t="s">
        <v>92</v>
      </c>
      <c r="E54" s="11" t="s">
        <v>33</v>
      </c>
    </row>
    <row r="55" spans="1:5" ht="15.75">
      <c r="A55" s="35" t="s">
        <v>10</v>
      </c>
      <c r="B55" s="35" t="s">
        <v>4</v>
      </c>
      <c r="C55" s="35">
        <f>SUMIF('1(a),(b),(c),(d),(e)'!D56:D81,'1(a),(b),(c),(d),(e)'!D6,'1(a),(b),(c),(d),(e)'!E56:E81)</f>
        <v>67</v>
      </c>
      <c r="D55" s="35">
        <v>60000</v>
      </c>
      <c r="E55" s="35">
        <f>D55*C55</f>
        <v>4020000</v>
      </c>
    </row>
    <row r="56" spans="1:5" ht="15.75">
      <c r="A56" s="35" t="s">
        <v>13</v>
      </c>
      <c r="B56" s="35" t="s">
        <v>4</v>
      </c>
      <c r="C56" s="35">
        <f>SUMIF('1(a),(b),(c),(d),(e)'!D56:D81,'1(a),(b),(c),(d),(e)'!D7,'1(a),(b),(c),(d),(e)'!E56:E81)</f>
        <v>41</v>
      </c>
      <c r="D56" s="35">
        <v>45000</v>
      </c>
      <c r="E56" s="35">
        <f t="shared" ref="E56:E58" si="3">D56*C56</f>
        <v>1845000</v>
      </c>
    </row>
    <row r="57" spans="1:5" ht="15.75">
      <c r="A57" s="35" t="s">
        <v>19</v>
      </c>
      <c r="B57" s="35" t="s">
        <v>4</v>
      </c>
      <c r="C57" s="35">
        <f>SUMIF('1(a),(b),(c),(d),(e)'!D56:D81,'1(a),(b),(c),(d),(e)'!D9,'1(a),(b),(c),(d),(e)'!E56:E81)</f>
        <v>70</v>
      </c>
      <c r="D57" s="35">
        <v>26000</v>
      </c>
      <c r="E57" s="35">
        <f t="shared" si="3"/>
        <v>1820000</v>
      </c>
    </row>
    <row r="58" spans="1:5" ht="15.75">
      <c r="A58" s="35" t="s">
        <v>16</v>
      </c>
      <c r="B58" s="35" t="s">
        <v>4</v>
      </c>
      <c r="C58" s="35">
        <f>SUMIF('1(a),(b),(c),(d),(e)'!D56:D81,'1(a),(b),(c),(d),(e)'!D8,'1(a),(b),(c),(d),(e)'!E56:E81)</f>
        <v>58</v>
      </c>
      <c r="D58" s="35">
        <v>17000</v>
      </c>
      <c r="E58" s="35">
        <f t="shared" si="3"/>
        <v>986000</v>
      </c>
    </row>
    <row r="59" spans="1:5" ht="15.75">
      <c r="A59" s="35" t="s">
        <v>75</v>
      </c>
      <c r="B59" s="35" t="s">
        <v>76</v>
      </c>
      <c r="C59" s="35"/>
      <c r="D59" s="35"/>
      <c r="E59" s="35">
        <v>13000</v>
      </c>
    </row>
    <row r="60" spans="1:5" ht="15.75">
      <c r="A60" s="35" t="s">
        <v>77</v>
      </c>
      <c r="B60" s="35" t="s">
        <v>78</v>
      </c>
      <c r="C60" s="35"/>
      <c r="D60" s="35"/>
      <c r="E60" s="35">
        <v>2000</v>
      </c>
    </row>
    <row r="61" spans="1:5" ht="15.75">
      <c r="A61" s="35" t="s">
        <v>79</v>
      </c>
      <c r="B61" s="35" t="s">
        <v>76</v>
      </c>
      <c r="C61" s="35"/>
      <c r="D61" s="35"/>
      <c r="E61" s="35">
        <v>8000</v>
      </c>
    </row>
    <row r="62" spans="1:5" ht="15.75">
      <c r="A62" s="35" t="s">
        <v>80</v>
      </c>
      <c r="B62" s="35" t="s">
        <v>81</v>
      </c>
      <c r="C62" s="35"/>
      <c r="D62" s="35"/>
      <c r="E62" s="35">
        <v>1500</v>
      </c>
    </row>
    <row r="63" spans="1:5" ht="15.75">
      <c r="A63" s="35" t="s">
        <v>82</v>
      </c>
      <c r="B63" s="35" t="s">
        <v>83</v>
      </c>
      <c r="C63" s="35">
        <v>5</v>
      </c>
      <c r="D63" s="35">
        <v>30000</v>
      </c>
      <c r="E63" s="35">
        <v>150000</v>
      </c>
    </row>
    <row r="64" spans="1:5" ht="15.75">
      <c r="A64" s="35" t="s">
        <v>84</v>
      </c>
      <c r="B64" s="35" t="s">
        <v>83</v>
      </c>
      <c r="C64" s="35"/>
      <c r="D64" s="35"/>
      <c r="E64" s="35">
        <v>20000</v>
      </c>
    </row>
    <row r="65" spans="1:5" ht="15.75">
      <c r="A65" s="35" t="s">
        <v>85</v>
      </c>
      <c r="B65" s="35" t="s">
        <v>81</v>
      </c>
      <c r="C65" s="35"/>
      <c r="D65" s="35"/>
      <c r="E65" s="35">
        <v>2000</v>
      </c>
    </row>
    <row r="66" spans="1:5" ht="15.75">
      <c r="A66" s="35" t="s">
        <v>86</v>
      </c>
      <c r="B66" s="35" t="s">
        <v>78</v>
      </c>
      <c r="C66" s="35"/>
      <c r="D66" s="35"/>
      <c r="E66" s="35">
        <v>7000</v>
      </c>
    </row>
    <row r="67" spans="1:5" ht="15.75">
      <c r="A67" s="35" t="s">
        <v>90</v>
      </c>
      <c r="B67" s="35" t="s">
        <v>81</v>
      </c>
      <c r="C67" s="35"/>
      <c r="D67" s="35"/>
      <c r="E67" s="35">
        <v>1200</v>
      </c>
    </row>
    <row r="68" spans="1:5" ht="15.75">
      <c r="A68" s="35" t="s">
        <v>87</v>
      </c>
      <c r="B68" s="35"/>
      <c r="C68" s="35"/>
      <c r="D68" s="35"/>
      <c r="E68" s="35">
        <v>110000</v>
      </c>
    </row>
  </sheetData>
  <mergeCells count="7">
    <mergeCell ref="A53:E53"/>
    <mergeCell ref="H31:J32"/>
    <mergeCell ref="A1:A2"/>
    <mergeCell ref="E2:G3"/>
    <mergeCell ref="A16:E16"/>
    <mergeCell ref="A17:E17"/>
    <mergeCell ref="A35:E35"/>
  </mergeCells>
  <conditionalFormatting sqref="H5:H7">
    <cfRule type="containsText" dxfId="1" priority="1" operator="containsText" text="Profit">
      <formula>NOT(ISERROR(SEARCH("Profit",H5)))</formula>
    </cfRule>
    <cfRule type="containsText" dxfId="0" priority="2" operator="containsText" text="Loss">
      <formula>NOT(ISERROR(SEARCH("Loss",H5)))</formula>
    </cfRule>
    <cfRule type="colorScale" priority="3">
      <colorScale>
        <cfvo type="min" val="0"/>
        <cfvo type="max" val="0"/>
        <color rgb="FFFF0000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U15"/>
  <sheetViews>
    <sheetView tabSelected="1" workbookViewId="0">
      <selection activeCell="I25" sqref="I25"/>
    </sheetView>
  </sheetViews>
  <sheetFormatPr defaultRowHeight="15"/>
  <cols>
    <col min="1" max="1" width="13" customWidth="1"/>
    <col min="2" max="3" width="14.42578125" customWidth="1"/>
    <col min="4" max="4" width="15.140625" customWidth="1"/>
  </cols>
  <sheetData>
    <row r="2" spans="1:21" ht="18.75">
      <c r="A2" s="56" t="s">
        <v>57</v>
      </c>
      <c r="B2" s="56"/>
      <c r="C2" s="56"/>
      <c r="D2" s="56"/>
    </row>
    <row r="3" spans="1:21" ht="18.75">
      <c r="A3" s="11" t="s">
        <v>58</v>
      </c>
      <c r="B3" s="11" t="s">
        <v>71</v>
      </c>
      <c r="C3" s="11" t="s">
        <v>31</v>
      </c>
      <c r="D3" s="11" t="s">
        <v>59</v>
      </c>
    </row>
    <row r="4" spans="1:21" ht="18.75">
      <c r="A4" s="33" t="s">
        <v>60</v>
      </c>
      <c r="B4" s="33">
        <v>9288500</v>
      </c>
      <c r="C4" s="33">
        <v>8750000</v>
      </c>
      <c r="D4" s="33">
        <f>SUM(C4-B4)</f>
        <v>-538500</v>
      </c>
    </row>
    <row r="5" spans="1:21" ht="18.75">
      <c r="A5" s="33" t="s">
        <v>41</v>
      </c>
      <c r="B5" s="33">
        <v>9744300</v>
      </c>
      <c r="C5" s="33">
        <v>9920000</v>
      </c>
      <c r="D5" s="33">
        <f t="shared" ref="D5:D15" si="0">SUM(C5-B5)</f>
        <v>175700</v>
      </c>
    </row>
    <row r="6" spans="1:21" ht="18.75">
      <c r="A6" s="33" t="s">
        <v>42</v>
      </c>
      <c r="B6" s="33">
        <v>8904700</v>
      </c>
      <c r="C6" s="33">
        <v>10000000</v>
      </c>
      <c r="D6" s="33">
        <f t="shared" si="0"/>
        <v>1095300</v>
      </c>
    </row>
    <row r="7" spans="1:21" ht="18.75">
      <c r="A7" s="33" t="s">
        <v>62</v>
      </c>
      <c r="B7" s="33">
        <v>7345200</v>
      </c>
      <c r="C7" s="33">
        <v>7957400</v>
      </c>
      <c r="D7" s="33">
        <f t="shared" si="0"/>
        <v>612200</v>
      </c>
      <c r="R7" s="16" t="s">
        <v>61</v>
      </c>
      <c r="S7" s="16"/>
      <c r="T7" s="16"/>
      <c r="U7" s="16"/>
    </row>
    <row r="8" spans="1:21" ht="18.75">
      <c r="A8" s="33" t="s">
        <v>63</v>
      </c>
      <c r="B8" s="33">
        <v>8987000</v>
      </c>
      <c r="C8" s="33">
        <v>9876500</v>
      </c>
      <c r="D8" s="33">
        <f t="shared" si="0"/>
        <v>889500</v>
      </c>
    </row>
    <row r="9" spans="1:21" ht="18.75">
      <c r="A9" s="33" t="s">
        <v>64</v>
      </c>
      <c r="B9" s="33">
        <v>5215400</v>
      </c>
      <c r="C9" s="33">
        <v>5164500</v>
      </c>
      <c r="D9" s="33">
        <f t="shared" si="0"/>
        <v>-50900</v>
      </c>
    </row>
    <row r="10" spans="1:21" ht="18.75">
      <c r="A10" s="33" t="s">
        <v>65</v>
      </c>
      <c r="B10" s="33">
        <v>9976500</v>
      </c>
      <c r="C10" s="33">
        <v>11543600</v>
      </c>
      <c r="D10" s="33">
        <f t="shared" si="0"/>
        <v>1567100</v>
      </c>
    </row>
    <row r="11" spans="1:21" ht="18.75">
      <c r="A11" s="33" t="s">
        <v>66</v>
      </c>
      <c r="B11" s="33">
        <v>7976700</v>
      </c>
      <c r="C11" s="33">
        <v>8087900</v>
      </c>
      <c r="D11" s="33">
        <f t="shared" si="0"/>
        <v>111200</v>
      </c>
    </row>
    <row r="12" spans="1:21" ht="18.75">
      <c r="A12" s="33" t="s">
        <v>67</v>
      </c>
      <c r="B12" s="33">
        <v>9879000</v>
      </c>
      <c r="C12" s="33">
        <v>9969800</v>
      </c>
      <c r="D12" s="33">
        <f t="shared" si="0"/>
        <v>90800</v>
      </c>
    </row>
    <row r="13" spans="1:21" ht="18.75">
      <c r="A13" s="33" t="s">
        <v>68</v>
      </c>
      <c r="B13" s="33">
        <v>6234800</v>
      </c>
      <c r="C13" s="33">
        <v>7024000</v>
      </c>
      <c r="D13" s="33">
        <f t="shared" si="0"/>
        <v>789200</v>
      </c>
    </row>
    <row r="14" spans="1:21" ht="18.75">
      <c r="A14" s="33" t="s">
        <v>69</v>
      </c>
      <c r="B14" s="33">
        <v>4534800</v>
      </c>
      <c r="C14" s="33">
        <v>4809300</v>
      </c>
      <c r="D14" s="33">
        <f t="shared" si="0"/>
        <v>274500</v>
      </c>
    </row>
    <row r="15" spans="1:21" ht="18.75">
      <c r="A15" s="32" t="s">
        <v>70</v>
      </c>
      <c r="B15" s="32">
        <v>8348700</v>
      </c>
      <c r="C15" s="32">
        <v>8834800</v>
      </c>
      <c r="D15" s="33">
        <f t="shared" si="0"/>
        <v>486100</v>
      </c>
    </row>
  </sheetData>
  <mergeCells count="1">
    <mergeCell ref="A2: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F4:P5"/>
  <sheetViews>
    <sheetView workbookViewId="0">
      <selection activeCell="M22" sqref="M22"/>
    </sheetView>
  </sheetViews>
  <sheetFormatPr defaultRowHeight="15"/>
  <sheetData>
    <row r="4" spans="6:16" ht="15" customHeight="1"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6:16" ht="15" customHeight="1"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1(a),(b),(c),(d),(e)</vt:lpstr>
      <vt:lpstr>2(a),(b),(c),(d)</vt:lpstr>
      <vt:lpstr>3(a),(b)</vt:lpstr>
      <vt:lpstr>4</vt:lpstr>
      <vt:lpstr>Sheet2</vt:lpstr>
    </vt:vector>
  </TitlesOfParts>
  <Manager>Md. Ohedul Islam</Manager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Islam;Md.Ohedul Islam</dc:creator>
  <cp:lastModifiedBy>Md Ohedul Islam</cp:lastModifiedBy>
  <cp:lastPrinted>2024-09-27T07:11:16Z</cp:lastPrinted>
  <dcterms:created xsi:type="dcterms:W3CDTF">2024-05-29T21:50:26Z</dcterms:created>
  <dcterms:modified xsi:type="dcterms:W3CDTF">2024-10-15T08:28:22Z</dcterms:modified>
</cp:coreProperties>
</file>