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yun\R\SZDD\"/>
    </mc:Choice>
  </mc:AlternateContent>
  <xr:revisionPtr revIDLastSave="0" documentId="13_ncr:1_{ED382191-2CAB-4437-942E-AE9A3D3C71AF}" xr6:coauthVersionLast="41" xr6:coauthVersionMax="41" xr10:uidLastSave="{00000000-0000-0000-0000-000000000000}"/>
  <bookViews>
    <workbookView xWindow="348" yWindow="1920" windowWidth="17280" windowHeight="8916" activeTab="5" xr2:uid="{00000000-000D-0000-FFFF-FFFF00000000}"/>
  </bookViews>
  <sheets>
    <sheet name="UPPS" sheetId="1" r:id="rId1"/>
    <sheet name="UPPS_coll" sheetId="2" r:id="rId2"/>
    <sheet name="HS" sheetId="3" r:id="rId3"/>
    <sheet name="Anhedonia" sheetId="4" r:id="rId4"/>
    <sheet name="Anhedonia_coll" sheetId="5" r:id="rId5"/>
    <sheet name="Dem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6" l="1"/>
  <c r="C16" i="6"/>
  <c r="C5" i="6"/>
  <c r="J18" i="3" l="1"/>
  <c r="G18" i="3"/>
  <c r="J14" i="3"/>
  <c r="G14" i="3"/>
  <c r="J10" i="3"/>
  <c r="G10" i="3"/>
  <c r="J6" i="3"/>
  <c r="G6" i="3"/>
  <c r="J17" i="1"/>
  <c r="G17" i="1"/>
</calcChain>
</file>

<file path=xl/sharedStrings.xml><?xml version="1.0" encoding="utf-8"?>
<sst xmlns="http://schemas.openxmlformats.org/spreadsheetml/2006/main" count="170" uniqueCount="41">
  <si>
    <t>alloc</t>
  </si>
  <si>
    <t>Author</t>
  </si>
  <si>
    <t>DOP</t>
  </si>
  <si>
    <t>DD_n</t>
  </si>
  <si>
    <t>DD_m</t>
  </si>
  <si>
    <t>DD_sd</t>
  </si>
  <si>
    <t>SZ_n</t>
  </si>
  <si>
    <t>SZ_m</t>
  </si>
  <si>
    <t>SZ_sd</t>
  </si>
  <si>
    <t>yi</t>
  </si>
  <si>
    <t>vi</t>
  </si>
  <si>
    <t>currorhis</t>
  </si>
  <si>
    <t>Zhornitsky et al</t>
  </si>
  <si>
    <t>Duva et al</t>
  </si>
  <si>
    <t>Gut-Fayand et al</t>
  </si>
  <si>
    <t>Dervaux et al</t>
  </si>
  <si>
    <t>Kim et al</t>
  </si>
  <si>
    <t>Reno</t>
  </si>
  <si>
    <t>Katz et al</t>
  </si>
  <si>
    <t>Purty</t>
  </si>
  <si>
    <t>Van Ammers</t>
  </si>
  <si>
    <t>Fisher et al</t>
  </si>
  <si>
    <t>Bizzarri et al</t>
  </si>
  <si>
    <t>Chapman</t>
  </si>
  <si>
    <t>Study.ID</t>
  </si>
  <si>
    <t>goutcome</t>
    <phoneticPr fontId="9" type="noConversion"/>
  </si>
  <si>
    <t>g1</t>
    <phoneticPr fontId="9" type="noConversion"/>
  </si>
  <si>
    <t>g2</t>
    <phoneticPr fontId="9" type="noConversion"/>
  </si>
  <si>
    <t>ID</t>
    <phoneticPr fontId="9" type="noConversion"/>
  </si>
  <si>
    <t>ES.ID</t>
    <phoneticPr fontId="9" type="noConversion"/>
  </si>
  <si>
    <t>Fernández-Mondragón &amp; Adan</t>
    <phoneticPr fontId="9" type="noConversion"/>
  </si>
  <si>
    <t>Group</t>
    <phoneticPr fontId="9" type="noConversion"/>
  </si>
  <si>
    <t>Age</t>
    <phoneticPr fontId="9" type="noConversion"/>
  </si>
  <si>
    <t>gender</t>
    <phoneticPr fontId="9" type="noConversion"/>
  </si>
  <si>
    <t>Education</t>
    <phoneticPr fontId="9" type="noConversion"/>
  </si>
  <si>
    <t>PANSS</t>
    <phoneticPr fontId="9" type="noConversion"/>
  </si>
  <si>
    <t>SCZ</t>
    <phoneticPr fontId="9" type="noConversion"/>
  </si>
  <si>
    <t>Author</t>
    <phoneticPr fontId="9" type="noConversion"/>
  </si>
  <si>
    <t>Fischer et al</t>
  </si>
  <si>
    <t xml:space="preserve">Van Ammers </t>
  </si>
  <si>
    <t>Fernadez-Mondragon &amp; Adan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</si>
</sst>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</font>
    <font>
      <sz val="12"/>
      <color rgb="FF000000"/>
      <name val="Times New Roman"/>
      <family val="1"/>
    </font>
    <font>
      <sz val="12"/>
      <color rgb="FF000000"/>
      <name val="Times"/>
    </font>
    <font>
      <sz val="12"/>
      <color rgb="FF000000"/>
      <name val="Calibri"/>
      <family val="2"/>
    </font>
    <font>
      <sz val="12"/>
      <color rgb="FF000000"/>
      <name val="맑은 고딕"/>
      <family val="3"/>
      <charset val="129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/>
    <xf numFmtId="0" fontId="10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"/>
  <sheetViews>
    <sheetView topLeftCell="A4" workbookViewId="0">
      <selection activeCell="L16" sqref="L16"/>
    </sheetView>
  </sheetViews>
  <sheetFormatPr defaultColWidth="14.44140625" defaultRowHeight="15" customHeight="1" x14ac:dyDescent="0.3"/>
  <cols>
    <col min="1" max="1" width="8.88671875" customWidth="1"/>
    <col min="2" max="2" width="8.88671875" style="14" customWidth="1"/>
    <col min="3" max="25" width="8.88671875" customWidth="1"/>
  </cols>
  <sheetData>
    <row r="1" spans="1:11" ht="15.75" customHeight="1" thickBot="1" x14ac:dyDescent="0.35">
      <c r="A1" s="1" t="s">
        <v>0</v>
      </c>
      <c r="B1" s="20" t="s">
        <v>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0" t="s">
        <v>25</v>
      </c>
    </row>
    <row r="2" spans="1:11" ht="16.5" customHeight="1" thickBot="1" x14ac:dyDescent="0.35">
      <c r="A2" s="3">
        <v>1</v>
      </c>
      <c r="B2" s="3">
        <v>1</v>
      </c>
      <c r="C2" s="5" t="s">
        <v>12</v>
      </c>
      <c r="D2" s="7">
        <v>2012</v>
      </c>
      <c r="E2" s="7">
        <v>31</v>
      </c>
      <c r="F2" s="7">
        <v>22.5</v>
      </c>
      <c r="G2" s="7">
        <v>5.4</v>
      </c>
      <c r="H2" s="9">
        <v>23</v>
      </c>
      <c r="I2" s="7">
        <v>19.8</v>
      </c>
      <c r="J2" s="7">
        <v>6.1</v>
      </c>
      <c r="K2" s="20" t="s">
        <v>26</v>
      </c>
    </row>
    <row r="3" spans="1:11" ht="16.5" customHeight="1" thickBot="1" x14ac:dyDescent="0.35">
      <c r="A3" s="3">
        <v>1</v>
      </c>
      <c r="B3" s="3">
        <v>2</v>
      </c>
      <c r="C3" s="5" t="s">
        <v>13</v>
      </c>
      <c r="D3" s="7">
        <v>2011</v>
      </c>
      <c r="E3" s="7">
        <v>20</v>
      </c>
      <c r="F3" s="7">
        <v>13.45</v>
      </c>
      <c r="G3" s="7">
        <v>4.92</v>
      </c>
      <c r="H3" s="9">
        <v>20</v>
      </c>
      <c r="I3" s="7">
        <v>9.1</v>
      </c>
      <c r="J3" s="7">
        <v>4.4000000000000004</v>
      </c>
      <c r="K3" s="20" t="s">
        <v>26</v>
      </c>
    </row>
    <row r="4" spans="1:11" ht="16.5" customHeight="1" thickBot="1" x14ac:dyDescent="0.35">
      <c r="A4" s="3">
        <v>1</v>
      </c>
      <c r="B4" s="3">
        <v>2</v>
      </c>
      <c r="C4" s="5" t="s">
        <v>13</v>
      </c>
      <c r="D4" s="8">
        <v>2011</v>
      </c>
      <c r="E4" s="6">
        <v>20</v>
      </c>
      <c r="F4" s="8">
        <v>9.9499999999999993</v>
      </c>
      <c r="G4" s="8">
        <v>4.7699999999999996</v>
      </c>
      <c r="H4" s="8">
        <v>20</v>
      </c>
      <c r="I4" s="8">
        <v>9.1</v>
      </c>
      <c r="J4" s="8">
        <v>4.4000000000000004</v>
      </c>
      <c r="K4" s="20" t="s">
        <v>27</v>
      </c>
    </row>
    <row r="5" spans="1:11" ht="16.5" customHeight="1" thickBot="1" x14ac:dyDescent="0.35">
      <c r="A5" s="3">
        <v>1</v>
      </c>
      <c r="B5" s="3">
        <v>3</v>
      </c>
      <c r="C5" s="5" t="s">
        <v>14</v>
      </c>
      <c r="D5" s="7">
        <v>2001</v>
      </c>
      <c r="E5" s="7">
        <v>18</v>
      </c>
      <c r="F5" s="7">
        <v>24.9</v>
      </c>
      <c r="G5" s="7">
        <v>6.3</v>
      </c>
      <c r="H5" s="9">
        <v>32</v>
      </c>
      <c r="I5" s="7">
        <v>20.18</v>
      </c>
      <c r="J5" s="7">
        <v>6.8</v>
      </c>
      <c r="K5" s="20" t="s">
        <v>26</v>
      </c>
    </row>
    <row r="6" spans="1:11" ht="16.5" customHeight="1" thickBot="1" x14ac:dyDescent="0.35">
      <c r="A6" s="3">
        <v>1</v>
      </c>
      <c r="B6" s="3">
        <v>4</v>
      </c>
      <c r="C6" s="5" t="s">
        <v>15</v>
      </c>
      <c r="D6" s="7">
        <v>2001</v>
      </c>
      <c r="E6" s="7">
        <v>59</v>
      </c>
      <c r="F6" s="7">
        <v>23.21</v>
      </c>
      <c r="G6" s="7">
        <v>6.4</v>
      </c>
      <c r="H6" s="8">
        <v>59</v>
      </c>
      <c r="I6" s="7">
        <v>19.13</v>
      </c>
      <c r="J6" s="7">
        <v>6.4</v>
      </c>
      <c r="K6" s="20" t="s">
        <v>26</v>
      </c>
    </row>
    <row r="7" spans="1:11" ht="16.5" customHeight="1" thickBot="1" x14ac:dyDescent="0.35">
      <c r="A7" s="3">
        <v>2</v>
      </c>
      <c r="B7" s="3">
        <v>5</v>
      </c>
      <c r="C7" s="5" t="s">
        <v>12</v>
      </c>
      <c r="D7" s="7">
        <v>2012</v>
      </c>
      <c r="E7" s="7">
        <v>31</v>
      </c>
      <c r="F7" s="7">
        <v>22.6</v>
      </c>
      <c r="G7" s="7">
        <v>5.7</v>
      </c>
      <c r="H7" s="9">
        <v>23</v>
      </c>
      <c r="I7" s="7">
        <v>19</v>
      </c>
      <c r="J7" s="7">
        <v>5.6</v>
      </c>
      <c r="K7" s="20" t="s">
        <v>26</v>
      </c>
    </row>
    <row r="8" spans="1:11" ht="16.5" customHeight="1" thickBot="1" x14ac:dyDescent="0.35">
      <c r="A8" s="12">
        <v>2</v>
      </c>
      <c r="B8" s="3">
        <v>6</v>
      </c>
      <c r="C8" s="5" t="s">
        <v>13</v>
      </c>
      <c r="D8" s="7">
        <v>2011</v>
      </c>
      <c r="E8" s="7">
        <v>20</v>
      </c>
      <c r="F8" s="7">
        <v>18</v>
      </c>
      <c r="G8" s="7">
        <v>5.4</v>
      </c>
      <c r="H8" s="9">
        <v>20</v>
      </c>
      <c r="I8" s="7">
        <v>13.65</v>
      </c>
      <c r="J8" s="7">
        <v>5.4</v>
      </c>
      <c r="K8" s="20" t="s">
        <v>26</v>
      </c>
    </row>
    <row r="9" spans="1:11" ht="16.5" customHeight="1" thickBot="1" x14ac:dyDescent="0.35">
      <c r="A9" s="3">
        <v>2</v>
      </c>
      <c r="B9" s="3">
        <v>6</v>
      </c>
      <c r="C9" s="5" t="s">
        <v>13</v>
      </c>
      <c r="D9" s="8">
        <v>2011</v>
      </c>
      <c r="E9" s="8">
        <v>20</v>
      </c>
      <c r="F9" s="8">
        <v>16.399999999999999</v>
      </c>
      <c r="G9" s="8">
        <v>5.4</v>
      </c>
      <c r="H9" s="8">
        <v>20</v>
      </c>
      <c r="I9" s="8">
        <v>13.65</v>
      </c>
      <c r="J9" s="7">
        <v>5.4</v>
      </c>
      <c r="K9" s="20" t="s">
        <v>27</v>
      </c>
    </row>
    <row r="10" spans="1:11" ht="16.5" customHeight="1" thickBot="1" x14ac:dyDescent="0.35">
      <c r="A10" s="12">
        <v>2</v>
      </c>
      <c r="B10" s="3">
        <v>7</v>
      </c>
      <c r="C10" s="5" t="s">
        <v>14</v>
      </c>
      <c r="D10" s="7">
        <v>2001</v>
      </c>
      <c r="E10" s="7">
        <v>18</v>
      </c>
      <c r="F10" s="7">
        <v>21.4</v>
      </c>
      <c r="G10" s="7">
        <v>6.45</v>
      </c>
      <c r="H10" s="9">
        <v>32</v>
      </c>
      <c r="I10" s="7">
        <v>16.16</v>
      </c>
      <c r="J10" s="7">
        <v>5.55</v>
      </c>
      <c r="K10" s="20" t="s">
        <v>26</v>
      </c>
    </row>
    <row r="11" spans="1:11" ht="16.5" customHeight="1" thickBot="1" x14ac:dyDescent="0.35">
      <c r="A11" s="12">
        <v>2</v>
      </c>
      <c r="B11" s="3">
        <v>8</v>
      </c>
      <c r="C11" s="5" t="s">
        <v>15</v>
      </c>
      <c r="D11" s="7">
        <v>2001</v>
      </c>
      <c r="E11" s="7">
        <v>59</v>
      </c>
      <c r="F11" s="7">
        <v>21.42</v>
      </c>
      <c r="G11" s="7">
        <v>6.2</v>
      </c>
      <c r="H11" s="8">
        <v>59</v>
      </c>
      <c r="I11" s="7">
        <v>18.09</v>
      </c>
      <c r="J11" s="7">
        <v>6.2</v>
      </c>
      <c r="K11" s="20" t="s">
        <v>26</v>
      </c>
    </row>
    <row r="12" spans="1:11" ht="16.5" customHeight="1" thickBot="1" x14ac:dyDescent="0.35">
      <c r="A12" s="12">
        <v>2</v>
      </c>
      <c r="B12" s="3">
        <v>9</v>
      </c>
      <c r="C12" s="5" t="s">
        <v>18</v>
      </c>
      <c r="D12" s="7">
        <v>2017</v>
      </c>
      <c r="E12" s="7">
        <v>34</v>
      </c>
      <c r="F12" s="7">
        <v>85.6</v>
      </c>
      <c r="G12" s="7">
        <v>21.3</v>
      </c>
      <c r="H12" s="8">
        <v>53</v>
      </c>
      <c r="I12" s="7">
        <v>76.7</v>
      </c>
      <c r="J12" s="7">
        <v>15.1</v>
      </c>
      <c r="K12" s="20" t="s">
        <v>26</v>
      </c>
    </row>
    <row r="13" spans="1:11" ht="16.5" customHeight="1" thickBot="1" x14ac:dyDescent="0.35">
      <c r="A13" s="12">
        <v>3</v>
      </c>
      <c r="B13" s="3">
        <v>10</v>
      </c>
      <c r="C13" s="5" t="s">
        <v>12</v>
      </c>
      <c r="D13" s="7">
        <v>2012</v>
      </c>
      <c r="E13" s="7">
        <v>31</v>
      </c>
      <c r="F13" s="7">
        <v>5.3</v>
      </c>
      <c r="G13" s="7">
        <v>2.1</v>
      </c>
      <c r="H13" s="9">
        <v>23</v>
      </c>
      <c r="I13" s="7">
        <v>2.9</v>
      </c>
      <c r="J13" s="7">
        <v>1.7</v>
      </c>
      <c r="K13" s="20" t="s">
        <v>26</v>
      </c>
    </row>
    <row r="14" spans="1:11" ht="16.5" customHeight="1" thickBot="1" x14ac:dyDescent="0.35">
      <c r="A14" s="12">
        <v>3</v>
      </c>
      <c r="B14" s="3">
        <v>11</v>
      </c>
      <c r="C14" s="5" t="s">
        <v>15</v>
      </c>
      <c r="D14" s="7">
        <v>2001</v>
      </c>
      <c r="E14" s="7">
        <v>59</v>
      </c>
      <c r="F14" s="7">
        <v>2.78</v>
      </c>
      <c r="G14" s="7">
        <v>1.6</v>
      </c>
      <c r="H14" s="9">
        <v>59</v>
      </c>
      <c r="I14" s="7">
        <v>2.2599999999999998</v>
      </c>
      <c r="J14" s="7">
        <v>1.6</v>
      </c>
      <c r="K14" s="20" t="s">
        <v>26</v>
      </c>
    </row>
    <row r="15" spans="1:11" ht="16.5" customHeight="1" thickBot="1" x14ac:dyDescent="0.35">
      <c r="A15" s="12">
        <v>3</v>
      </c>
      <c r="B15" s="3">
        <v>12</v>
      </c>
      <c r="C15" s="5" t="s">
        <v>16</v>
      </c>
      <c r="D15" s="7">
        <v>2007</v>
      </c>
      <c r="E15" s="7">
        <v>51</v>
      </c>
      <c r="F15" s="7">
        <v>-5.14</v>
      </c>
      <c r="G15" s="7">
        <v>1.1599999999999999</v>
      </c>
      <c r="H15" s="9">
        <v>51</v>
      </c>
      <c r="I15" s="7">
        <v>-5.18</v>
      </c>
      <c r="J15" s="7">
        <v>1.65</v>
      </c>
      <c r="K15" s="20" t="s">
        <v>26</v>
      </c>
    </row>
    <row r="16" spans="1:11" ht="16.5" customHeight="1" thickBot="1" x14ac:dyDescent="0.35">
      <c r="A16" s="12">
        <v>3</v>
      </c>
      <c r="B16" s="3">
        <v>13</v>
      </c>
      <c r="C16" s="5" t="s">
        <v>19</v>
      </c>
      <c r="D16" s="8">
        <v>2011</v>
      </c>
      <c r="E16" s="8">
        <v>20</v>
      </c>
      <c r="F16" s="15">
        <v>-41.6</v>
      </c>
      <c r="G16" s="15">
        <v>26.99</v>
      </c>
      <c r="H16" s="8">
        <v>20</v>
      </c>
      <c r="I16" s="15">
        <v>-32.75</v>
      </c>
      <c r="J16" s="15">
        <v>22.57</v>
      </c>
      <c r="K16" s="20" t="s">
        <v>26</v>
      </c>
    </row>
    <row r="17" spans="1:11" s="14" customFormat="1" ht="16.5" customHeight="1" thickBot="1" x14ac:dyDescent="0.35">
      <c r="A17" s="14">
        <v>3</v>
      </c>
      <c r="B17" s="3">
        <v>14</v>
      </c>
      <c r="C17" s="5" t="s">
        <v>30</v>
      </c>
      <c r="D17" s="8">
        <v>2015</v>
      </c>
      <c r="E17" s="8">
        <v>20</v>
      </c>
      <c r="F17" s="15">
        <v>107.33</v>
      </c>
      <c r="G17" s="15">
        <f>SQRT(20)*4.75</f>
        <v>21.242645786248005</v>
      </c>
      <c r="H17" s="8">
        <v>20</v>
      </c>
      <c r="I17" s="15">
        <v>107.43</v>
      </c>
      <c r="J17" s="15">
        <f>SQRT(20)*3.32</f>
        <v>14.847491370598604</v>
      </c>
    </row>
    <row r="18" spans="1:11" ht="16.5" customHeight="1" thickBot="1" x14ac:dyDescent="0.35">
      <c r="A18" s="12">
        <v>4</v>
      </c>
      <c r="B18" s="3">
        <v>15</v>
      </c>
      <c r="C18" s="5" t="s">
        <v>12</v>
      </c>
      <c r="D18" s="7">
        <v>2012</v>
      </c>
      <c r="E18" s="7">
        <v>31</v>
      </c>
      <c r="F18" s="7">
        <v>6.6</v>
      </c>
      <c r="G18" s="7">
        <v>1.8</v>
      </c>
      <c r="H18" s="9">
        <v>23</v>
      </c>
      <c r="I18" s="7">
        <v>3.9</v>
      </c>
      <c r="J18" s="7">
        <v>1.2</v>
      </c>
      <c r="K18" s="20" t="s">
        <v>26</v>
      </c>
    </row>
    <row r="19" spans="1:11" ht="16.5" customHeight="1" thickBot="1" x14ac:dyDescent="0.35">
      <c r="A19" s="12">
        <v>4</v>
      </c>
      <c r="B19" s="3">
        <v>16</v>
      </c>
      <c r="C19" s="5" t="s">
        <v>17</v>
      </c>
      <c r="D19" s="7">
        <v>2004</v>
      </c>
      <c r="E19" s="7">
        <v>42</v>
      </c>
      <c r="F19" s="7">
        <v>1.76</v>
      </c>
      <c r="G19" s="7">
        <v>1.2</v>
      </c>
      <c r="H19" s="9">
        <v>39</v>
      </c>
      <c r="I19" s="7">
        <v>2.1800000000000002</v>
      </c>
      <c r="J19" s="16">
        <v>1.1100000000000001</v>
      </c>
      <c r="K19" s="20" t="s">
        <v>26</v>
      </c>
    </row>
    <row r="20" spans="1:11" ht="16.5" customHeight="1" thickBot="1" x14ac:dyDescent="0.35">
      <c r="A20" s="12">
        <v>4</v>
      </c>
      <c r="B20" s="3">
        <v>17</v>
      </c>
      <c r="C20" s="5" t="s">
        <v>15</v>
      </c>
      <c r="D20" s="7">
        <v>2001</v>
      </c>
      <c r="E20" s="7">
        <v>59</v>
      </c>
      <c r="F20" s="7">
        <v>4.2300000000000004</v>
      </c>
      <c r="G20" s="7">
        <v>2</v>
      </c>
      <c r="H20" s="9">
        <v>59</v>
      </c>
      <c r="I20" s="7">
        <v>3.03</v>
      </c>
      <c r="J20" s="7">
        <v>2</v>
      </c>
      <c r="K20" s="20" t="s">
        <v>26</v>
      </c>
    </row>
    <row r="21" spans="1:11" ht="16.5" customHeight="1" thickBot="1" x14ac:dyDescent="0.35">
      <c r="A21" s="12">
        <v>4</v>
      </c>
      <c r="B21" s="3">
        <v>18</v>
      </c>
      <c r="C21" s="5" t="s">
        <v>21</v>
      </c>
      <c r="D21" s="7">
        <v>2015</v>
      </c>
      <c r="E21" s="7">
        <v>18</v>
      </c>
      <c r="F21" s="7">
        <v>5.17</v>
      </c>
      <c r="G21" s="7">
        <v>3.01</v>
      </c>
      <c r="H21" s="8">
        <v>24</v>
      </c>
      <c r="I21" s="7">
        <v>4.71</v>
      </c>
      <c r="J21" s="7">
        <v>3.37</v>
      </c>
      <c r="K21" s="20" t="s">
        <v>26</v>
      </c>
    </row>
    <row r="22" spans="1:11" ht="16.5" customHeight="1" thickBot="1" x14ac:dyDescent="0.35">
      <c r="A22" s="12">
        <v>4</v>
      </c>
      <c r="B22" s="3">
        <v>19</v>
      </c>
      <c r="C22" s="5" t="s">
        <v>22</v>
      </c>
      <c r="D22" s="7">
        <v>2009</v>
      </c>
      <c r="E22" s="7">
        <v>47</v>
      </c>
      <c r="F22" s="7">
        <v>3.2</v>
      </c>
      <c r="G22" s="7">
        <v>1.9238710000000001</v>
      </c>
      <c r="H22" s="8">
        <v>61</v>
      </c>
      <c r="I22" s="7">
        <v>1.7</v>
      </c>
      <c r="J22" s="7">
        <v>1.9924109999999999</v>
      </c>
      <c r="K22" s="20" t="s">
        <v>26</v>
      </c>
    </row>
    <row r="23" spans="1:11" ht="16.5" customHeight="1" thickBot="1" x14ac:dyDescent="0.35">
      <c r="A23" s="12">
        <v>4</v>
      </c>
      <c r="B23" s="3">
        <v>20</v>
      </c>
      <c r="C23" s="5" t="s">
        <v>18</v>
      </c>
      <c r="D23" s="7">
        <v>2017</v>
      </c>
      <c r="E23" s="7">
        <v>34</v>
      </c>
      <c r="F23" s="7">
        <v>27.8</v>
      </c>
      <c r="G23" s="7">
        <v>13</v>
      </c>
      <c r="H23" s="8">
        <v>53</v>
      </c>
      <c r="I23" s="7">
        <v>15.5</v>
      </c>
      <c r="J23" s="7">
        <v>12.2</v>
      </c>
      <c r="K23" s="20" t="s">
        <v>26</v>
      </c>
    </row>
    <row r="24" spans="1:11" ht="15.75" customHeight="1" x14ac:dyDescent="0.3">
      <c r="A24" s="12">
        <v>4</v>
      </c>
      <c r="B24" s="3">
        <v>21</v>
      </c>
      <c r="C24" s="17" t="s">
        <v>23</v>
      </c>
      <c r="D24" s="8">
        <v>1997</v>
      </c>
      <c r="E24" s="8">
        <v>32</v>
      </c>
      <c r="F24" s="8">
        <v>13.69</v>
      </c>
      <c r="G24" s="8">
        <v>4.9000000000000004</v>
      </c>
      <c r="H24" s="12">
        <v>28</v>
      </c>
      <c r="I24" s="8">
        <v>9.39</v>
      </c>
      <c r="J24" s="8">
        <v>5.93</v>
      </c>
      <c r="K24" s="20" t="s">
        <v>26</v>
      </c>
    </row>
    <row r="25" spans="1:11" ht="15.75" customHeight="1" x14ac:dyDescent="0.3">
      <c r="A25" s="12">
        <v>4</v>
      </c>
      <c r="B25" s="3">
        <v>21</v>
      </c>
      <c r="C25" s="17" t="s">
        <v>23</v>
      </c>
      <c r="D25" s="8">
        <v>1997</v>
      </c>
      <c r="E25" s="8">
        <v>33</v>
      </c>
      <c r="F25" s="15">
        <v>12.56</v>
      </c>
      <c r="G25" s="15">
        <v>4.96</v>
      </c>
      <c r="H25" s="12">
        <v>28</v>
      </c>
      <c r="I25" s="8">
        <v>9.39</v>
      </c>
      <c r="J25" s="8">
        <v>5.93</v>
      </c>
      <c r="K25" s="20" t="s">
        <v>27</v>
      </c>
    </row>
    <row r="26" spans="1:11" ht="14.4" x14ac:dyDescent="0.3">
      <c r="A26" s="12"/>
    </row>
    <row r="27" spans="1:11" ht="14.4" x14ac:dyDescent="0.3">
      <c r="A27" s="12"/>
    </row>
    <row r="28" spans="1:11" ht="14.4" x14ac:dyDescent="0.3">
      <c r="A28" s="12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1"/>
  <sheetViews>
    <sheetView workbookViewId="0">
      <selection activeCell="B2" sqref="B2"/>
    </sheetView>
  </sheetViews>
  <sheetFormatPr defaultColWidth="14.44140625" defaultRowHeight="15" customHeight="1" x14ac:dyDescent="0.3"/>
  <cols>
    <col min="1" max="22" width="10.6640625" customWidth="1"/>
  </cols>
  <sheetData>
    <row r="1" spans="1: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2" t="s">
        <v>11</v>
      </c>
      <c r="I1" s="4"/>
    </row>
    <row r="2" spans="1:9" ht="16.5" customHeight="1" x14ac:dyDescent="0.3">
      <c r="A2" s="3">
        <v>1</v>
      </c>
      <c r="B2" s="6" t="s">
        <v>12</v>
      </c>
      <c r="C2" s="8">
        <v>2012</v>
      </c>
      <c r="D2" s="8">
        <v>31</v>
      </c>
      <c r="E2" s="8">
        <v>23</v>
      </c>
      <c r="F2" s="1">
        <v>0.46627030000000003</v>
      </c>
      <c r="G2" s="1">
        <v>7.7749360000000003E-2</v>
      </c>
    </row>
    <row r="3" spans="1:9" ht="16.5" customHeight="1" x14ac:dyDescent="0.3">
      <c r="A3" s="3">
        <v>1</v>
      </c>
      <c r="B3" s="6" t="s">
        <v>13</v>
      </c>
      <c r="C3" s="8">
        <v>2011</v>
      </c>
      <c r="D3" s="8">
        <v>40</v>
      </c>
      <c r="E3" s="8">
        <v>20</v>
      </c>
      <c r="F3" s="10">
        <v>0.52946000000000004</v>
      </c>
      <c r="G3" s="11">
        <v>7.6084772999999994E-2</v>
      </c>
    </row>
    <row r="4" spans="1:9" ht="16.5" customHeight="1" x14ac:dyDescent="0.3">
      <c r="A4" s="3">
        <v>1</v>
      </c>
      <c r="B4" s="6" t="s">
        <v>14</v>
      </c>
      <c r="C4" s="8">
        <v>2001</v>
      </c>
      <c r="D4" s="8">
        <v>18</v>
      </c>
      <c r="E4" s="8">
        <v>32</v>
      </c>
      <c r="F4" s="8">
        <v>1.229138957</v>
      </c>
      <c r="G4" s="6">
        <v>9.7761112679999998E-2</v>
      </c>
    </row>
    <row r="5" spans="1:9" ht="16.5" customHeight="1" x14ac:dyDescent="0.3">
      <c r="A5" s="3">
        <v>1</v>
      </c>
      <c r="B5" s="6" t="s">
        <v>15</v>
      </c>
      <c r="C5" s="8">
        <v>2001</v>
      </c>
      <c r="D5" s="8">
        <v>41</v>
      </c>
      <c r="E5" s="8">
        <v>59</v>
      </c>
      <c r="F5" s="6">
        <v>0.62870116509999996</v>
      </c>
      <c r="G5" s="6">
        <v>4.4600212860000002E-2</v>
      </c>
    </row>
    <row r="6" spans="1:9" ht="16.5" customHeight="1" x14ac:dyDescent="0.3">
      <c r="A6" s="3">
        <v>2</v>
      </c>
      <c r="B6" s="6" t="s">
        <v>12</v>
      </c>
      <c r="C6" s="8">
        <v>2012</v>
      </c>
      <c r="D6" s="8">
        <v>31</v>
      </c>
      <c r="E6" s="8">
        <v>23</v>
      </c>
      <c r="F6" s="1">
        <v>0.62704870000000001</v>
      </c>
      <c r="G6" s="1">
        <v>7.9376970000000005E-2</v>
      </c>
    </row>
    <row r="7" spans="1:9" ht="16.5" customHeight="1" x14ac:dyDescent="0.3">
      <c r="A7" s="12">
        <v>2</v>
      </c>
      <c r="B7" s="6" t="s">
        <v>13</v>
      </c>
      <c r="C7" s="8">
        <v>2011</v>
      </c>
      <c r="D7" s="8">
        <v>40</v>
      </c>
      <c r="E7" s="8">
        <v>20</v>
      </c>
      <c r="F7" s="8">
        <v>0.64100074269999996</v>
      </c>
      <c r="G7" s="8">
        <v>7.6132733679999995E-2</v>
      </c>
    </row>
    <row r="8" spans="1:9" ht="16.5" customHeight="1" x14ac:dyDescent="0.3">
      <c r="A8" s="12">
        <v>2</v>
      </c>
      <c r="B8" s="6" t="s">
        <v>14</v>
      </c>
      <c r="C8" s="8">
        <v>2001</v>
      </c>
      <c r="D8" s="8">
        <v>18</v>
      </c>
      <c r="E8" s="8">
        <v>32</v>
      </c>
      <c r="F8" s="8">
        <v>0.82276637909999994</v>
      </c>
      <c r="G8" s="8">
        <v>8.9468699360000001E-2</v>
      </c>
    </row>
    <row r="9" spans="1:9" ht="16.5" customHeight="1" x14ac:dyDescent="0.3">
      <c r="A9" s="12">
        <v>2</v>
      </c>
      <c r="B9" s="6" t="s">
        <v>15</v>
      </c>
      <c r="C9" s="8">
        <v>2001</v>
      </c>
      <c r="D9" s="8">
        <v>41</v>
      </c>
      <c r="E9" s="8">
        <v>59</v>
      </c>
      <c r="F9" s="8">
        <v>0.41913820149999997</v>
      </c>
      <c r="G9" s="8">
        <v>4.3222347789999997E-2</v>
      </c>
    </row>
    <row r="10" spans="1:9" ht="16.5" customHeight="1" x14ac:dyDescent="0.3">
      <c r="A10" s="12">
        <v>2</v>
      </c>
      <c r="B10" s="6" t="s">
        <v>18</v>
      </c>
      <c r="C10" s="8">
        <v>2017</v>
      </c>
      <c r="D10" s="8">
        <v>34</v>
      </c>
      <c r="E10" s="8">
        <v>53</v>
      </c>
      <c r="F10" s="1">
        <v>0.49652449999999998</v>
      </c>
      <c r="G10" s="1">
        <v>4.9696570000000002E-2</v>
      </c>
    </row>
    <row r="11" spans="1:9" ht="16.5" customHeight="1" x14ac:dyDescent="0.3">
      <c r="A11" s="12">
        <v>3</v>
      </c>
      <c r="B11" s="6" t="s">
        <v>12</v>
      </c>
      <c r="C11" s="8">
        <v>2012</v>
      </c>
      <c r="D11" s="8">
        <v>31</v>
      </c>
      <c r="E11" s="8">
        <v>23</v>
      </c>
      <c r="F11" s="1">
        <v>1.21863185</v>
      </c>
      <c r="G11" s="1">
        <v>8.9486910000000003E-2</v>
      </c>
      <c r="H11" s="4"/>
    </row>
    <row r="12" spans="1:9" ht="16.5" customHeight="1" x14ac:dyDescent="0.3">
      <c r="A12" s="12">
        <v>3</v>
      </c>
      <c r="B12" s="6" t="s">
        <v>15</v>
      </c>
      <c r="C12" s="8">
        <v>2001</v>
      </c>
      <c r="D12" s="8">
        <v>41</v>
      </c>
      <c r="E12" s="8">
        <v>59</v>
      </c>
      <c r="F12" s="6">
        <v>0.2462273525</v>
      </c>
      <c r="G12" s="6">
        <v>4.2512506679999999E-2</v>
      </c>
      <c r="H12" s="4"/>
    </row>
    <row r="13" spans="1:9" ht="16.5" customHeight="1" x14ac:dyDescent="0.3">
      <c r="A13" s="12">
        <v>3</v>
      </c>
      <c r="B13" s="6" t="s">
        <v>16</v>
      </c>
      <c r="C13" s="8">
        <v>2007</v>
      </c>
      <c r="D13" s="8">
        <v>51</v>
      </c>
      <c r="E13" s="8">
        <v>51</v>
      </c>
      <c r="F13" s="1">
        <v>2.783557E-2</v>
      </c>
      <c r="G13" s="1">
        <v>3.9219480000000001E-2</v>
      </c>
      <c r="H13" s="4"/>
    </row>
    <row r="14" spans="1:9" ht="16.5" customHeight="1" x14ac:dyDescent="0.3">
      <c r="A14" s="12">
        <v>3</v>
      </c>
      <c r="B14" s="6" t="s">
        <v>19</v>
      </c>
      <c r="C14" s="8">
        <v>2011</v>
      </c>
      <c r="D14" s="8">
        <v>20</v>
      </c>
      <c r="E14" s="8">
        <v>20</v>
      </c>
      <c r="F14" s="1">
        <v>0.34865560000000001</v>
      </c>
      <c r="G14" s="1">
        <v>0.10151950999999999</v>
      </c>
      <c r="H14" s="4"/>
    </row>
    <row r="15" spans="1:9" ht="16.5" customHeight="1" x14ac:dyDescent="0.3">
      <c r="A15" s="12">
        <v>4</v>
      </c>
      <c r="B15" s="6" t="s">
        <v>12</v>
      </c>
      <c r="C15" s="8">
        <v>2012</v>
      </c>
      <c r="D15" s="8">
        <v>31</v>
      </c>
      <c r="E15" s="8">
        <v>23</v>
      </c>
      <c r="F15" s="1">
        <v>1.6901581000000001</v>
      </c>
      <c r="G15" s="1">
        <v>0.10218664</v>
      </c>
      <c r="H15" s="4">
        <v>1</v>
      </c>
    </row>
    <row r="16" spans="1:9" ht="16.5" customHeight="1" x14ac:dyDescent="0.3">
      <c r="A16" s="12">
        <v>4</v>
      </c>
      <c r="B16" s="6" t="s">
        <v>17</v>
      </c>
      <c r="C16" s="8">
        <v>2004</v>
      </c>
      <c r="D16" s="8">
        <v>42</v>
      </c>
      <c r="E16" s="8">
        <v>39</v>
      </c>
      <c r="F16" s="1">
        <v>-0.35936780000000002</v>
      </c>
      <c r="G16" s="1">
        <v>5.0247739999999999E-2</v>
      </c>
      <c r="H16" s="4">
        <v>2</v>
      </c>
    </row>
    <row r="17" spans="1:8" ht="16.5" customHeight="1" x14ac:dyDescent="0.3">
      <c r="A17" s="12">
        <v>4</v>
      </c>
      <c r="B17" s="6" t="s">
        <v>15</v>
      </c>
      <c r="C17" s="8">
        <v>2001</v>
      </c>
      <c r="D17" s="8">
        <v>41</v>
      </c>
      <c r="E17" s="8">
        <v>59</v>
      </c>
      <c r="F17" s="6">
        <v>0.40882749239999999</v>
      </c>
      <c r="G17" s="6">
        <v>4.305548839E-2</v>
      </c>
      <c r="H17" s="4">
        <v>2</v>
      </c>
    </row>
    <row r="18" spans="1:8" ht="16.5" customHeight="1" x14ac:dyDescent="0.3">
      <c r="A18" s="12">
        <v>4</v>
      </c>
      <c r="B18" s="6" t="s">
        <v>21</v>
      </c>
      <c r="C18" s="8">
        <v>2015</v>
      </c>
      <c r="D18" s="8">
        <v>18</v>
      </c>
      <c r="E18" s="8">
        <v>24</v>
      </c>
      <c r="F18" s="1">
        <v>0.14007539999999999</v>
      </c>
      <c r="G18" s="1">
        <v>9.7455810000000004E-2</v>
      </c>
      <c r="H18" s="4">
        <v>1</v>
      </c>
    </row>
    <row r="19" spans="1:8" ht="16.5" customHeight="1" x14ac:dyDescent="0.3">
      <c r="A19" s="12">
        <v>4</v>
      </c>
      <c r="B19" s="6" t="s">
        <v>22</v>
      </c>
      <c r="C19" s="8">
        <v>2009</v>
      </c>
      <c r="D19" s="8">
        <v>47</v>
      </c>
      <c r="E19" s="8">
        <v>61</v>
      </c>
      <c r="F19" s="1">
        <v>0.75873000000000002</v>
      </c>
      <c r="G19" s="1">
        <v>4.0335179999999998E-2</v>
      </c>
      <c r="H19" s="4">
        <v>2</v>
      </c>
    </row>
    <row r="20" spans="1:8" ht="16.5" customHeight="1" x14ac:dyDescent="0.3">
      <c r="A20" s="12">
        <v>4</v>
      </c>
      <c r="B20" s="6" t="s">
        <v>18</v>
      </c>
      <c r="C20" s="8">
        <v>2017</v>
      </c>
      <c r="D20" s="8">
        <v>34</v>
      </c>
      <c r="E20" s="8">
        <v>53</v>
      </c>
      <c r="F20" s="1">
        <v>0.97398899999999999</v>
      </c>
      <c r="G20" s="1">
        <v>5.3731729999999998E-2</v>
      </c>
      <c r="H20" s="4">
        <v>1</v>
      </c>
    </row>
    <row r="21" spans="1:8" ht="15.75" customHeight="1" x14ac:dyDescent="0.3">
      <c r="A21" s="12">
        <v>4</v>
      </c>
      <c r="B21" s="6" t="s">
        <v>23</v>
      </c>
      <c r="C21" s="8">
        <v>1997</v>
      </c>
      <c r="D21" s="8">
        <v>65</v>
      </c>
      <c r="E21" s="12">
        <v>28</v>
      </c>
      <c r="F21" s="6">
        <v>0.67859213039999999</v>
      </c>
      <c r="G21" s="6">
        <v>5.0259809670000002E-2</v>
      </c>
      <c r="H21" s="4">
        <v>2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1"/>
  <sheetViews>
    <sheetView workbookViewId="0">
      <selection activeCell="M17" sqref="M17"/>
    </sheetView>
  </sheetViews>
  <sheetFormatPr defaultColWidth="14.44140625" defaultRowHeight="15" customHeight="1" x14ac:dyDescent="0.3"/>
  <cols>
    <col min="1" max="1" width="10.6640625" customWidth="1"/>
    <col min="2" max="2" width="10.6640625" style="14" customWidth="1"/>
    <col min="3" max="25" width="10.6640625" customWidth="1"/>
  </cols>
  <sheetData>
    <row r="1" spans="1:11" ht="14.4" x14ac:dyDescent="0.3">
      <c r="A1" s="1" t="s">
        <v>0</v>
      </c>
      <c r="B1" s="20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/>
    </row>
    <row r="2" spans="1:11" ht="15.75" customHeight="1" x14ac:dyDescent="0.3">
      <c r="A2" s="14">
        <v>1</v>
      </c>
      <c r="B2" s="14">
        <v>1</v>
      </c>
      <c r="C2" s="6" t="s">
        <v>16</v>
      </c>
      <c r="D2" s="6">
        <v>2007</v>
      </c>
      <c r="E2" s="13">
        <v>51</v>
      </c>
      <c r="F2" s="13">
        <v>18.600000000000001</v>
      </c>
      <c r="G2" s="13">
        <v>4.3</v>
      </c>
      <c r="H2" s="13">
        <v>51</v>
      </c>
      <c r="I2" s="13">
        <v>16.7</v>
      </c>
      <c r="J2" s="13">
        <v>4.0999999999999996</v>
      </c>
      <c r="K2" s="4"/>
    </row>
    <row r="3" spans="1:11" ht="15.75" customHeight="1" x14ac:dyDescent="0.3">
      <c r="A3" s="14">
        <v>1</v>
      </c>
      <c r="B3" s="14">
        <v>2</v>
      </c>
      <c r="C3" s="6" t="s">
        <v>17</v>
      </c>
      <c r="D3" s="6">
        <v>1997</v>
      </c>
      <c r="E3" s="13">
        <v>42</v>
      </c>
      <c r="F3" s="13">
        <v>-42.88</v>
      </c>
      <c r="G3" s="13">
        <v>9.8800000000000008</v>
      </c>
      <c r="H3" s="6">
        <v>39</v>
      </c>
      <c r="I3" s="13">
        <v>-45.89</v>
      </c>
      <c r="J3" s="13">
        <v>10.45</v>
      </c>
      <c r="K3" s="4"/>
    </row>
    <row r="4" spans="1:11" ht="15.75" customHeight="1" x14ac:dyDescent="0.3">
      <c r="A4" s="14">
        <v>1</v>
      </c>
      <c r="B4" s="14">
        <v>3</v>
      </c>
      <c r="C4" s="6" t="s">
        <v>19</v>
      </c>
      <c r="D4" s="6">
        <v>2011</v>
      </c>
      <c r="E4" s="6">
        <v>20</v>
      </c>
      <c r="F4" s="13">
        <v>36.35</v>
      </c>
      <c r="G4" s="13">
        <v>21.66</v>
      </c>
      <c r="H4" s="13">
        <v>20</v>
      </c>
      <c r="I4" s="13">
        <v>38.6</v>
      </c>
      <c r="J4" s="13">
        <v>27.56</v>
      </c>
      <c r="K4" s="4"/>
    </row>
    <row r="5" spans="1:11" ht="15.75" customHeight="1" thickBot="1" x14ac:dyDescent="0.35">
      <c r="A5" s="14">
        <v>1</v>
      </c>
      <c r="B5" s="14">
        <v>4</v>
      </c>
      <c r="C5" s="6" t="s">
        <v>20</v>
      </c>
      <c r="D5" s="14">
        <v>1997</v>
      </c>
      <c r="E5" s="14">
        <v>15</v>
      </c>
      <c r="F5" s="13">
        <v>21.7</v>
      </c>
      <c r="G5" s="13">
        <v>13.8</v>
      </c>
      <c r="H5" s="14">
        <v>13</v>
      </c>
      <c r="I5" s="13">
        <v>13.8</v>
      </c>
      <c r="J5" s="13">
        <v>5.6</v>
      </c>
      <c r="K5" s="4"/>
    </row>
    <row r="6" spans="1:11" ht="15.75" customHeight="1" thickBot="1" x14ac:dyDescent="0.35">
      <c r="A6" s="14">
        <v>1</v>
      </c>
      <c r="B6" s="14">
        <v>5</v>
      </c>
      <c r="C6" s="5" t="s">
        <v>30</v>
      </c>
      <c r="D6" s="8">
        <v>2015</v>
      </c>
      <c r="E6" s="8">
        <v>20</v>
      </c>
      <c r="F6" s="15">
        <v>110.21</v>
      </c>
      <c r="G6" s="15">
        <f>SQRT(20)*3.05</f>
        <v>13.640014662748717</v>
      </c>
      <c r="H6" s="8">
        <v>20</v>
      </c>
      <c r="I6" s="15">
        <v>104.69</v>
      </c>
      <c r="J6" s="15">
        <f>SQRT(20)*2.18</f>
        <v>9.7492563818990838</v>
      </c>
    </row>
    <row r="7" spans="1:11" ht="15.75" customHeight="1" x14ac:dyDescent="0.3">
      <c r="A7" s="14">
        <v>2</v>
      </c>
      <c r="B7" s="14">
        <v>6</v>
      </c>
      <c r="C7" s="6" t="s">
        <v>16</v>
      </c>
      <c r="D7" s="6">
        <v>2007</v>
      </c>
      <c r="E7" s="13">
        <v>51</v>
      </c>
      <c r="F7" s="13">
        <v>17.7</v>
      </c>
      <c r="G7" s="13">
        <v>4.5999999999999996</v>
      </c>
      <c r="H7" s="13">
        <v>51</v>
      </c>
      <c r="I7" s="13">
        <v>17.899999999999999</v>
      </c>
      <c r="J7" s="13">
        <v>4.2</v>
      </c>
    </row>
    <row r="8" spans="1:11" ht="15.75" customHeight="1" x14ac:dyDescent="0.3">
      <c r="A8" s="14">
        <v>2</v>
      </c>
      <c r="B8" s="14">
        <v>7</v>
      </c>
      <c r="C8" s="6" t="s">
        <v>17</v>
      </c>
      <c r="D8" s="6">
        <v>2004</v>
      </c>
      <c r="E8" s="13">
        <v>42</v>
      </c>
      <c r="F8" s="13">
        <v>61.24</v>
      </c>
      <c r="G8" s="13">
        <v>10.49</v>
      </c>
      <c r="H8" s="6">
        <v>39</v>
      </c>
      <c r="I8" s="13">
        <v>56.18</v>
      </c>
      <c r="J8" s="13">
        <v>12.67</v>
      </c>
    </row>
    <row r="9" spans="1:11" ht="15.75" customHeight="1" thickBot="1" x14ac:dyDescent="0.35">
      <c r="A9" s="14">
        <v>2</v>
      </c>
      <c r="B9" s="14">
        <v>8</v>
      </c>
      <c r="C9" s="6" t="s">
        <v>19</v>
      </c>
      <c r="D9" s="6">
        <v>2011</v>
      </c>
      <c r="E9" s="6">
        <v>20</v>
      </c>
      <c r="F9" s="13">
        <v>62.25</v>
      </c>
      <c r="G9" s="13">
        <v>21.3</v>
      </c>
      <c r="H9" s="13">
        <v>20</v>
      </c>
      <c r="I9" s="13">
        <v>60.55</v>
      </c>
      <c r="J9" s="13">
        <v>23.49</v>
      </c>
    </row>
    <row r="10" spans="1:11" ht="15.75" customHeight="1" thickBot="1" x14ac:dyDescent="0.35">
      <c r="A10" s="14">
        <v>2</v>
      </c>
      <c r="B10" s="14">
        <v>9</v>
      </c>
      <c r="C10" s="5" t="s">
        <v>30</v>
      </c>
      <c r="D10" s="8">
        <v>2015</v>
      </c>
      <c r="E10" s="8">
        <v>20</v>
      </c>
      <c r="F10" s="15">
        <v>106.36</v>
      </c>
      <c r="G10" s="15">
        <f>SQRT(20)*4.82</f>
        <v>21.555695303097973</v>
      </c>
      <c r="H10" s="8">
        <v>20</v>
      </c>
      <c r="I10" s="15">
        <v>105.29</v>
      </c>
      <c r="J10" s="15">
        <f>SQRT(20)*3.17</f>
        <v>14.176670977348667</v>
      </c>
    </row>
    <row r="11" spans="1:11" ht="15.75" customHeight="1" x14ac:dyDescent="0.3">
      <c r="A11" s="14">
        <v>3</v>
      </c>
      <c r="B11" s="14">
        <v>10</v>
      </c>
      <c r="C11" s="6" t="s">
        <v>16</v>
      </c>
      <c r="D11" s="6">
        <v>2007</v>
      </c>
      <c r="E11" s="13">
        <v>51</v>
      </c>
      <c r="F11" s="13">
        <v>-29.1</v>
      </c>
      <c r="G11" s="13">
        <v>6.2</v>
      </c>
      <c r="H11" s="13">
        <v>51</v>
      </c>
      <c r="I11" s="6">
        <v>-29.2</v>
      </c>
      <c r="J11" s="6">
        <v>5.9</v>
      </c>
    </row>
    <row r="12" spans="1:11" ht="15.75" customHeight="1" x14ac:dyDescent="0.3">
      <c r="A12" s="14">
        <v>3</v>
      </c>
      <c r="B12" s="14">
        <v>11</v>
      </c>
      <c r="C12" s="6" t="s">
        <v>17</v>
      </c>
      <c r="D12" s="6">
        <v>2004</v>
      </c>
      <c r="E12" s="13">
        <v>42</v>
      </c>
      <c r="F12" s="13">
        <v>-41.86</v>
      </c>
      <c r="G12" s="13">
        <v>9.26</v>
      </c>
      <c r="H12" s="6">
        <v>39</v>
      </c>
      <c r="I12" s="13">
        <v>-49.47</v>
      </c>
      <c r="J12" s="13">
        <v>10.56</v>
      </c>
    </row>
    <row r="13" spans="1:11" ht="15.75" customHeight="1" thickBot="1" x14ac:dyDescent="0.35">
      <c r="A13" s="14">
        <v>3</v>
      </c>
      <c r="B13" s="14">
        <v>12</v>
      </c>
      <c r="C13" s="6" t="s">
        <v>19</v>
      </c>
      <c r="D13" s="6">
        <v>2011</v>
      </c>
      <c r="E13" s="6">
        <v>20</v>
      </c>
      <c r="F13" s="13">
        <v>-25.85</v>
      </c>
      <c r="G13" s="13">
        <v>16.98</v>
      </c>
      <c r="H13" s="13">
        <v>20</v>
      </c>
      <c r="I13" s="13">
        <v>-31.2</v>
      </c>
      <c r="J13" s="13">
        <v>19.97</v>
      </c>
    </row>
    <row r="14" spans="1:11" ht="15.75" customHeight="1" thickBot="1" x14ac:dyDescent="0.35">
      <c r="A14" s="14">
        <v>3</v>
      </c>
      <c r="B14" s="14">
        <v>13</v>
      </c>
      <c r="C14" s="5" t="s">
        <v>30</v>
      </c>
      <c r="D14" s="8">
        <v>2015</v>
      </c>
      <c r="E14" s="8">
        <v>20</v>
      </c>
      <c r="F14" s="15">
        <v>-130.13</v>
      </c>
      <c r="G14" s="15">
        <f>SQRT(20)*4.14</f>
        <v>18.514642853698259</v>
      </c>
      <c r="H14" s="8">
        <v>20</v>
      </c>
      <c r="I14" s="15">
        <v>-135.44</v>
      </c>
      <c r="J14" s="15">
        <f>SQRT(20)*2.91</f>
        <v>13.013915629048777</v>
      </c>
    </row>
    <row r="15" spans="1:11" ht="15" customHeight="1" x14ac:dyDescent="0.3">
      <c r="A15" s="14">
        <v>4</v>
      </c>
      <c r="B15" s="14">
        <v>14</v>
      </c>
      <c r="C15" s="6" t="s">
        <v>16</v>
      </c>
      <c r="D15" s="6">
        <v>2007</v>
      </c>
      <c r="E15" s="13">
        <v>51</v>
      </c>
      <c r="F15" s="13">
        <v>14.1</v>
      </c>
      <c r="G15" s="13">
        <v>3.2</v>
      </c>
      <c r="H15" s="13">
        <v>51</v>
      </c>
      <c r="I15" s="13">
        <v>14.3</v>
      </c>
      <c r="J15" s="13">
        <v>2.9</v>
      </c>
    </row>
    <row r="16" spans="1:11" ht="15" customHeight="1" x14ac:dyDescent="0.3">
      <c r="A16" s="14">
        <v>4</v>
      </c>
      <c r="B16" s="14">
        <v>15</v>
      </c>
      <c r="C16" s="6" t="s">
        <v>17</v>
      </c>
      <c r="D16" s="6">
        <v>2004</v>
      </c>
      <c r="E16" s="13">
        <v>42</v>
      </c>
      <c r="F16" s="13">
        <v>43.43</v>
      </c>
      <c r="G16" s="13">
        <v>9.35</v>
      </c>
      <c r="H16" s="6">
        <v>39</v>
      </c>
      <c r="I16" s="13">
        <v>46.34</v>
      </c>
      <c r="J16" s="13">
        <v>12.4</v>
      </c>
    </row>
    <row r="17" spans="1:10" ht="15" customHeight="1" thickBot="1" x14ac:dyDescent="0.35">
      <c r="A17" s="14">
        <v>4</v>
      </c>
      <c r="B17" s="14">
        <v>16</v>
      </c>
      <c r="C17" s="6" t="s">
        <v>19</v>
      </c>
      <c r="D17" s="6">
        <v>2011</v>
      </c>
      <c r="E17" s="6">
        <v>20</v>
      </c>
      <c r="F17" s="13">
        <v>46</v>
      </c>
      <c r="G17" s="13">
        <v>20.75</v>
      </c>
      <c r="H17" s="13">
        <v>20</v>
      </c>
      <c r="I17" s="13">
        <v>40.15</v>
      </c>
      <c r="J17" s="13">
        <v>20.68</v>
      </c>
    </row>
    <row r="18" spans="1:10" ht="15" customHeight="1" thickBot="1" x14ac:dyDescent="0.35">
      <c r="A18" s="14">
        <v>4</v>
      </c>
      <c r="B18" s="14">
        <v>17</v>
      </c>
      <c r="C18" s="5" t="s">
        <v>30</v>
      </c>
      <c r="D18" s="8">
        <v>2015</v>
      </c>
      <c r="E18" s="8">
        <v>20</v>
      </c>
      <c r="F18" s="15">
        <v>90.97</v>
      </c>
      <c r="G18" s="15">
        <f>SQRT(20)*3.56</f>
        <v>15.920803999798503</v>
      </c>
      <c r="H18" s="8">
        <v>20</v>
      </c>
      <c r="I18" s="15">
        <v>98.3</v>
      </c>
      <c r="J18" s="15">
        <f>SQRT(20)*2.78</f>
        <v>12.43253795489883</v>
      </c>
    </row>
    <row r="21" spans="1:10" ht="15" customHeight="1" x14ac:dyDescent="0.3">
      <c r="B21" s="21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"/>
  <sheetViews>
    <sheetView workbookViewId="0">
      <selection activeCell="A8" sqref="A8"/>
    </sheetView>
  </sheetViews>
  <sheetFormatPr defaultColWidth="14.44140625" defaultRowHeight="15" customHeight="1" x14ac:dyDescent="0.3"/>
  <cols>
    <col min="1" max="26" width="10.6640625" customWidth="1"/>
  </cols>
  <sheetData>
    <row r="1" spans="1:9" ht="14.4" x14ac:dyDescent="0.3">
      <c r="A1" s="1" t="s">
        <v>24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8" customHeight="1" x14ac:dyDescent="0.3">
      <c r="A2" s="18">
        <v>1</v>
      </c>
      <c r="B2" s="6" t="s">
        <v>12</v>
      </c>
      <c r="C2" s="6">
        <v>2012</v>
      </c>
      <c r="D2" s="6">
        <v>31</v>
      </c>
      <c r="E2" s="6">
        <v>13.8</v>
      </c>
      <c r="F2" s="6">
        <v>7</v>
      </c>
      <c r="G2" s="6">
        <v>23</v>
      </c>
      <c r="H2" s="6">
        <v>12.8</v>
      </c>
      <c r="I2" s="6">
        <v>6.9</v>
      </c>
    </row>
    <row r="3" spans="1:9" ht="18" customHeight="1" x14ac:dyDescent="0.3">
      <c r="A3" s="18">
        <v>4</v>
      </c>
      <c r="B3" s="6" t="s">
        <v>14</v>
      </c>
      <c r="C3" s="6">
        <v>2001</v>
      </c>
      <c r="D3" s="6">
        <v>18</v>
      </c>
      <c r="E3" s="6">
        <v>15.7</v>
      </c>
      <c r="F3" s="6">
        <v>6.07</v>
      </c>
      <c r="G3" s="6">
        <v>32</v>
      </c>
      <c r="H3" s="6">
        <v>19.350000000000001</v>
      </c>
      <c r="I3" s="6">
        <v>9.58</v>
      </c>
    </row>
    <row r="4" spans="1:9" ht="18" customHeight="1" x14ac:dyDescent="0.3">
      <c r="A4" s="18">
        <v>5</v>
      </c>
      <c r="B4" s="6" t="s">
        <v>15</v>
      </c>
      <c r="C4" s="6">
        <v>2001</v>
      </c>
      <c r="D4" s="6">
        <v>59</v>
      </c>
      <c r="E4" s="6">
        <v>19.39</v>
      </c>
      <c r="F4" s="6">
        <v>5.8</v>
      </c>
      <c r="G4" s="6">
        <v>59</v>
      </c>
      <c r="H4" s="6">
        <v>18.39</v>
      </c>
      <c r="I4" s="6">
        <v>5.8</v>
      </c>
    </row>
    <row r="5" spans="1:9" ht="18" customHeight="1" x14ac:dyDescent="0.3">
      <c r="A5" s="18">
        <v>9</v>
      </c>
      <c r="B5" s="6" t="s">
        <v>18</v>
      </c>
      <c r="C5" s="6">
        <v>2017</v>
      </c>
      <c r="D5" s="6">
        <v>34</v>
      </c>
      <c r="E5" s="6">
        <v>19.100000000000001</v>
      </c>
      <c r="F5" s="6">
        <v>12.5</v>
      </c>
      <c r="G5" s="6">
        <v>53</v>
      </c>
      <c r="H5" s="6">
        <v>18.3</v>
      </c>
      <c r="I5" s="6">
        <v>9.1999999999999993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5"/>
  <sheetViews>
    <sheetView workbookViewId="0"/>
  </sheetViews>
  <sheetFormatPr defaultColWidth="14.44140625" defaultRowHeight="15" customHeight="1" x14ac:dyDescent="0.3"/>
  <sheetData>
    <row r="1" spans="1:7" ht="15" customHeight="1" x14ac:dyDescent="0.3">
      <c r="A1" s="1" t="s">
        <v>24</v>
      </c>
      <c r="B1" s="1" t="s">
        <v>1</v>
      </c>
      <c r="C1" s="1" t="s">
        <v>2</v>
      </c>
      <c r="D1" s="1" t="s">
        <v>3</v>
      </c>
      <c r="E1" s="1" t="s">
        <v>6</v>
      </c>
      <c r="F1" s="4" t="s">
        <v>9</v>
      </c>
      <c r="G1" s="4" t="s">
        <v>10</v>
      </c>
    </row>
    <row r="2" spans="1:7" ht="15" customHeight="1" x14ac:dyDescent="0.3">
      <c r="A2" s="18">
        <v>1</v>
      </c>
      <c r="B2" s="6" t="s">
        <v>12</v>
      </c>
      <c r="C2" s="6">
        <v>2012</v>
      </c>
      <c r="D2" s="6">
        <v>31</v>
      </c>
      <c r="E2" s="6">
        <v>23</v>
      </c>
      <c r="F2" s="4">
        <v>0.14163758000000001</v>
      </c>
      <c r="G2" s="4">
        <v>7.5922080000000003E-2</v>
      </c>
    </row>
    <row r="3" spans="1:7" ht="15" customHeight="1" x14ac:dyDescent="0.3">
      <c r="A3" s="18">
        <v>4</v>
      </c>
      <c r="B3" s="6" t="s">
        <v>14</v>
      </c>
      <c r="C3" s="6">
        <v>2001</v>
      </c>
      <c r="D3" s="6">
        <v>18</v>
      </c>
      <c r="E3" s="6">
        <v>32</v>
      </c>
      <c r="F3">
        <v>-0.43553431314875196</v>
      </c>
      <c r="G3">
        <v>8.3183819757871827E-2</v>
      </c>
    </row>
    <row r="4" spans="1:7" ht="15" customHeight="1" x14ac:dyDescent="0.3">
      <c r="A4" s="18">
        <v>5</v>
      </c>
      <c r="B4" s="6" t="s">
        <v>15</v>
      </c>
      <c r="C4" s="6">
        <v>2001</v>
      </c>
      <c r="D4" s="6">
        <v>59</v>
      </c>
      <c r="E4" s="6">
        <v>59</v>
      </c>
      <c r="F4">
        <v>-4.3219590499656889E-3</v>
      </c>
      <c r="G4" s="19">
        <v>4.2304014008577036E-2</v>
      </c>
    </row>
    <row r="5" spans="1:7" ht="15" customHeight="1" x14ac:dyDescent="0.3">
      <c r="A5" s="18">
        <v>9</v>
      </c>
      <c r="B5" s="6" t="s">
        <v>18</v>
      </c>
      <c r="C5" s="6">
        <v>2017</v>
      </c>
      <c r="D5" s="6">
        <v>34</v>
      </c>
      <c r="E5" s="6">
        <v>53</v>
      </c>
      <c r="F5" s="4">
        <v>7.4776350000000005E-2</v>
      </c>
      <c r="G5" s="4">
        <v>4.8311819999999998E-2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635B-EE35-4BEA-A0A2-0FDDBD4B9DDB}">
  <dimension ref="A1:G28"/>
  <sheetViews>
    <sheetView tabSelected="1" workbookViewId="0">
      <selection activeCell="H12" sqref="H12"/>
    </sheetView>
  </sheetViews>
  <sheetFormatPr defaultRowHeight="14.4" x14ac:dyDescent="0.3"/>
  <cols>
    <col min="1" max="1" width="8.88671875" style="14"/>
  </cols>
  <sheetData>
    <row r="1" spans="1:7" x14ac:dyDescent="0.3">
      <c r="A1" s="20" t="s">
        <v>37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</row>
    <row r="2" spans="1:7" x14ac:dyDescent="0.3">
      <c r="A2" s="3" t="s">
        <v>12</v>
      </c>
      <c r="B2">
        <v>1</v>
      </c>
      <c r="C2" s="3">
        <v>39.9</v>
      </c>
      <c r="D2" s="3">
        <v>60.87</v>
      </c>
      <c r="F2">
        <v>69.599999999999994</v>
      </c>
    </row>
    <row r="3" spans="1:7" x14ac:dyDescent="0.3">
      <c r="A3" s="3" t="s">
        <v>13</v>
      </c>
      <c r="B3" s="14">
        <v>1</v>
      </c>
      <c r="C3" s="3">
        <v>39.85</v>
      </c>
      <c r="D3" s="3">
        <v>50</v>
      </c>
    </row>
    <row r="4" spans="1:7" x14ac:dyDescent="0.3">
      <c r="A4" s="3" t="s">
        <v>17</v>
      </c>
      <c r="B4" s="14">
        <v>1</v>
      </c>
      <c r="C4" s="3">
        <v>51.81</v>
      </c>
      <c r="D4" s="3">
        <v>100</v>
      </c>
      <c r="E4" s="3">
        <v>14.54</v>
      </c>
    </row>
    <row r="5" spans="1:7" x14ac:dyDescent="0.3">
      <c r="A5" s="3" t="s">
        <v>14</v>
      </c>
      <c r="B5" s="14">
        <v>1</v>
      </c>
      <c r="C5" s="22">
        <f>(32.8+35.1)/2</f>
        <v>33.950000000000003</v>
      </c>
      <c r="D5" s="3">
        <v>100</v>
      </c>
      <c r="F5">
        <v>79.2</v>
      </c>
    </row>
    <row r="6" spans="1:7" x14ac:dyDescent="0.3">
      <c r="A6" s="3" t="s">
        <v>15</v>
      </c>
      <c r="B6" s="14">
        <v>1</v>
      </c>
      <c r="C6" s="22">
        <v>37.1</v>
      </c>
      <c r="D6" s="3">
        <v>100</v>
      </c>
    </row>
    <row r="7" spans="1:7" x14ac:dyDescent="0.3">
      <c r="A7" s="3" t="s">
        <v>16</v>
      </c>
      <c r="B7" s="14">
        <v>1</v>
      </c>
      <c r="C7" s="3">
        <v>35.299999999999997</v>
      </c>
      <c r="D7" s="3">
        <v>100</v>
      </c>
      <c r="E7" s="3">
        <v>13.2</v>
      </c>
      <c r="F7">
        <v>68.099999999999994</v>
      </c>
    </row>
    <row r="8" spans="1:7" x14ac:dyDescent="0.3">
      <c r="A8" s="3" t="s">
        <v>38</v>
      </c>
      <c r="B8" s="14">
        <v>1</v>
      </c>
      <c r="C8" s="3">
        <v>40.75</v>
      </c>
      <c r="D8" s="3">
        <v>83.3</v>
      </c>
      <c r="E8" s="3">
        <v>12.33</v>
      </c>
    </row>
    <row r="9" spans="1:7" x14ac:dyDescent="0.3">
      <c r="A9" s="3" t="s">
        <v>22</v>
      </c>
      <c r="B9" s="14">
        <v>1</v>
      </c>
      <c r="C9" s="3">
        <v>34.700000000000003</v>
      </c>
      <c r="D9" s="3">
        <v>63.9</v>
      </c>
    </row>
    <row r="10" spans="1:7" x14ac:dyDescent="0.3">
      <c r="A10" s="3" t="s">
        <v>18</v>
      </c>
      <c r="B10" s="14">
        <v>1</v>
      </c>
      <c r="C10" s="3">
        <v>26.6</v>
      </c>
      <c r="D10" s="3">
        <v>79.2</v>
      </c>
      <c r="E10" s="3">
        <v>11.9</v>
      </c>
      <c r="F10">
        <v>75.900000000000006</v>
      </c>
    </row>
    <row r="11" spans="1:7" x14ac:dyDescent="0.3">
      <c r="A11" s="3" t="s">
        <v>23</v>
      </c>
      <c r="B11" s="14">
        <v>1</v>
      </c>
      <c r="D11" s="3">
        <v>100</v>
      </c>
    </row>
    <row r="12" spans="1:7" x14ac:dyDescent="0.3">
      <c r="A12" s="22" t="s">
        <v>19</v>
      </c>
      <c r="B12" s="14">
        <v>1</v>
      </c>
      <c r="C12" s="22">
        <v>25.7</v>
      </c>
      <c r="D12" s="22">
        <v>100</v>
      </c>
      <c r="E12" s="22">
        <v>8</v>
      </c>
    </row>
    <row r="13" spans="1:7" x14ac:dyDescent="0.3">
      <c r="A13" s="22" t="s">
        <v>39</v>
      </c>
      <c r="B13" s="14">
        <v>1</v>
      </c>
      <c r="D13" s="22">
        <v>100</v>
      </c>
    </row>
    <row r="14" spans="1:7" x14ac:dyDescent="0.3">
      <c r="A14" s="22" t="s">
        <v>40</v>
      </c>
      <c r="B14" s="14">
        <v>1</v>
      </c>
      <c r="C14" s="22">
        <v>40.549999999999997</v>
      </c>
      <c r="D14" s="22">
        <v>100</v>
      </c>
    </row>
    <row r="15" spans="1:7" x14ac:dyDescent="0.3">
      <c r="A15" s="3" t="s">
        <v>12</v>
      </c>
      <c r="B15">
        <v>2</v>
      </c>
      <c r="C15" s="3">
        <v>30</v>
      </c>
      <c r="D15" s="3">
        <v>87.1</v>
      </c>
    </row>
    <row r="16" spans="1:7" x14ac:dyDescent="0.3">
      <c r="A16" s="3" t="s">
        <v>13</v>
      </c>
      <c r="B16" s="14">
        <v>2</v>
      </c>
      <c r="C16">
        <f>(38.75+35.95)/2</f>
        <v>37.35</v>
      </c>
      <c r="D16">
        <f>(50+65)/2</f>
        <v>57.5</v>
      </c>
    </row>
    <row r="17" spans="1:5" x14ac:dyDescent="0.3">
      <c r="A17" s="3" t="s">
        <v>17</v>
      </c>
      <c r="B17" s="14">
        <v>2</v>
      </c>
      <c r="C17" s="3">
        <v>45.43</v>
      </c>
      <c r="D17">
        <v>100</v>
      </c>
      <c r="E17" s="3">
        <v>12.64</v>
      </c>
    </row>
    <row r="18" spans="1:5" x14ac:dyDescent="0.3">
      <c r="A18" s="3" t="s">
        <v>14</v>
      </c>
      <c r="B18" s="14">
        <v>2</v>
      </c>
      <c r="C18">
        <v>32.1</v>
      </c>
      <c r="D18">
        <v>100</v>
      </c>
    </row>
    <row r="19" spans="1:5" x14ac:dyDescent="0.3">
      <c r="A19" s="3" t="s">
        <v>15</v>
      </c>
      <c r="B19" s="14">
        <v>2</v>
      </c>
      <c r="C19">
        <v>31.3</v>
      </c>
      <c r="D19">
        <v>100</v>
      </c>
    </row>
    <row r="20" spans="1:5" x14ac:dyDescent="0.3">
      <c r="A20" s="3" t="s">
        <v>16</v>
      </c>
      <c r="B20" s="14">
        <v>2</v>
      </c>
      <c r="C20" s="3">
        <v>35.200000000000003</v>
      </c>
      <c r="D20">
        <v>100</v>
      </c>
      <c r="E20" s="3">
        <v>12.64</v>
      </c>
    </row>
    <row r="21" spans="1:5" x14ac:dyDescent="0.3">
      <c r="A21" s="3" t="s">
        <v>38</v>
      </c>
      <c r="B21" s="14">
        <v>2</v>
      </c>
      <c r="C21" s="3">
        <v>30.72</v>
      </c>
      <c r="D21" s="3">
        <v>95.5</v>
      </c>
    </row>
    <row r="22" spans="1:5" x14ac:dyDescent="0.3">
      <c r="A22" s="3" t="s">
        <v>22</v>
      </c>
      <c r="B22" s="14">
        <v>2</v>
      </c>
      <c r="C22" s="3">
        <v>31.8</v>
      </c>
      <c r="D22" s="3">
        <v>76.599999999999994</v>
      </c>
    </row>
    <row r="23" spans="1:5" x14ac:dyDescent="0.3">
      <c r="A23" s="3" t="s">
        <v>18</v>
      </c>
      <c r="B23" s="14">
        <v>2</v>
      </c>
      <c r="C23" s="3">
        <v>28.1</v>
      </c>
      <c r="D23" s="3">
        <v>94.1</v>
      </c>
      <c r="E23" s="3">
        <v>11</v>
      </c>
    </row>
    <row r="24" spans="1:5" x14ac:dyDescent="0.3">
      <c r="A24" s="3" t="s">
        <v>23</v>
      </c>
      <c r="B24" s="14">
        <v>2</v>
      </c>
      <c r="D24" s="3">
        <v>100</v>
      </c>
    </row>
    <row r="25" spans="1:5" x14ac:dyDescent="0.3">
      <c r="A25" s="22" t="s">
        <v>19</v>
      </c>
      <c r="B25" s="14">
        <v>2</v>
      </c>
      <c r="C25" s="22">
        <v>25.85</v>
      </c>
      <c r="D25" s="3">
        <v>100</v>
      </c>
      <c r="E25" s="22">
        <v>6.35</v>
      </c>
    </row>
    <row r="26" spans="1:5" x14ac:dyDescent="0.3">
      <c r="A26" s="22" t="s">
        <v>39</v>
      </c>
      <c r="B26" s="14">
        <v>2</v>
      </c>
      <c r="D26" s="3">
        <v>100</v>
      </c>
    </row>
    <row r="27" spans="1:5" x14ac:dyDescent="0.3">
      <c r="A27" s="22" t="s">
        <v>40</v>
      </c>
      <c r="B27" s="14">
        <v>2</v>
      </c>
      <c r="C27" s="22">
        <v>38.549999999999997</v>
      </c>
      <c r="D27" s="3">
        <v>100</v>
      </c>
    </row>
    <row r="28" spans="1:5" x14ac:dyDescent="0.3">
      <c r="B28" s="1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UPPS</vt:lpstr>
      <vt:lpstr>UPPS_coll</vt:lpstr>
      <vt:lpstr>HS</vt:lpstr>
      <vt:lpstr>Anhedonia</vt:lpstr>
      <vt:lpstr>Anhedonia_coll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Hyunju Oh</cp:lastModifiedBy>
  <dcterms:modified xsi:type="dcterms:W3CDTF">2019-06-07T18:09:52Z</dcterms:modified>
</cp:coreProperties>
</file>