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Coding\Arduino\cyber_physical_system_and_sensor\current_sensor\"/>
    </mc:Choice>
  </mc:AlternateContent>
  <xr:revisionPtr revIDLastSave="0" documentId="13_ncr:1_{53C9A0AA-76B7-429E-AA8B-379D08E9BA07}" xr6:coauthVersionLast="47" xr6:coauthVersionMax="47" xr10:uidLastSave="{00000000-0000-0000-0000-000000000000}"/>
  <bookViews>
    <workbookView xWindow="-120" yWindow="-120" windowWidth="29040" windowHeight="15720" activeTab="1" xr2:uid="{B679C0F0-EFB7-4F40-82C6-ABCFDFFBF348}"/>
  </bookViews>
  <sheets>
    <sheet name="Linear Calibration" sheetId="1" r:id="rId1"/>
    <sheet name="Polynomial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3" i="2"/>
  <c r="C4" i="2"/>
  <c r="C5" i="2"/>
  <c r="C6" i="2"/>
  <c r="C7" i="2"/>
  <c r="C8" i="2"/>
  <c r="C9" i="2"/>
  <c r="C10" i="2"/>
  <c r="C11" i="2"/>
  <c r="C12" i="2"/>
  <c r="C3" i="2"/>
  <c r="A77" i="1"/>
  <c r="C77" i="1" s="1"/>
  <c r="C76" i="1"/>
  <c r="C73" i="1"/>
  <c r="C75" i="1"/>
  <c r="C74" i="1"/>
  <c r="C72" i="1"/>
  <c r="C71" i="1"/>
  <c r="C70" i="1"/>
  <c r="C69" i="1"/>
  <c r="C68" i="1"/>
  <c r="C67" i="1"/>
  <c r="C66" i="1"/>
  <c r="C50" i="1"/>
  <c r="C51" i="1"/>
  <c r="C52" i="1"/>
  <c r="C53" i="1"/>
  <c r="C54" i="1"/>
  <c r="C55" i="1"/>
  <c r="C56" i="1"/>
  <c r="C57" i="1"/>
  <c r="C58" i="1"/>
  <c r="C59" i="1"/>
  <c r="C49" i="1"/>
  <c r="B45" i="1"/>
  <c r="D38" i="1"/>
  <c r="D39" i="1"/>
  <c r="D40" i="1"/>
  <c r="D41" i="1"/>
  <c r="D42" i="1"/>
  <c r="D43" i="1"/>
  <c r="D37" i="1"/>
  <c r="D36" i="1"/>
  <c r="D35" i="1"/>
  <c r="D34" i="1"/>
  <c r="D33" i="1"/>
  <c r="D32" i="1"/>
  <c r="D31" i="1"/>
  <c r="D20" i="1"/>
  <c r="D21" i="1"/>
  <c r="D22" i="1"/>
  <c r="D23" i="1"/>
  <c r="D24" i="1"/>
  <c r="D25" i="1"/>
  <c r="D26" i="1"/>
  <c r="D27" i="1"/>
  <c r="D28" i="1"/>
  <c r="D29" i="1"/>
  <c r="D30" i="1"/>
  <c r="D19" i="1"/>
  <c r="D34" i="2"/>
  <c r="D35" i="2"/>
  <c r="D36" i="2"/>
  <c r="D37" i="2"/>
  <c r="D38" i="2"/>
  <c r="D39" i="2"/>
  <c r="D40" i="2"/>
  <c r="D41" i="2"/>
  <c r="D42" i="2"/>
  <c r="D33" i="2"/>
  <c r="P4" i="1"/>
  <c r="P5" i="1"/>
  <c r="P6" i="1"/>
  <c r="P7" i="1"/>
  <c r="P8" i="1"/>
  <c r="P9" i="1"/>
  <c r="P10" i="1"/>
  <c r="P11" i="1"/>
  <c r="P12" i="1"/>
  <c r="P3" i="1"/>
  <c r="D4" i="1"/>
  <c r="D5" i="1"/>
  <c r="D6" i="1"/>
  <c r="D7" i="1"/>
  <c r="D8" i="1"/>
  <c r="D9" i="1"/>
  <c r="D10" i="1"/>
  <c r="D11" i="1"/>
  <c r="D12" i="1"/>
  <c r="D3" i="1"/>
  <c r="P20" i="2"/>
  <c r="P21" i="2"/>
  <c r="P22" i="2"/>
  <c r="P23" i="2"/>
  <c r="P24" i="2"/>
  <c r="P25" i="2"/>
  <c r="P26" i="2"/>
  <c r="P27" i="2"/>
  <c r="P28" i="2"/>
  <c r="P19" i="2"/>
  <c r="D20" i="2"/>
  <c r="D21" i="2"/>
  <c r="D22" i="2"/>
  <c r="D23" i="2"/>
  <c r="D24" i="2"/>
  <c r="D25" i="2"/>
  <c r="D26" i="2"/>
  <c r="D27" i="2"/>
  <c r="D28" i="2"/>
  <c r="D19" i="2"/>
  <c r="M13" i="2" l="1"/>
  <c r="M12" i="2"/>
</calcChain>
</file>

<file path=xl/sharedStrings.xml><?xml version="1.0" encoding="utf-8"?>
<sst xmlns="http://schemas.openxmlformats.org/spreadsheetml/2006/main" count="41" uniqueCount="19">
  <si>
    <t>Sensor</t>
  </si>
  <si>
    <t>Power Supply</t>
  </si>
  <si>
    <t>ยังไม่ได้มีการ Calibration Linear Calibration</t>
  </si>
  <si>
    <t>มีการ Calibrated Linear Calibration</t>
  </si>
  <si>
    <t>ERROR</t>
  </si>
  <si>
    <t>ยังไม่ได้มีการ Calibration Polynomial Calibration (Second Order)</t>
  </si>
  <si>
    <t>มีการ Calibration Polynomial Calibration (Second Order)</t>
  </si>
  <si>
    <t xml:space="preserve">sensor </t>
  </si>
  <si>
    <t>power supply</t>
  </si>
  <si>
    <t>ERROR [%]</t>
  </si>
  <si>
    <t>Multimeter [A]</t>
  </si>
  <si>
    <t>Sensor [A]</t>
  </si>
  <si>
    <t>ช่วงที่ ERROR น้อยอย่างมีนัยสำคัญ</t>
  </si>
  <si>
    <t>Collect Data without Calibrated Current Sensor</t>
  </si>
  <si>
    <t>Collect Data without Calibrated Current Sensor (Temz)</t>
  </si>
  <si>
    <t>Collect Data without Calibrated Current Sensor and Shift Offset (Temz)</t>
  </si>
  <si>
    <t>Uncalibrated Polynomial Current Sensor</t>
  </si>
  <si>
    <t>ค่ามีความ ERROR อย่างมีนัยสำคัญ</t>
  </si>
  <si>
    <t>Calibrated Polynomial Current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</si>
</sst>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22"/>
      <scheme val="minor"/>
    </font>
    <font>
      <sz val="16"/>
      <color theme="1"/>
      <name val="Aptos Narrow"/>
      <family val="2"/>
      <charset val="22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2" borderId="1" xfId="0" applyFont="1" applyFill="1" applyBorder="1"/>
    <xf numFmtId="0" fontId="4" fillId="0" borderId="1" xfId="0" applyFont="1" applyBorder="1"/>
    <xf numFmtId="0" fontId="0" fillId="4" borderId="1" xfId="0" applyFill="1" applyBorder="1"/>
    <xf numFmtId="0" fontId="0" fillId="0" borderId="1" xfId="0" applyFill="1" applyBorder="1"/>
    <xf numFmtId="0" fontId="3" fillId="5" borderId="0" xfId="0" applyFont="1" applyFill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กราฟแสดงความสัมพันธ์ระหว่างกระแสที่อ่านได้จาก</a:t>
            </a:r>
            <a:r>
              <a:rPr lang="th-TH" baseline="0"/>
              <a:t> </a:t>
            </a:r>
            <a:r>
              <a:rPr lang="en-US" baseline="0"/>
              <a:t>Sensor </a:t>
            </a:r>
            <a:r>
              <a:rPr lang="th-TH" baseline="0"/>
              <a:t>และแหล่งจ่ายไฟ </a:t>
            </a:r>
            <a:r>
              <a:rPr lang="en-US" baseline="0"/>
              <a:t>Power Supply </a:t>
            </a:r>
            <a:r>
              <a:rPr lang="th-TH" baseline="0"/>
              <a:t>แบบยังไม่ </a:t>
            </a:r>
            <a:r>
              <a:rPr lang="en-US" baseline="0"/>
              <a:t>Calibrated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Calibration'!$B$2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Calibration'!$A$3:$A$12</c:f>
              <c:numCache>
                <c:formatCode>General</c:formatCode>
                <c:ptCount val="10"/>
                <c:pt idx="0">
                  <c:v>0.15</c:v>
                </c:pt>
                <c:pt idx="1">
                  <c:v>0.6</c:v>
                </c:pt>
                <c:pt idx="2">
                  <c:v>1.1000000000000001</c:v>
                </c:pt>
                <c:pt idx="3">
                  <c:v>1.51</c:v>
                </c:pt>
                <c:pt idx="4">
                  <c:v>2.0499999999999998</c:v>
                </c:pt>
                <c:pt idx="5">
                  <c:v>2.71</c:v>
                </c:pt>
                <c:pt idx="6">
                  <c:v>3.45</c:v>
                </c:pt>
                <c:pt idx="7">
                  <c:v>4.21</c:v>
                </c:pt>
                <c:pt idx="8">
                  <c:v>5.05</c:v>
                </c:pt>
                <c:pt idx="9">
                  <c:v>5.96</c:v>
                </c:pt>
              </c:numCache>
            </c:numRef>
          </c:xVal>
          <c:yVal>
            <c:numRef>
              <c:f>'Linear Calibration'!$B$3:$B$12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9-473C-92D7-31FAE51F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52688"/>
        <c:axId val="998247408"/>
      </c:scatterChart>
      <c:valAx>
        <c:axId val="9982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Supply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47408"/>
        <c:crosses val="autoZero"/>
        <c:crossBetween val="midCat"/>
      </c:valAx>
      <c:valAx>
        <c:axId val="998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กราฟแสดงความสัมพันธ์ระหว่างกระแสที่อ่านได้จาก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และแหล่งจ่ายไฟ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Supply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แบบ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Calibration'!$N$2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Calibration'!$M$3:$M$12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0.88</c:v>
                </c:pt>
                <c:pt idx="2">
                  <c:v>1.23</c:v>
                </c:pt>
                <c:pt idx="3">
                  <c:v>1.6</c:v>
                </c:pt>
                <c:pt idx="4">
                  <c:v>1.97</c:v>
                </c:pt>
                <c:pt idx="5">
                  <c:v>2.4300000000000002</c:v>
                </c:pt>
                <c:pt idx="6">
                  <c:v>2.79</c:v>
                </c:pt>
                <c:pt idx="7">
                  <c:v>3.25</c:v>
                </c:pt>
                <c:pt idx="8">
                  <c:v>4.05</c:v>
                </c:pt>
                <c:pt idx="9">
                  <c:v>4.42</c:v>
                </c:pt>
              </c:numCache>
            </c:numRef>
          </c:xVal>
          <c:yVal>
            <c:numRef>
              <c:f>'Linear Calibration'!$N$3:$N$12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D-44E9-BACE-FEB672EC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5919"/>
        <c:axId val="447646399"/>
      </c:scatterChart>
      <c:valAx>
        <c:axId val="4476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399"/>
        <c:crosses val="autoZero"/>
        <c:crossBetween val="midCat"/>
      </c:valAx>
      <c:valAx>
        <c:axId val="4476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กราฟความสัมพันธ์ระหว่างกระแสจาก</a:t>
            </a:r>
            <a:r>
              <a:rPr lang="th-TH" baseline="0"/>
              <a:t> </a:t>
            </a:r>
            <a:r>
              <a:rPr lang="en-US" baseline="0"/>
              <a:t>Sensor </a:t>
            </a:r>
            <a:r>
              <a:rPr lang="th-TH" baseline="0"/>
              <a:t>และ </a:t>
            </a:r>
            <a:r>
              <a:rPr lang="en-US" baseline="0"/>
              <a:t>Multimeter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Calibration'!$B$18</c:f>
              <c:strCache>
                <c:ptCount val="1"/>
                <c:pt idx="0">
                  <c:v>Multimeter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436887894263305"/>
                  <c:y val="4.7075474238324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Calibration'!$A$19:$A$43</c:f>
              <c:numCache>
                <c:formatCode>General</c:formatCode>
                <c:ptCount val="25"/>
                <c:pt idx="0">
                  <c:v>0.06</c:v>
                </c:pt>
                <c:pt idx="1">
                  <c:v>0.31</c:v>
                </c:pt>
                <c:pt idx="2">
                  <c:v>0.51</c:v>
                </c:pt>
                <c:pt idx="3">
                  <c:v>0.66</c:v>
                </c:pt>
                <c:pt idx="4">
                  <c:v>0.8</c:v>
                </c:pt>
                <c:pt idx="5">
                  <c:v>0.86</c:v>
                </c:pt>
                <c:pt idx="6">
                  <c:v>0.95</c:v>
                </c:pt>
                <c:pt idx="7">
                  <c:v>1.17</c:v>
                </c:pt>
                <c:pt idx="8">
                  <c:v>1.37</c:v>
                </c:pt>
                <c:pt idx="9">
                  <c:v>1.45</c:v>
                </c:pt>
                <c:pt idx="10">
                  <c:v>1.4830000000000001</c:v>
                </c:pt>
                <c:pt idx="11">
                  <c:v>1.58</c:v>
                </c:pt>
                <c:pt idx="12">
                  <c:v>1.71</c:v>
                </c:pt>
                <c:pt idx="13">
                  <c:v>1.77</c:v>
                </c:pt>
                <c:pt idx="14">
                  <c:v>1.88</c:v>
                </c:pt>
                <c:pt idx="15">
                  <c:v>2.02</c:v>
                </c:pt>
                <c:pt idx="16">
                  <c:v>2.2599999999999998</c:v>
                </c:pt>
                <c:pt idx="17">
                  <c:v>2.39</c:v>
                </c:pt>
                <c:pt idx="18">
                  <c:v>2.56</c:v>
                </c:pt>
                <c:pt idx="19">
                  <c:v>2.74</c:v>
                </c:pt>
                <c:pt idx="20">
                  <c:v>2.82</c:v>
                </c:pt>
                <c:pt idx="21">
                  <c:v>2.9</c:v>
                </c:pt>
                <c:pt idx="22">
                  <c:v>3.96</c:v>
                </c:pt>
                <c:pt idx="23">
                  <c:v>4.16</c:v>
                </c:pt>
                <c:pt idx="24">
                  <c:v>4.18</c:v>
                </c:pt>
              </c:numCache>
            </c:numRef>
          </c:xVal>
          <c:yVal>
            <c:numRef>
              <c:f>'Linear Calibration'!$B$19:$B$43</c:f>
              <c:numCache>
                <c:formatCode>General</c:formatCode>
                <c:ptCount val="25"/>
                <c:pt idx="0">
                  <c:v>0.13700000000000001</c:v>
                </c:pt>
                <c:pt idx="1">
                  <c:v>0.35299999999999998</c:v>
                </c:pt>
                <c:pt idx="2">
                  <c:v>0.55400000000000005</c:v>
                </c:pt>
                <c:pt idx="3">
                  <c:v>0.73599999999999999</c:v>
                </c:pt>
                <c:pt idx="4">
                  <c:v>0.86099999999999999</c:v>
                </c:pt>
                <c:pt idx="5">
                  <c:v>0.94399999999999995</c:v>
                </c:pt>
                <c:pt idx="6">
                  <c:v>1.028</c:v>
                </c:pt>
                <c:pt idx="7">
                  <c:v>1.226</c:v>
                </c:pt>
                <c:pt idx="8">
                  <c:v>1.32</c:v>
                </c:pt>
                <c:pt idx="9">
                  <c:v>1.42</c:v>
                </c:pt>
                <c:pt idx="10">
                  <c:v>1.52</c:v>
                </c:pt>
                <c:pt idx="11">
                  <c:v>1.5720000000000001</c:v>
                </c:pt>
                <c:pt idx="12">
                  <c:v>1.68</c:v>
                </c:pt>
                <c:pt idx="13">
                  <c:v>1.77</c:v>
                </c:pt>
                <c:pt idx="14">
                  <c:v>1.87</c:v>
                </c:pt>
                <c:pt idx="15">
                  <c:v>1.9510000000000001</c:v>
                </c:pt>
                <c:pt idx="16">
                  <c:v>2.1</c:v>
                </c:pt>
                <c:pt idx="17">
                  <c:v>2.21</c:v>
                </c:pt>
                <c:pt idx="18">
                  <c:v>2.34</c:v>
                </c:pt>
                <c:pt idx="19">
                  <c:v>3.12</c:v>
                </c:pt>
                <c:pt idx="20">
                  <c:v>3.3</c:v>
                </c:pt>
                <c:pt idx="21">
                  <c:v>3.33</c:v>
                </c:pt>
                <c:pt idx="22">
                  <c:v>3.2</c:v>
                </c:pt>
                <c:pt idx="23">
                  <c:v>3.37</c:v>
                </c:pt>
                <c:pt idx="24">
                  <c:v>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C-486F-B511-E18D9F3F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93568"/>
        <c:axId val="2041697408"/>
      </c:scatterChart>
      <c:valAx>
        <c:axId val="20416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from</a:t>
                </a:r>
                <a:r>
                  <a:rPr lang="en-US" baseline="0"/>
                  <a:t> Multimeter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97408"/>
        <c:crosses val="autoZero"/>
        <c:crossBetween val="midCat"/>
      </c:valAx>
      <c:valAx>
        <c:axId val="2041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from Sensor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982896603409973"/>
                  <c:y val="8.5311298532517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Calibration'!$A$49:$A$59</c:f>
              <c:numCache>
                <c:formatCode>General</c:formatCode>
                <c:ptCount val="11"/>
                <c:pt idx="0">
                  <c:v>0.44500000000000001</c:v>
                </c:pt>
                <c:pt idx="1">
                  <c:v>0.9</c:v>
                </c:pt>
                <c:pt idx="2">
                  <c:v>1.39</c:v>
                </c:pt>
                <c:pt idx="3">
                  <c:v>1.85</c:v>
                </c:pt>
                <c:pt idx="4">
                  <c:v>2.31</c:v>
                </c:pt>
                <c:pt idx="5">
                  <c:v>2.78</c:v>
                </c:pt>
                <c:pt idx="6">
                  <c:v>3.08</c:v>
                </c:pt>
                <c:pt idx="7">
                  <c:v>3.24</c:v>
                </c:pt>
                <c:pt idx="8">
                  <c:v>3.75</c:v>
                </c:pt>
                <c:pt idx="9">
                  <c:v>4.1500000000000004</c:v>
                </c:pt>
                <c:pt idx="10">
                  <c:v>4.63</c:v>
                </c:pt>
              </c:numCache>
            </c:numRef>
          </c:xVal>
          <c:yVal>
            <c:numRef>
              <c:f>'Linear Calibration'!$B$49:$B$59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3.33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5-4005-8CC4-43AD36E3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48272"/>
        <c:axId val="1186643952"/>
      </c:scatterChart>
      <c:valAx>
        <c:axId val="11866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3952"/>
        <c:crosses val="autoZero"/>
        <c:crossBetween val="midCat"/>
      </c:valAx>
      <c:valAx>
        <c:axId val="11866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กราฟแสดงความสัมพันธ์ระหว่างกระแสที่อ่านได้จาก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และแหล่งจ่ายไฟ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Supply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แบบยังไม่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Calibration'!$B$18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001531058617674"/>
                  <c:y val="-3.2805482648002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Calibration'!$A$19:$A$28</c:f>
              <c:numCache>
                <c:formatCode>General</c:formatCode>
                <c:ptCount val="10"/>
                <c:pt idx="0">
                  <c:v>0.15</c:v>
                </c:pt>
                <c:pt idx="1">
                  <c:v>0.6</c:v>
                </c:pt>
                <c:pt idx="2">
                  <c:v>1.1000000000000001</c:v>
                </c:pt>
                <c:pt idx="3">
                  <c:v>1.51</c:v>
                </c:pt>
                <c:pt idx="4">
                  <c:v>2.0499999999999998</c:v>
                </c:pt>
                <c:pt idx="5">
                  <c:v>2.71</c:v>
                </c:pt>
                <c:pt idx="6">
                  <c:v>3.45</c:v>
                </c:pt>
                <c:pt idx="7">
                  <c:v>4.21</c:v>
                </c:pt>
                <c:pt idx="8">
                  <c:v>5.05</c:v>
                </c:pt>
                <c:pt idx="9">
                  <c:v>5.96</c:v>
                </c:pt>
              </c:numCache>
            </c:numRef>
          </c:xVal>
          <c:yVal>
            <c:numRef>
              <c:f>'Polynomial Calibration'!$B$19:$B$28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3-4C68-B40E-7EEE5CBE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05168"/>
        <c:axId val="998219568"/>
      </c:scatterChart>
      <c:valAx>
        <c:axId val="9982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9568"/>
        <c:crosses val="autoZero"/>
        <c:crossBetween val="midCat"/>
      </c:valAx>
      <c:valAx>
        <c:axId val="9982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กราฟแสดงความสัมพันธ์ระหว่างกระแสที่อ่านได้จาก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Sensor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และแหล่งจ่ายไฟ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 Supply </a:t>
            </a: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แบบ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Calibrated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Calibration'!$N$18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208407731853751"/>
                  <c:y val="2.982833646902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Calibration'!$M$19:$M$28</c:f>
              <c:numCache>
                <c:formatCode>General</c:formatCode>
                <c:ptCount val="10"/>
                <c:pt idx="0">
                  <c:v>0.52</c:v>
                </c:pt>
                <c:pt idx="1">
                  <c:v>0.92</c:v>
                </c:pt>
                <c:pt idx="2">
                  <c:v>1.46</c:v>
                </c:pt>
                <c:pt idx="3">
                  <c:v>1.88</c:v>
                </c:pt>
                <c:pt idx="4">
                  <c:v>2.4300000000000002</c:v>
                </c:pt>
                <c:pt idx="5">
                  <c:v>2.93</c:v>
                </c:pt>
                <c:pt idx="6">
                  <c:v>3.44</c:v>
                </c:pt>
                <c:pt idx="7">
                  <c:v>3.86</c:v>
                </c:pt>
                <c:pt idx="8">
                  <c:v>4.22</c:v>
                </c:pt>
                <c:pt idx="9">
                  <c:v>4.5599999999999996</c:v>
                </c:pt>
              </c:numCache>
            </c:numRef>
          </c:xVal>
          <c:yVal>
            <c:numRef>
              <c:f>'Polynomial Calibration'!$N$19:$N$28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D-4144-8C52-8D299CDE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15728"/>
        <c:axId val="998218608"/>
      </c:scatterChart>
      <c:valAx>
        <c:axId val="998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8608"/>
        <c:crosses val="autoZero"/>
        <c:crossBetween val="midCat"/>
      </c:valAx>
      <c:valAx>
        <c:axId val="9982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Current Sensor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Calibration'!$B$32</c:f>
              <c:strCache>
                <c:ptCount val="1"/>
                <c:pt idx="0">
                  <c:v>power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00393700787403"/>
                  <c:y val="-4.678295421405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Calibration'!$A$33:$A$42</c:f>
              <c:numCache>
                <c:formatCode>General</c:formatCode>
                <c:ptCount val="10"/>
                <c:pt idx="0">
                  <c:v>0.45</c:v>
                </c:pt>
                <c:pt idx="1">
                  <c:v>1.01</c:v>
                </c:pt>
                <c:pt idx="2">
                  <c:v>1.66</c:v>
                </c:pt>
                <c:pt idx="3">
                  <c:v>2.74</c:v>
                </c:pt>
                <c:pt idx="4">
                  <c:v>3.84</c:v>
                </c:pt>
                <c:pt idx="5">
                  <c:v>4.66</c:v>
                </c:pt>
                <c:pt idx="6">
                  <c:v>5.1100000000000003</c:v>
                </c:pt>
                <c:pt idx="7">
                  <c:v>5.33</c:v>
                </c:pt>
                <c:pt idx="8">
                  <c:v>6.1</c:v>
                </c:pt>
                <c:pt idx="9">
                  <c:v>6.23</c:v>
                </c:pt>
              </c:numCache>
            </c:numRef>
          </c:xVal>
          <c:yVal>
            <c:numRef>
              <c:f>'Polynomial Calibration'!$B$33:$B$42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0.96599999999999997</c:v>
                </c:pt>
                <c:pt idx="2">
                  <c:v>1.667</c:v>
                </c:pt>
                <c:pt idx="3">
                  <c:v>2.3610000000000002</c:v>
                </c:pt>
                <c:pt idx="4">
                  <c:v>3.2679999999999998</c:v>
                </c:pt>
                <c:pt idx="5">
                  <c:v>3.5910000000000002</c:v>
                </c:pt>
                <c:pt idx="6">
                  <c:v>3.92</c:v>
                </c:pt>
                <c:pt idx="7">
                  <c:v>4.0590000000000002</c:v>
                </c:pt>
                <c:pt idx="8">
                  <c:v>4.4939999999999998</c:v>
                </c:pt>
                <c:pt idx="9">
                  <c:v>5.0229999999999997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C-4977-8B4C-B45C3B3C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15440"/>
        <c:axId val="1016317840"/>
      </c:scatterChart>
      <c:valAx>
        <c:axId val="10163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7840"/>
        <c:crosses val="autoZero"/>
        <c:crossBetween val="midCat"/>
      </c:valAx>
      <c:valAx>
        <c:axId val="1016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กราฟความสัมพันธ์ระหว่างกระแสของ</a:t>
            </a:r>
            <a:r>
              <a:rPr lang="th-TH" baseline="0"/>
              <a:t> </a:t>
            </a:r>
            <a:r>
              <a:rPr lang="en-US" baseline="0"/>
              <a:t>Sensor </a:t>
            </a:r>
            <a:r>
              <a:rPr lang="th-TH" baseline="0"/>
              <a:t>และ </a:t>
            </a:r>
            <a:r>
              <a:rPr lang="en-US" baseline="0"/>
              <a:t>Multimeter </a:t>
            </a:r>
            <a:r>
              <a:rPr lang="th-TH" baseline="0"/>
              <a:t>ก่อนมีการปรับเทียบ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357852143482065"/>
                  <c:y val="3.8967629046369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Calibration'!$A$3:$A$10</c:f>
              <c:numCache>
                <c:formatCode>General</c:formatCode>
                <c:ptCount val="8"/>
                <c:pt idx="0">
                  <c:v>0.45</c:v>
                </c:pt>
                <c:pt idx="1">
                  <c:v>0.98</c:v>
                </c:pt>
                <c:pt idx="2">
                  <c:v>1.51</c:v>
                </c:pt>
                <c:pt idx="3">
                  <c:v>2.1</c:v>
                </c:pt>
                <c:pt idx="4">
                  <c:v>2.7</c:v>
                </c:pt>
                <c:pt idx="5">
                  <c:v>3.55</c:v>
                </c:pt>
                <c:pt idx="6">
                  <c:v>4.3099999999999996</c:v>
                </c:pt>
                <c:pt idx="7">
                  <c:v>5.09</c:v>
                </c:pt>
              </c:numCache>
            </c:numRef>
          </c:xVal>
          <c:yVal>
            <c:numRef>
              <c:f>'Polynomial Calibration'!$B$3:$B$10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C-4274-93F0-823E5523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69440"/>
        <c:axId val="2038866560"/>
      </c:scatterChart>
      <c:valAx>
        <c:axId val="20388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From Multimeter</a:t>
                </a:r>
                <a:r>
                  <a:rPr lang="en-US" baseline="0"/>
                  <a:t>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66560"/>
        <c:crosses val="autoZero"/>
        <c:crossBetween val="midCat"/>
      </c:valAx>
      <c:valAx>
        <c:axId val="203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from Sensor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กราฟความสัมพันธ์ระหว่างกระแสของ</a:t>
            </a:r>
            <a:r>
              <a:rPr lang="th-TH" baseline="0"/>
              <a:t> </a:t>
            </a:r>
            <a:r>
              <a:rPr lang="en-US" baseline="0"/>
              <a:t>Sensor </a:t>
            </a:r>
            <a:r>
              <a:rPr lang="th-TH" baseline="0"/>
              <a:t>และ </a:t>
            </a:r>
            <a:r>
              <a:rPr lang="en-US" baseline="0"/>
              <a:t>Multimeter </a:t>
            </a:r>
            <a:r>
              <a:rPr lang="th-TH" baseline="0"/>
              <a:t>หลังมีการปรับเทียบ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Calibration'!$N$2</c:f>
              <c:strCache>
                <c:ptCount val="1"/>
                <c:pt idx="0">
                  <c:v>Multimeter [A]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694575678040244"/>
                  <c:y val="6.3854622338874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'Polynomial Calibration'!$M$3:$M$11</c:f>
              <c:numCache>
                <c:formatCode>General</c:formatCode>
                <c:ptCount val="9"/>
                <c:pt idx="0">
                  <c:v>0.5</c:v>
                </c:pt>
                <c:pt idx="1">
                  <c:v>1.04</c:v>
                </c:pt>
                <c:pt idx="2">
                  <c:v>1.53</c:v>
                </c:pt>
                <c:pt idx="3">
                  <c:v>2.02</c:v>
                </c:pt>
                <c:pt idx="4">
                  <c:v>2.5099999999999998</c:v>
                </c:pt>
                <c:pt idx="5">
                  <c:v>3.01</c:v>
                </c:pt>
                <c:pt idx="6">
                  <c:v>3.49</c:v>
                </c:pt>
                <c:pt idx="7">
                  <c:v>4.04</c:v>
                </c:pt>
                <c:pt idx="8">
                  <c:v>4.4000000000000004</c:v>
                </c:pt>
              </c:numCache>
            </c:numRef>
          </c:xVal>
          <c:yVal>
            <c:numRef>
              <c:f>'Polynomial Calibration'!$N$3:$N$11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C-4686-8FC3-EE2988CC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28191"/>
        <c:axId val="1143428671"/>
      </c:scatterChart>
      <c:valAx>
        <c:axId val="114342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from Multimeter</a:t>
                </a:r>
                <a:r>
                  <a:rPr lang="en-US" baseline="0"/>
                  <a:t>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28671"/>
        <c:crosses val="autoZero"/>
        <c:crossBetween val="midCat"/>
      </c:valAx>
      <c:valAx>
        <c:axId val="11434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from Sensor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2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249848</xdr:colOff>
      <xdr:row>1</xdr:row>
      <xdr:rowOff>104774</xdr:rowOff>
    </xdr:from>
    <xdr:to>
      <xdr:col>11</xdr:col>
      <xdr:colOff>21248</xdr:colOff>
      <xdr:row>14</xdr:row>
      <xdr:rowOff>116497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136E5-1AF7-37D0-8D57-F26903F7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680163</xdr:colOff>
      <xdr:row>1</xdr:row>
      <xdr:rowOff>29020</xdr:rowOff>
    </xdr:from>
    <xdr:to>
      <xdr:col>23</xdr:col>
      <xdr:colOff>448632</xdr:colOff>
      <xdr:row>13</xdr:row>
      <xdr:rowOff>149374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46C58-6403-FEA2-689D-DF9FC231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8972</xdr:colOff>
      <xdr:row>19</xdr:row>
      <xdr:rowOff>4352</xdr:rowOff>
    </xdr:from>
    <xdr:to>
      <xdr:col>11</xdr:col>
      <xdr:colOff>663648</xdr:colOff>
      <xdr:row>33</xdr:row>
      <xdr:rowOff>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71A8B-218B-1FCB-5CD6-63874CF66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20322</xdr:colOff>
      <xdr:row>48</xdr:row>
      <xdr:rowOff>13836</xdr:rowOff>
    </xdr:from>
    <xdr:to>
      <xdr:col>11</xdr:col>
      <xdr:colOff>20323</xdr:colOff>
      <xdr:row>62</xdr:row>
      <xdr:rowOff>25660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C11897-0176-3BE1-F7DA-DAD4BFCC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213127</xdr:colOff>
      <xdr:row>17</xdr:row>
      <xdr:rowOff>56503</xdr:rowOff>
    </xdr:from>
    <xdr:to>
      <xdr:col>10</xdr:col>
      <xdr:colOff>652742</xdr:colOff>
      <xdr:row>30</xdr:row>
      <xdr:rowOff>39608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B06DB-9855-FF9D-4ADD-3EC18A28A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246189</xdr:colOff>
      <xdr:row>17</xdr:row>
      <xdr:rowOff>87939</xdr:rowOff>
    </xdr:from>
    <xdr:to>
      <xdr:col>23</xdr:col>
      <xdr:colOff>10663</xdr:colOff>
      <xdr:row>29</xdr:row>
      <xdr:rowOff>186253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9B74F6-AF9D-1EFC-2FCE-37628017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198610</xdr:colOff>
      <xdr:row>31</xdr:row>
      <xdr:rowOff>14423</xdr:rowOff>
    </xdr:from>
    <xdr:to>
      <xdr:col>10</xdr:col>
      <xdr:colOff>638225</xdr:colOff>
      <xdr:row>44</xdr:row>
      <xdr:rowOff>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7708-F9A0-8B42-82B3-BC9BFADE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3476</xdr:colOff>
      <xdr:row>2</xdr:row>
      <xdr:rowOff>5178</xdr:rowOff>
    </xdr:from>
    <xdr:to>
      <xdr:col>10</xdr:col>
      <xdr:colOff>477601</xdr:colOff>
      <xdr:row>15</xdr:row>
      <xdr:rowOff>15689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BA6D15-B942-C164-50F1-84D0DE384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1738</xdr:colOff>
      <xdr:row>1</xdr:row>
      <xdr:rowOff>206497</xdr:rowOff>
    </xdr:from>
    <xdr:to>
      <xdr:col>22</xdr:col>
      <xdr:colOff>475090</xdr:colOff>
      <xdr:row>15</xdr:row>
      <xdr:rowOff>4095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078054-9CD6-E1DD-DC0B-56AB71DA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7A73-91B8-46D0-8CEC-9EC327680029}">
  <dimension ref="A1:Q77"/>
  <sheetViews>
    <sheetView topLeftCell="A54" zoomScale="160" zoomScaleNormal="160" workbookViewId="0">
      <selection activeCell="N27" sqref="N27"/>
    </sheetView>
  </sheetViews>
  <sheetFormatPr defaultRowHeight="16.5" x14ac:dyDescent="0.3"/>
  <cols>
    <col min="1" max="1" width="10.5" bestFit="1" customWidth="1"/>
    <col min="2" max="2" width="14.75" bestFit="1" customWidth="1"/>
    <col min="3" max="3" width="9.5" bestFit="1" customWidth="1"/>
    <col min="4" max="4" width="18.75" bestFit="1" customWidth="1"/>
  </cols>
  <sheetData>
    <row r="1" spans="1:17" ht="25.5" x14ac:dyDescent="0.5">
      <c r="A1" s="1" t="s">
        <v>2</v>
      </c>
      <c r="B1" s="1"/>
      <c r="C1" s="1"/>
      <c r="D1" s="1"/>
      <c r="E1" s="1"/>
      <c r="M1" s="1" t="s">
        <v>3</v>
      </c>
      <c r="N1" s="1"/>
      <c r="O1" s="1"/>
      <c r="P1" s="1"/>
      <c r="Q1" s="1"/>
    </row>
    <row r="2" spans="1:17" x14ac:dyDescent="0.3">
      <c r="A2" s="6" t="s">
        <v>0</v>
      </c>
      <c r="B2" s="6" t="s">
        <v>1</v>
      </c>
      <c r="C2" s="6"/>
      <c r="D2" s="7" t="s">
        <v>4</v>
      </c>
      <c r="M2" s="6" t="s">
        <v>0</v>
      </c>
      <c r="N2" s="6" t="s">
        <v>1</v>
      </c>
      <c r="O2" s="6"/>
      <c r="P2" s="7" t="s">
        <v>4</v>
      </c>
    </row>
    <row r="3" spans="1:17" x14ac:dyDescent="0.3">
      <c r="A3" s="6">
        <v>0.15</v>
      </c>
      <c r="B3" s="6">
        <v>0.5</v>
      </c>
      <c r="C3" s="6"/>
      <c r="D3" s="6" t="str">
        <f t="shared" ref="D3:D12" si="0">_xlfn.CONCAT(ABS(ROUND((((B3-A3)/B3)*100),2)),"%")</f>
        <v>70%</v>
      </c>
      <c r="M3" s="6">
        <v>0.56000000000000005</v>
      </c>
      <c r="N3" s="6">
        <v>0.5</v>
      </c>
      <c r="O3" s="6"/>
      <c r="P3" s="6" t="str">
        <f t="shared" ref="P3:P12" si="1">_xlfn.CONCAT(ABS(ROUND((((N3-M3)/N3)*100),2)),"%")</f>
        <v>12%</v>
      </c>
    </row>
    <row r="4" spans="1:17" x14ac:dyDescent="0.3">
      <c r="A4" s="6">
        <v>0.6</v>
      </c>
      <c r="B4" s="6">
        <v>1</v>
      </c>
      <c r="C4" s="6"/>
      <c r="D4" s="6" t="str">
        <f t="shared" si="0"/>
        <v>40%</v>
      </c>
      <c r="M4" s="6">
        <v>0.88</v>
      </c>
      <c r="N4" s="6">
        <v>1</v>
      </c>
      <c r="O4" s="6"/>
      <c r="P4" s="6" t="str">
        <f t="shared" si="1"/>
        <v>12%</v>
      </c>
    </row>
    <row r="5" spans="1:17" x14ac:dyDescent="0.3">
      <c r="A5" s="6">
        <v>1.1000000000000001</v>
      </c>
      <c r="B5" s="6">
        <v>1.5</v>
      </c>
      <c r="C5" s="6"/>
      <c r="D5" s="6" t="str">
        <f t="shared" si="0"/>
        <v>26.67%</v>
      </c>
      <c r="M5" s="6">
        <v>1.23</v>
      </c>
      <c r="N5" s="6">
        <v>1.5</v>
      </c>
      <c r="O5" s="6"/>
      <c r="P5" s="6" t="str">
        <f t="shared" si="1"/>
        <v>18%</v>
      </c>
    </row>
    <row r="6" spans="1:17" x14ac:dyDescent="0.3">
      <c r="A6" s="6">
        <v>1.51</v>
      </c>
      <c r="B6" s="6">
        <v>2</v>
      </c>
      <c r="C6" s="6"/>
      <c r="D6" s="6" t="str">
        <f t="shared" si="0"/>
        <v>24.5%</v>
      </c>
      <c r="M6" s="6">
        <v>1.6</v>
      </c>
      <c r="N6" s="6">
        <v>2</v>
      </c>
      <c r="O6" s="6"/>
      <c r="P6" s="6" t="str">
        <f t="shared" si="1"/>
        <v>20%</v>
      </c>
    </row>
    <row r="7" spans="1:17" x14ac:dyDescent="0.3">
      <c r="A7" s="6">
        <v>2.0499999999999998</v>
      </c>
      <c r="B7" s="6">
        <v>2.5</v>
      </c>
      <c r="C7" s="6"/>
      <c r="D7" s="6" t="str">
        <f t="shared" si="0"/>
        <v>18%</v>
      </c>
      <c r="M7" s="6">
        <v>1.97</v>
      </c>
      <c r="N7" s="6">
        <v>2.5</v>
      </c>
      <c r="O7" s="6"/>
      <c r="P7" s="6" t="str">
        <f t="shared" si="1"/>
        <v>21.2%</v>
      </c>
    </row>
    <row r="8" spans="1:17" x14ac:dyDescent="0.3">
      <c r="A8" s="6">
        <v>2.71</v>
      </c>
      <c r="B8" s="6">
        <v>3</v>
      </c>
      <c r="C8" s="6"/>
      <c r="D8" s="6" t="str">
        <f t="shared" si="0"/>
        <v>9.67%</v>
      </c>
      <c r="M8" s="6">
        <v>2.4300000000000002</v>
      </c>
      <c r="N8" s="6">
        <v>3</v>
      </c>
      <c r="O8" s="6"/>
      <c r="P8" s="6" t="str">
        <f t="shared" si="1"/>
        <v>19%</v>
      </c>
    </row>
    <row r="9" spans="1:17" x14ac:dyDescent="0.3">
      <c r="A9" s="6">
        <v>3.45</v>
      </c>
      <c r="B9" s="6">
        <v>3.5</v>
      </c>
      <c r="C9" s="6"/>
      <c r="D9" s="6" t="str">
        <f t="shared" si="0"/>
        <v>1.43%</v>
      </c>
      <c r="M9" s="6">
        <v>2.79</v>
      </c>
      <c r="N9" s="6">
        <v>3.5</v>
      </c>
      <c r="O9" s="6"/>
      <c r="P9" s="6" t="str">
        <f t="shared" si="1"/>
        <v>20.29%</v>
      </c>
    </row>
    <row r="10" spans="1:17" x14ac:dyDescent="0.3">
      <c r="A10" s="6">
        <v>4.21</v>
      </c>
      <c r="B10" s="6">
        <v>4</v>
      </c>
      <c r="C10" s="6"/>
      <c r="D10" s="6" t="str">
        <f t="shared" si="0"/>
        <v>5.25%</v>
      </c>
      <c r="M10" s="6">
        <v>3.25</v>
      </c>
      <c r="N10" s="6">
        <v>4</v>
      </c>
      <c r="O10" s="6"/>
      <c r="P10" s="6" t="str">
        <f t="shared" si="1"/>
        <v>18.75%</v>
      </c>
    </row>
    <row r="11" spans="1:17" x14ac:dyDescent="0.3">
      <c r="A11" s="6">
        <v>5.05</v>
      </c>
      <c r="B11" s="6">
        <v>4.5</v>
      </c>
      <c r="C11" s="6"/>
      <c r="D11" s="6" t="str">
        <f t="shared" si="0"/>
        <v>12.22%</v>
      </c>
      <c r="M11" s="6">
        <v>4.05</v>
      </c>
      <c r="N11" s="6">
        <v>4.5</v>
      </c>
      <c r="O11" s="6"/>
      <c r="P11" s="6" t="str">
        <f t="shared" si="1"/>
        <v>10%</v>
      </c>
    </row>
    <row r="12" spans="1:17" x14ac:dyDescent="0.3">
      <c r="A12" s="6">
        <v>5.96</v>
      </c>
      <c r="B12" s="6">
        <v>5</v>
      </c>
      <c r="C12" s="6"/>
      <c r="D12" s="6" t="str">
        <f t="shared" si="0"/>
        <v>19.2%</v>
      </c>
      <c r="M12" s="6">
        <v>4.42</v>
      </c>
      <c r="N12" s="6">
        <v>5</v>
      </c>
      <c r="O12" s="6"/>
      <c r="P12" s="6" t="str">
        <f t="shared" si="1"/>
        <v>11.6%</v>
      </c>
    </row>
    <row r="17" spans="1:9" ht="21" x14ac:dyDescent="0.35">
      <c r="A17" s="2" t="s">
        <v>13</v>
      </c>
      <c r="B17" s="2"/>
      <c r="C17" s="2"/>
      <c r="D17" s="2"/>
      <c r="E17" s="2"/>
      <c r="F17" s="4" t="s">
        <v>12</v>
      </c>
      <c r="G17" s="4"/>
      <c r="H17" s="4"/>
      <c r="I17" s="4"/>
    </row>
    <row r="18" spans="1:9" x14ac:dyDescent="0.3">
      <c r="A18" s="8" t="s">
        <v>11</v>
      </c>
      <c r="B18" s="8" t="s">
        <v>10</v>
      </c>
      <c r="C18" s="6"/>
      <c r="D18" s="7" t="s">
        <v>9</v>
      </c>
    </row>
    <row r="19" spans="1:9" x14ac:dyDescent="0.3">
      <c r="A19" s="6">
        <v>0.06</v>
      </c>
      <c r="B19" s="6">
        <v>0.13700000000000001</v>
      </c>
      <c r="C19" s="6"/>
      <c r="D19" s="6" t="str">
        <f>_xlfn.CONCAT(ABS(ROUND((((B19-A19)/B19)*100),2)),"%")</f>
        <v>56.2%</v>
      </c>
    </row>
    <row r="20" spans="1:9" x14ac:dyDescent="0.3">
      <c r="A20" s="6">
        <v>0.31</v>
      </c>
      <c r="B20" s="6">
        <v>0.35299999999999998</v>
      </c>
      <c r="C20" s="6"/>
      <c r="D20" s="6" t="str">
        <f>_xlfn.CONCAT(ABS(ROUND((((B20-A20)/B20)*100),2)),"%")</f>
        <v>12.18%</v>
      </c>
    </row>
    <row r="21" spans="1:9" x14ac:dyDescent="0.3">
      <c r="A21" s="6">
        <v>0.51</v>
      </c>
      <c r="B21" s="6">
        <v>0.55400000000000005</v>
      </c>
      <c r="C21" s="6"/>
      <c r="D21" s="6" t="str">
        <f>_xlfn.CONCAT(ABS(ROUND((((B21-A21)/B21)*100),2)),"%")</f>
        <v>7.94%</v>
      </c>
    </row>
    <row r="22" spans="1:9" x14ac:dyDescent="0.3">
      <c r="A22" s="6">
        <v>0.66</v>
      </c>
      <c r="B22" s="6">
        <v>0.73599999999999999</v>
      </c>
      <c r="C22" s="6"/>
      <c r="D22" s="6" t="str">
        <f>_xlfn.CONCAT(ABS(ROUND((((B22-A22)/B22)*100),2)),"%")</f>
        <v>10.33%</v>
      </c>
    </row>
    <row r="23" spans="1:9" x14ac:dyDescent="0.3">
      <c r="A23" s="6">
        <v>0.8</v>
      </c>
      <c r="B23" s="6">
        <v>0.86099999999999999</v>
      </c>
      <c r="C23" s="6"/>
      <c r="D23" s="6" t="str">
        <f>_xlfn.CONCAT(ABS(ROUND((((B23-A23)/B23)*100),2)),"%")</f>
        <v>7.08%</v>
      </c>
    </row>
    <row r="24" spans="1:9" x14ac:dyDescent="0.3">
      <c r="A24" s="6">
        <v>0.86</v>
      </c>
      <c r="B24" s="6">
        <v>0.94399999999999995</v>
      </c>
      <c r="C24" s="6"/>
      <c r="D24" s="6" t="str">
        <f>_xlfn.CONCAT(ABS(ROUND((((B24-A24)/B24)*100),2)),"%")</f>
        <v>8.9%</v>
      </c>
    </row>
    <row r="25" spans="1:9" x14ac:dyDescent="0.3">
      <c r="A25" s="6">
        <v>0.95</v>
      </c>
      <c r="B25" s="6">
        <v>1.028</v>
      </c>
      <c r="C25" s="6"/>
      <c r="D25" s="6" t="str">
        <f>_xlfn.CONCAT(ABS(ROUND((((B25-A25)/B25)*100),2)),"%")</f>
        <v>7.59%</v>
      </c>
    </row>
    <row r="26" spans="1:9" x14ac:dyDescent="0.3">
      <c r="A26" s="6">
        <v>1.17</v>
      </c>
      <c r="B26" s="6">
        <v>1.226</v>
      </c>
      <c r="C26" s="6"/>
      <c r="D26" s="6" t="str">
        <f>_xlfn.CONCAT(ABS(ROUND((((B26-A26)/B26)*100),2)),"%")</f>
        <v>4.57%</v>
      </c>
    </row>
    <row r="27" spans="1:9" x14ac:dyDescent="0.3">
      <c r="A27" s="9">
        <v>1.37</v>
      </c>
      <c r="B27" s="9">
        <v>1.32</v>
      </c>
      <c r="C27" s="9"/>
      <c r="D27" s="9" t="str">
        <f>_xlfn.CONCAT(ABS(ROUND((((B27-A27)/B27)*100),2)),"%")</f>
        <v>3.79%</v>
      </c>
    </row>
    <row r="28" spans="1:9" x14ac:dyDescent="0.3">
      <c r="A28" s="9">
        <v>1.45</v>
      </c>
      <c r="B28" s="9">
        <v>1.42</v>
      </c>
      <c r="C28" s="9"/>
      <c r="D28" s="9" t="str">
        <f>_xlfn.CONCAT(ABS(ROUND((((B28-A28)/B28)*100),2)),"%")</f>
        <v>2.11%</v>
      </c>
    </row>
    <row r="29" spans="1:9" x14ac:dyDescent="0.3">
      <c r="A29" s="9">
        <v>1.4830000000000001</v>
      </c>
      <c r="B29" s="9">
        <v>1.52</v>
      </c>
      <c r="C29" s="9"/>
      <c r="D29" s="9" t="str">
        <f>_xlfn.CONCAT(ABS(ROUND((((B29-A29)/B29)*100),2)),"%")</f>
        <v>2.43%</v>
      </c>
    </row>
    <row r="30" spans="1:9" x14ac:dyDescent="0.3">
      <c r="A30" s="9">
        <v>1.58</v>
      </c>
      <c r="B30" s="9">
        <v>1.5720000000000001</v>
      </c>
      <c r="C30" s="9"/>
      <c r="D30" s="9" t="str">
        <f>_xlfn.CONCAT(ABS(ROUND((((B30-A30)/B30)*100),2)),"%")</f>
        <v>0.51%</v>
      </c>
    </row>
    <row r="31" spans="1:9" x14ac:dyDescent="0.3">
      <c r="A31" s="9">
        <v>1.71</v>
      </c>
      <c r="B31" s="9">
        <v>1.68</v>
      </c>
      <c r="C31" s="9"/>
      <c r="D31" s="9" t="str">
        <f>_xlfn.CONCAT(ABS(ROUND((((B31-A31)/B31)*100),2)),"%")</f>
        <v>1.79%</v>
      </c>
    </row>
    <row r="32" spans="1:9" x14ac:dyDescent="0.3">
      <c r="A32" s="9">
        <v>1.77</v>
      </c>
      <c r="B32" s="9">
        <v>1.77</v>
      </c>
      <c r="C32" s="9"/>
      <c r="D32" s="9" t="str">
        <f>_xlfn.CONCAT(ABS(ROUND((((B32-A32)/B32)*100),2)),"%")</f>
        <v>0%</v>
      </c>
    </row>
    <row r="33" spans="1:5" x14ac:dyDescent="0.3">
      <c r="A33" s="9">
        <v>1.88</v>
      </c>
      <c r="B33" s="9">
        <v>1.87</v>
      </c>
      <c r="C33" s="9"/>
      <c r="D33" s="9" t="str">
        <f>_xlfn.CONCAT(ABS(ROUND((((B33-A33)/B33)*100),2)),"%")</f>
        <v>0.53%</v>
      </c>
    </row>
    <row r="34" spans="1:5" x14ac:dyDescent="0.3">
      <c r="A34" s="9">
        <v>2.02</v>
      </c>
      <c r="B34" s="9">
        <v>1.9510000000000001</v>
      </c>
      <c r="C34" s="9"/>
      <c r="D34" s="9" t="str">
        <f>_xlfn.CONCAT(ABS(ROUND((((B34-A34)/B34)*100),2)),"%")</f>
        <v>3.54%</v>
      </c>
    </row>
    <row r="35" spans="1:5" x14ac:dyDescent="0.3">
      <c r="A35" s="6">
        <v>2.2599999999999998</v>
      </c>
      <c r="B35" s="6">
        <v>2.1</v>
      </c>
      <c r="C35" s="6"/>
      <c r="D35" s="6" t="str">
        <f>_xlfn.CONCAT(ABS(ROUND((((B35-A35)/B35)*100),2)),"%")</f>
        <v>7.62%</v>
      </c>
    </row>
    <row r="36" spans="1:5" x14ac:dyDescent="0.3">
      <c r="A36" s="6">
        <v>2.39</v>
      </c>
      <c r="B36" s="6">
        <v>2.21</v>
      </c>
      <c r="C36" s="6"/>
      <c r="D36" s="6" t="str">
        <f>_xlfn.CONCAT(ABS(ROUND((((B36-A36)/B36)*100),2)),"%")</f>
        <v>8.14%</v>
      </c>
    </row>
    <row r="37" spans="1:5" x14ac:dyDescent="0.3">
      <c r="A37" s="6">
        <v>2.56</v>
      </c>
      <c r="B37" s="6">
        <v>2.34</v>
      </c>
      <c r="C37" s="6"/>
      <c r="D37" s="6" t="str">
        <f>_xlfn.CONCAT(ABS(ROUND((((B37-A37)/B37)*100),2)),"%")</f>
        <v>9.4%</v>
      </c>
    </row>
    <row r="38" spans="1:5" x14ac:dyDescent="0.3">
      <c r="A38" s="6">
        <v>2.74</v>
      </c>
      <c r="B38" s="6">
        <v>3.12</v>
      </c>
      <c r="C38" s="6"/>
      <c r="D38" s="6" t="str">
        <f>_xlfn.CONCAT(ABS(ROUND((((B38-A38)/B38)*100),2)),"%")</f>
        <v>12.18%</v>
      </c>
    </row>
    <row r="39" spans="1:5" x14ac:dyDescent="0.3">
      <c r="A39" s="6">
        <v>2.82</v>
      </c>
      <c r="B39" s="6">
        <v>3.3</v>
      </c>
      <c r="C39" s="6"/>
      <c r="D39" s="6" t="str">
        <f>_xlfn.CONCAT(ABS(ROUND((((A39-B39)/A39)*100),2)),"%")</f>
        <v>17.02%</v>
      </c>
    </row>
    <row r="40" spans="1:5" x14ac:dyDescent="0.3">
      <c r="A40" s="6">
        <v>2.9</v>
      </c>
      <c r="B40" s="6">
        <v>3.33</v>
      </c>
      <c r="C40" s="6"/>
      <c r="D40" s="6" t="str">
        <f>_xlfn.CONCAT(ABS(ROUND((((A40-B40)/A40)*100),2)),"%")</f>
        <v>14.83%</v>
      </c>
    </row>
    <row r="41" spans="1:5" x14ac:dyDescent="0.3">
      <c r="A41" s="6">
        <v>3.96</v>
      </c>
      <c r="B41" s="6">
        <v>3.2</v>
      </c>
      <c r="C41" s="6"/>
      <c r="D41" s="6" t="str">
        <f>_xlfn.CONCAT(ABS(ROUND((((A41-B41)/A41)*100),2)),"%")</f>
        <v>19.19%</v>
      </c>
    </row>
    <row r="42" spans="1:5" x14ac:dyDescent="0.3">
      <c r="A42" s="6">
        <v>4.16</v>
      </c>
      <c r="B42" s="6">
        <v>3.37</v>
      </c>
      <c r="C42" s="6"/>
      <c r="D42" s="6" t="str">
        <f>_xlfn.CONCAT(ABS(ROUND((((A42-B42)/A42)*100),2)),"%")</f>
        <v>18.99%</v>
      </c>
    </row>
    <row r="43" spans="1:5" x14ac:dyDescent="0.3">
      <c r="A43" s="6">
        <v>4.18</v>
      </c>
      <c r="B43" s="6">
        <v>3.49</v>
      </c>
      <c r="C43" s="6"/>
      <c r="D43" s="6" t="str">
        <f>_xlfn.CONCAT(ABS(ROUND((((A43-B43)/A43)*100),2)),"%")</f>
        <v>16.51%</v>
      </c>
    </row>
    <row r="45" spans="1:5" x14ac:dyDescent="0.3">
      <c r="B45" s="3" t="str">
        <f>_xlfn.CONCAT("จำนวนครั้งในการเก็บตัวอย่าง = ",COUNT(A19:A43)," ครั้ง")</f>
        <v>จำนวนครั้งในการเก็บตัวอย่าง = 25 ครั้ง</v>
      </c>
      <c r="C45" s="3"/>
      <c r="D45" s="3"/>
    </row>
    <row r="47" spans="1:5" ht="21" x14ac:dyDescent="0.35">
      <c r="A47" s="2" t="s">
        <v>14</v>
      </c>
      <c r="B47" s="2"/>
      <c r="C47" s="2"/>
      <c r="D47" s="2"/>
      <c r="E47" s="2"/>
    </row>
    <row r="48" spans="1:5" x14ac:dyDescent="0.3">
      <c r="A48" s="8" t="s">
        <v>11</v>
      </c>
      <c r="B48" s="8" t="s">
        <v>10</v>
      </c>
      <c r="C48" s="7" t="s">
        <v>9</v>
      </c>
    </row>
    <row r="49" spans="1:7" x14ac:dyDescent="0.3">
      <c r="A49" s="6">
        <v>0.44500000000000001</v>
      </c>
      <c r="B49" s="6">
        <v>0.5</v>
      </c>
      <c r="C49" s="6">
        <f>ROUND((((A49-B49)/A49)*100),2)</f>
        <v>-12.36</v>
      </c>
    </row>
    <row r="50" spans="1:7" x14ac:dyDescent="0.3">
      <c r="A50" s="6">
        <v>0.9</v>
      </c>
      <c r="B50" s="6">
        <v>1</v>
      </c>
      <c r="C50" s="6">
        <f>ROUND((((A50-B50)/A50)*100),2)</f>
        <v>-11.11</v>
      </c>
    </row>
    <row r="51" spans="1:7" x14ac:dyDescent="0.3">
      <c r="A51" s="6">
        <v>1.39</v>
      </c>
      <c r="B51" s="6">
        <v>1.5</v>
      </c>
      <c r="C51" s="6">
        <f>ROUND((((A51-B51)/A51)*100),2)</f>
        <v>-7.91</v>
      </c>
    </row>
    <row r="52" spans="1:7" x14ac:dyDescent="0.3">
      <c r="A52" s="6">
        <v>1.85</v>
      </c>
      <c r="B52" s="6">
        <v>2</v>
      </c>
      <c r="C52" s="6">
        <f>ROUND((((A52-B52)/A52)*100),2)</f>
        <v>-8.11</v>
      </c>
    </row>
    <row r="53" spans="1:7" x14ac:dyDescent="0.3">
      <c r="A53" s="6">
        <v>2.31</v>
      </c>
      <c r="B53" s="6">
        <v>2.5</v>
      </c>
      <c r="C53" s="6">
        <f>ROUND((((A53-B53)/A53)*100),2)</f>
        <v>-8.23</v>
      </c>
    </row>
    <row r="54" spans="1:7" x14ac:dyDescent="0.3">
      <c r="A54" s="6">
        <v>2.78</v>
      </c>
      <c r="B54" s="6">
        <v>3</v>
      </c>
      <c r="C54" s="6">
        <f>ROUND((((A54-B54)/A54)*100),2)</f>
        <v>-7.91</v>
      </c>
    </row>
    <row r="55" spans="1:7" x14ac:dyDescent="0.3">
      <c r="A55" s="10">
        <v>3.08</v>
      </c>
      <c r="B55" s="10">
        <v>3.33</v>
      </c>
      <c r="C55" s="6">
        <f>ROUND((((A55-B55)/A55)*100),2)</f>
        <v>-8.1199999999999992</v>
      </c>
    </row>
    <row r="56" spans="1:7" x14ac:dyDescent="0.3">
      <c r="A56" s="6">
        <v>3.24</v>
      </c>
      <c r="B56" s="6">
        <v>3.5</v>
      </c>
      <c r="C56" s="6">
        <f>ROUND((((A56-B56)/A56)*100),2)</f>
        <v>-8.02</v>
      </c>
    </row>
    <row r="57" spans="1:7" x14ac:dyDescent="0.3">
      <c r="A57" s="6">
        <v>3.75</v>
      </c>
      <c r="B57" s="6">
        <v>4</v>
      </c>
      <c r="C57" s="6">
        <f>ROUND((((A57-B57)/A57)*100),2)</f>
        <v>-6.67</v>
      </c>
    </row>
    <row r="58" spans="1:7" x14ac:dyDescent="0.3">
      <c r="A58" s="6">
        <v>4.1500000000000004</v>
      </c>
      <c r="B58" s="6">
        <v>4.5</v>
      </c>
      <c r="C58" s="6">
        <f>ROUND((((A58-B58)/A58)*100),2)</f>
        <v>-8.43</v>
      </c>
    </row>
    <row r="59" spans="1:7" x14ac:dyDescent="0.3">
      <c r="A59" s="6">
        <v>4.63</v>
      </c>
      <c r="B59" s="6">
        <v>5</v>
      </c>
      <c r="C59" s="6">
        <f>ROUND((((A59-B59)/A59)*100),2)</f>
        <v>-7.99</v>
      </c>
    </row>
    <row r="64" spans="1:7" ht="21" x14ac:dyDescent="0.35">
      <c r="A64" s="2" t="s">
        <v>15</v>
      </c>
      <c r="B64" s="2"/>
      <c r="C64" s="2"/>
      <c r="D64" s="2"/>
      <c r="E64" s="2"/>
      <c r="F64" s="2"/>
      <c r="G64" s="2"/>
    </row>
    <row r="65" spans="1:3" x14ac:dyDescent="0.3">
      <c r="A65" s="8" t="s">
        <v>11</v>
      </c>
      <c r="B65" s="8" t="s">
        <v>10</v>
      </c>
      <c r="C65" s="7" t="s">
        <v>9</v>
      </c>
    </row>
    <row r="66" spans="1:3" x14ac:dyDescent="0.3">
      <c r="A66" s="6">
        <v>0.46300000000000002</v>
      </c>
      <c r="B66" s="6">
        <v>0.5</v>
      </c>
      <c r="C66" s="6">
        <f>ROUND((((A66-B66)/A66)*100),2)</f>
        <v>-7.99</v>
      </c>
    </row>
    <row r="67" spans="1:3" x14ac:dyDescent="0.3">
      <c r="A67" s="6">
        <v>0.99199999999999999</v>
      </c>
      <c r="B67" s="6">
        <v>1</v>
      </c>
      <c r="C67" s="5">
        <f>ROUND((((A67-B67)/A67)*100),2)</f>
        <v>-0.81</v>
      </c>
    </row>
    <row r="68" spans="1:3" x14ac:dyDescent="0.3">
      <c r="A68" s="6">
        <v>1.5</v>
      </c>
      <c r="B68" s="6">
        <v>1.5</v>
      </c>
      <c r="C68" s="5">
        <f>ROUND((((A68-B68)/A68)*100),2)</f>
        <v>0</v>
      </c>
    </row>
    <row r="69" spans="1:3" x14ac:dyDescent="0.3">
      <c r="A69" s="6">
        <v>2</v>
      </c>
      <c r="B69" s="6">
        <v>2</v>
      </c>
      <c r="C69" s="5">
        <f>ROUND((((A69-B69)/A69)*100),2)</f>
        <v>0</v>
      </c>
    </row>
    <row r="70" spans="1:3" x14ac:dyDescent="0.3">
      <c r="A70" s="6">
        <v>2.5</v>
      </c>
      <c r="B70" s="6">
        <v>2.5</v>
      </c>
      <c r="C70" s="5">
        <f>ROUND((((A70-B70)/A70)*100),2)</f>
        <v>0</v>
      </c>
    </row>
    <row r="71" spans="1:3" x14ac:dyDescent="0.3">
      <c r="A71" s="6">
        <v>3.03</v>
      </c>
      <c r="B71" s="6">
        <v>3</v>
      </c>
      <c r="C71" s="5">
        <f>ROUND((((A71-B71)/A71)*100),2)</f>
        <v>0.99</v>
      </c>
    </row>
    <row r="72" spans="1:3" x14ac:dyDescent="0.3">
      <c r="A72" s="6">
        <v>3.43</v>
      </c>
      <c r="B72" s="10">
        <v>3.38</v>
      </c>
      <c r="C72" s="5">
        <f>ROUND((((A72-B72)/A72)*100),2)</f>
        <v>1.46</v>
      </c>
    </row>
    <row r="73" spans="1:3" x14ac:dyDescent="0.3">
      <c r="A73" s="6">
        <v>3.54</v>
      </c>
      <c r="B73" s="6">
        <v>3.5</v>
      </c>
      <c r="C73" s="5">
        <f>ROUND((((A73-B73)/A73)*100),2)</f>
        <v>1.1299999999999999</v>
      </c>
    </row>
    <row r="74" spans="1:3" x14ac:dyDescent="0.3">
      <c r="A74" s="6">
        <v>4.0199999999999996</v>
      </c>
      <c r="B74" s="6">
        <v>4</v>
      </c>
      <c r="C74" s="5">
        <f>ROUND((((A74-B74)/A74)*100),2)</f>
        <v>0.5</v>
      </c>
    </row>
    <row r="75" spans="1:3" x14ac:dyDescent="0.3">
      <c r="A75" s="6">
        <v>4.53</v>
      </c>
      <c r="B75" s="6">
        <v>4.5</v>
      </c>
      <c r="C75" s="5">
        <f>ROUND((((A75-B75)/A75)*100),2)</f>
        <v>0.66</v>
      </c>
    </row>
    <row r="76" spans="1:3" x14ac:dyDescent="0.3">
      <c r="A76" s="6">
        <v>5.01</v>
      </c>
      <c r="B76" s="6">
        <v>5</v>
      </c>
      <c r="C76" s="5">
        <f>ROUND((((A76-B76)/A76)*100),2)</f>
        <v>0.2</v>
      </c>
    </row>
    <row r="77" spans="1:3" x14ac:dyDescent="0.3">
      <c r="A77">
        <f>(1.0734*A59)+A62</f>
        <v>4.9698419999999999</v>
      </c>
      <c r="B77" s="6">
        <v>5</v>
      </c>
      <c r="C77" s="5">
        <f>ROUND((((A77-B77)/A77)*100),2)</f>
        <v>-0.61</v>
      </c>
    </row>
  </sheetData>
  <sortState xmlns:xlrd2="http://schemas.microsoft.com/office/spreadsheetml/2017/richdata2" ref="A49:D59">
    <sortCondition ref="A49:A59"/>
  </sortState>
  <mergeCells count="7">
    <mergeCell ref="A64:G64"/>
    <mergeCell ref="A1:E1"/>
    <mergeCell ref="B45:D45"/>
    <mergeCell ref="F17:I17"/>
    <mergeCell ref="A17:E17"/>
    <mergeCell ref="M1:Q1"/>
    <mergeCell ref="A47:E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50CF-E4A4-4918-B093-E6074AA0A097}">
  <dimension ref="A1:U42"/>
  <sheetViews>
    <sheetView tabSelected="1" topLeftCell="A4" zoomScale="130" zoomScaleNormal="130" workbookViewId="0">
      <selection activeCell="A11" sqref="A11:C12"/>
    </sheetView>
  </sheetViews>
  <sheetFormatPr defaultRowHeight="16.5" x14ac:dyDescent="0.3"/>
  <cols>
    <col min="1" max="1" width="9.375" bestFit="1" customWidth="1"/>
    <col min="2" max="2" width="13.125" bestFit="1" customWidth="1"/>
    <col min="3" max="3" width="9.5" bestFit="1" customWidth="1"/>
    <col min="4" max="4" width="6.875" bestFit="1" customWidth="1"/>
    <col min="13" max="13" width="9" bestFit="1" customWidth="1"/>
    <col min="14" max="14" width="12.25" bestFit="1" customWidth="1"/>
    <col min="15" max="15" width="9.5" bestFit="1" customWidth="1"/>
  </cols>
  <sheetData>
    <row r="1" spans="1:18" ht="21" x14ac:dyDescent="0.35">
      <c r="A1" s="11" t="s">
        <v>16</v>
      </c>
      <c r="B1" s="11"/>
      <c r="C1" s="11"/>
      <c r="D1" s="11"/>
      <c r="E1" s="11"/>
      <c r="F1" s="11"/>
      <c r="M1" s="11" t="s">
        <v>18</v>
      </c>
      <c r="N1" s="11"/>
      <c r="O1" s="11"/>
      <c r="P1" s="11"/>
      <c r="Q1" s="11"/>
      <c r="R1" s="11"/>
    </row>
    <row r="2" spans="1:18" x14ac:dyDescent="0.3">
      <c r="A2" s="8" t="s">
        <v>11</v>
      </c>
      <c r="B2" s="8" t="s">
        <v>10</v>
      </c>
      <c r="C2" s="7" t="s">
        <v>9</v>
      </c>
      <c r="M2" s="8" t="s">
        <v>11</v>
      </c>
      <c r="N2" s="8" t="s">
        <v>10</v>
      </c>
      <c r="O2" s="7" t="s">
        <v>9</v>
      </c>
    </row>
    <row r="3" spans="1:18" x14ac:dyDescent="0.3">
      <c r="A3" s="6">
        <v>0.45</v>
      </c>
      <c r="B3" s="6">
        <v>0.5</v>
      </c>
      <c r="C3" s="6">
        <f>((B3-A3)/B3)*100</f>
        <v>9.9999999999999982</v>
      </c>
      <c r="M3" s="6">
        <v>0.5</v>
      </c>
      <c r="N3" s="6">
        <v>0.5</v>
      </c>
      <c r="O3" s="6">
        <f>ROUND(((N3-M3)/N3)*100,2)</f>
        <v>0</v>
      </c>
    </row>
    <row r="4" spans="1:18" x14ac:dyDescent="0.3">
      <c r="A4" s="6">
        <v>0.98</v>
      </c>
      <c r="B4" s="6">
        <v>1</v>
      </c>
      <c r="C4" s="6">
        <f t="shared" ref="C4:C12" si="0">((B4-A4)/B4)*100</f>
        <v>2.0000000000000018</v>
      </c>
      <c r="M4" s="12">
        <v>1.04</v>
      </c>
      <c r="N4" s="6">
        <v>1</v>
      </c>
      <c r="O4" s="6">
        <f t="shared" ref="O4:O12" si="1">ROUND(((N4-M4)/N4)*100,2)</f>
        <v>-4</v>
      </c>
    </row>
    <row r="5" spans="1:18" x14ac:dyDescent="0.3">
      <c r="A5" s="6">
        <v>1.51</v>
      </c>
      <c r="B5" s="6">
        <v>1.5</v>
      </c>
      <c r="C5" s="6">
        <f t="shared" si="0"/>
        <v>-0.66666666666666718</v>
      </c>
      <c r="M5" s="13">
        <v>1.53</v>
      </c>
      <c r="N5" s="6">
        <v>1.5</v>
      </c>
      <c r="O5" s="6">
        <f t="shared" si="1"/>
        <v>-2</v>
      </c>
    </row>
    <row r="6" spans="1:18" x14ac:dyDescent="0.3">
      <c r="A6" s="6">
        <v>2.1</v>
      </c>
      <c r="B6" s="6">
        <v>2</v>
      </c>
      <c r="C6" s="6">
        <f t="shared" si="0"/>
        <v>-5.0000000000000044</v>
      </c>
      <c r="M6" s="13">
        <v>2.02</v>
      </c>
      <c r="N6" s="6">
        <v>2</v>
      </c>
      <c r="O6" s="6">
        <f t="shared" si="1"/>
        <v>-1</v>
      </c>
    </row>
    <row r="7" spans="1:18" x14ac:dyDescent="0.3">
      <c r="A7" s="6">
        <v>2.7</v>
      </c>
      <c r="B7" s="6">
        <v>2.5</v>
      </c>
      <c r="C7" s="6">
        <f t="shared" si="0"/>
        <v>-8.0000000000000071</v>
      </c>
      <c r="M7" s="13">
        <v>2.5099999999999998</v>
      </c>
      <c r="N7" s="6">
        <v>2.5</v>
      </c>
      <c r="O7" s="6">
        <f t="shared" si="1"/>
        <v>-0.4</v>
      </c>
    </row>
    <row r="8" spans="1:18" x14ac:dyDescent="0.3">
      <c r="A8" s="6">
        <v>3.55</v>
      </c>
      <c r="B8" s="6">
        <v>3</v>
      </c>
      <c r="C8" s="6">
        <f t="shared" si="0"/>
        <v>-18.333333333333325</v>
      </c>
      <c r="M8" s="13">
        <v>3.01</v>
      </c>
      <c r="N8" s="6">
        <v>3</v>
      </c>
      <c r="O8" s="6">
        <f t="shared" si="1"/>
        <v>-0.33</v>
      </c>
    </row>
    <row r="9" spans="1:18" x14ac:dyDescent="0.3">
      <c r="A9" s="6">
        <v>4.3099999999999996</v>
      </c>
      <c r="B9" s="6">
        <v>3.5</v>
      </c>
      <c r="C9" s="6">
        <f t="shared" si="0"/>
        <v>-23.142857142857132</v>
      </c>
      <c r="M9" s="13">
        <v>3.49</v>
      </c>
      <c r="N9" s="6">
        <v>3.5</v>
      </c>
      <c r="O9" s="6">
        <f t="shared" si="1"/>
        <v>0.28999999999999998</v>
      </c>
    </row>
    <row r="10" spans="1:18" x14ac:dyDescent="0.3">
      <c r="A10" s="6">
        <v>5.09</v>
      </c>
      <c r="B10" s="6">
        <v>4</v>
      </c>
      <c r="C10" s="6">
        <f t="shared" si="0"/>
        <v>-27.249999999999996</v>
      </c>
      <c r="M10" s="13">
        <v>4.04</v>
      </c>
      <c r="N10" s="6">
        <v>4</v>
      </c>
      <c r="O10" s="6">
        <f t="shared" si="1"/>
        <v>-1</v>
      </c>
    </row>
    <row r="11" spans="1:18" x14ac:dyDescent="0.3">
      <c r="A11" s="7">
        <v>6.11</v>
      </c>
      <c r="B11" s="7">
        <v>4.5</v>
      </c>
      <c r="C11" s="7">
        <f t="shared" si="0"/>
        <v>-35.777777777777786</v>
      </c>
      <c r="M11" s="13">
        <v>4.4000000000000004</v>
      </c>
      <c r="N11" s="6">
        <v>4.5</v>
      </c>
      <c r="O11" s="6">
        <f t="shared" si="1"/>
        <v>2.2200000000000002</v>
      </c>
    </row>
    <row r="12" spans="1:18" x14ac:dyDescent="0.3">
      <c r="A12" s="7">
        <v>6.11</v>
      </c>
      <c r="B12" s="7">
        <v>5</v>
      </c>
      <c r="C12" s="7">
        <f t="shared" si="0"/>
        <v>-22.200000000000006</v>
      </c>
      <c r="M12" s="14" t="str">
        <f>_xlfn.CONCAT("จำนวนครั้งในการเก็บตัวอย่าง : ",COUNT(O3:O11)," ครั้ง")</f>
        <v>จำนวนครั้งในการเก็บตัวอย่าง : 9 ครั้ง</v>
      </c>
      <c r="N12" s="14"/>
      <c r="O12" s="14"/>
    </row>
    <row r="13" spans="1:18" x14ac:dyDescent="0.3">
      <c r="M13" s="3" t="str">
        <f>_xlfn.CONCAT("ค่าเฉลี่ยมีค่าเท่ากับ : ",ROUND(SUM(O3:O11)/COUNT(O3:O11),2),"%")</f>
        <v>ค่าเฉลี่ยมีค่าเท่ากับ : -0.69%</v>
      </c>
      <c r="N13" s="3"/>
      <c r="O13" s="3"/>
    </row>
    <row r="14" spans="1:18" x14ac:dyDescent="0.3">
      <c r="P14" s="15"/>
    </row>
    <row r="15" spans="1:18" x14ac:dyDescent="0.3">
      <c r="A15" s="16" t="s">
        <v>17</v>
      </c>
      <c r="B15" s="16"/>
      <c r="C15" s="16"/>
      <c r="P15" s="15"/>
    </row>
    <row r="17" spans="1:21" ht="21" x14ac:dyDescent="0.35">
      <c r="A17" s="17" t="s">
        <v>5</v>
      </c>
      <c r="B17" s="17"/>
      <c r="C17" s="17"/>
      <c r="D17" s="17"/>
      <c r="E17" s="17"/>
      <c r="F17" s="17"/>
      <c r="G17" s="17"/>
      <c r="H17" s="17"/>
      <c r="I17" s="17"/>
      <c r="M17" s="17" t="s">
        <v>6</v>
      </c>
      <c r="N17" s="17"/>
      <c r="O17" s="17"/>
      <c r="P17" s="17"/>
      <c r="Q17" s="17"/>
      <c r="R17" s="17"/>
      <c r="S17" s="17"/>
      <c r="T17" s="17"/>
      <c r="U17" s="17"/>
    </row>
    <row r="18" spans="1:21" x14ac:dyDescent="0.3">
      <c r="A18" s="6" t="s">
        <v>0</v>
      </c>
      <c r="B18" s="6" t="s">
        <v>1</v>
      </c>
      <c r="C18" s="6"/>
      <c r="D18" s="7" t="s">
        <v>4</v>
      </c>
      <c r="M18" s="6" t="s">
        <v>0</v>
      </c>
      <c r="N18" s="6" t="s">
        <v>1</v>
      </c>
      <c r="O18" s="6"/>
      <c r="P18" s="7" t="s">
        <v>4</v>
      </c>
    </row>
    <row r="19" spans="1:21" x14ac:dyDescent="0.3">
      <c r="A19" s="6">
        <v>0.15</v>
      </c>
      <c r="B19" s="6">
        <v>0.5</v>
      </c>
      <c r="C19" s="6"/>
      <c r="D19" s="6" t="str">
        <f>_xlfn.CONCAT(ABS(ROUND((((B19-A19)/B19)*100),2)),"%")</f>
        <v>70%</v>
      </c>
      <c r="M19" s="6">
        <v>0.52</v>
      </c>
      <c r="N19" s="6">
        <v>0.5</v>
      </c>
      <c r="O19" s="6"/>
      <c r="P19" s="6" t="str">
        <f>_xlfn.CONCAT(ABS(ROUND((((N19-M19)/N19)*100),2)),"%")</f>
        <v>4%</v>
      </c>
    </row>
    <row r="20" spans="1:21" x14ac:dyDescent="0.3">
      <c r="A20" s="6">
        <v>0.6</v>
      </c>
      <c r="B20" s="6">
        <v>1</v>
      </c>
      <c r="C20" s="6"/>
      <c r="D20" s="6" t="str">
        <f t="shared" ref="D20:D28" si="2">_xlfn.CONCAT(ABS(ROUND((((B20-A20)/B20)*100),2)),"%")</f>
        <v>40%</v>
      </c>
      <c r="M20" s="6">
        <v>0.92</v>
      </c>
      <c r="N20" s="6">
        <v>1</v>
      </c>
      <c r="O20" s="6"/>
      <c r="P20" s="6" t="str">
        <f>_xlfn.CONCAT(ABS(ROUND((((N20-M20)/N20)*100),2)),"%")</f>
        <v>8%</v>
      </c>
    </row>
    <row r="21" spans="1:21" x14ac:dyDescent="0.3">
      <c r="A21" s="6">
        <v>1.1000000000000001</v>
      </c>
      <c r="B21" s="6">
        <v>1.5</v>
      </c>
      <c r="C21" s="6"/>
      <c r="D21" s="6" t="str">
        <f t="shared" si="2"/>
        <v>26.67%</v>
      </c>
      <c r="M21" s="6">
        <v>1.46</v>
      </c>
      <c r="N21" s="6">
        <v>1.5</v>
      </c>
      <c r="O21" s="6"/>
      <c r="P21" s="6" t="str">
        <f>_xlfn.CONCAT(ABS(ROUND((((N21-M21)/N21)*100),2)),"%")</f>
        <v>2.67%</v>
      </c>
    </row>
    <row r="22" spans="1:21" x14ac:dyDescent="0.3">
      <c r="A22" s="6">
        <v>1.51</v>
      </c>
      <c r="B22" s="6">
        <v>2</v>
      </c>
      <c r="C22" s="6"/>
      <c r="D22" s="6" t="str">
        <f t="shared" si="2"/>
        <v>24.5%</v>
      </c>
      <c r="M22" s="6">
        <v>1.88</v>
      </c>
      <c r="N22" s="6">
        <v>2</v>
      </c>
      <c r="O22" s="6"/>
      <c r="P22" s="6" t="str">
        <f>_xlfn.CONCAT(ABS(ROUND((((N22-M22)/N22)*100),2)),"%")</f>
        <v>6%</v>
      </c>
    </row>
    <row r="23" spans="1:21" x14ac:dyDescent="0.3">
      <c r="A23" s="6">
        <v>2.0499999999999998</v>
      </c>
      <c r="B23" s="6">
        <v>2.5</v>
      </c>
      <c r="C23" s="6"/>
      <c r="D23" s="6" t="str">
        <f t="shared" si="2"/>
        <v>18%</v>
      </c>
      <c r="M23" s="6">
        <v>2.4300000000000002</v>
      </c>
      <c r="N23" s="6">
        <v>2.5</v>
      </c>
      <c r="O23" s="6"/>
      <c r="P23" s="6" t="str">
        <f>_xlfn.CONCAT(ABS(ROUND((((N23-M23)/N23)*100),2)),"%")</f>
        <v>2.8%</v>
      </c>
    </row>
    <row r="24" spans="1:21" x14ac:dyDescent="0.3">
      <c r="A24" s="6">
        <v>2.71</v>
      </c>
      <c r="B24" s="6">
        <v>3</v>
      </c>
      <c r="C24" s="6"/>
      <c r="D24" s="6" t="str">
        <f t="shared" si="2"/>
        <v>9.67%</v>
      </c>
      <c r="M24" s="6">
        <v>2.93</v>
      </c>
      <c r="N24" s="6">
        <v>3</v>
      </c>
      <c r="O24" s="6"/>
      <c r="P24" s="6" t="str">
        <f>_xlfn.CONCAT(ABS(ROUND((((N24-M24)/N24)*100),2)),"%")</f>
        <v>2.33%</v>
      </c>
    </row>
    <row r="25" spans="1:21" x14ac:dyDescent="0.3">
      <c r="A25" s="6">
        <v>3.45</v>
      </c>
      <c r="B25" s="6">
        <v>3.5</v>
      </c>
      <c r="C25" s="6"/>
      <c r="D25" s="6" t="str">
        <f t="shared" si="2"/>
        <v>1.43%</v>
      </c>
      <c r="M25" s="6">
        <v>3.44</v>
      </c>
      <c r="N25" s="6">
        <v>3.5</v>
      </c>
      <c r="O25" s="6"/>
      <c r="P25" s="6" t="str">
        <f>_xlfn.CONCAT(ABS(ROUND((((N25-M25)/N25)*100),2)),"%")</f>
        <v>1.71%</v>
      </c>
    </row>
    <row r="26" spans="1:21" x14ac:dyDescent="0.3">
      <c r="A26" s="6">
        <v>4.21</v>
      </c>
      <c r="B26" s="6">
        <v>4</v>
      </c>
      <c r="C26" s="6"/>
      <c r="D26" s="6" t="str">
        <f t="shared" si="2"/>
        <v>5.25%</v>
      </c>
      <c r="M26" s="6">
        <v>3.86</v>
      </c>
      <c r="N26" s="6">
        <v>4</v>
      </c>
      <c r="O26" s="6"/>
      <c r="P26" s="6" t="str">
        <f>_xlfn.CONCAT(ABS(ROUND((((N26-M26)/N26)*100),2)),"%")</f>
        <v>3.5%</v>
      </c>
    </row>
    <row r="27" spans="1:21" x14ac:dyDescent="0.3">
      <c r="A27" s="6">
        <v>5.05</v>
      </c>
      <c r="B27" s="6">
        <v>4.5</v>
      </c>
      <c r="C27" s="6"/>
      <c r="D27" s="6" t="str">
        <f t="shared" si="2"/>
        <v>12.22%</v>
      </c>
      <c r="M27" s="6">
        <v>4.22</v>
      </c>
      <c r="N27" s="6">
        <v>4.5</v>
      </c>
      <c r="O27" s="6"/>
      <c r="P27" s="6" t="str">
        <f>_xlfn.CONCAT(ABS(ROUND((((N27-M27)/N27)*100),2)),"%")</f>
        <v>6.22%</v>
      </c>
    </row>
    <row r="28" spans="1:21" x14ac:dyDescent="0.3">
      <c r="A28" s="6">
        <v>5.96</v>
      </c>
      <c r="B28" s="6">
        <v>5</v>
      </c>
      <c r="C28" s="6"/>
      <c r="D28" s="6" t="str">
        <f t="shared" si="2"/>
        <v>19.2%</v>
      </c>
      <c r="M28" s="6">
        <v>4.5599999999999996</v>
      </c>
      <c r="N28" s="6">
        <v>5</v>
      </c>
      <c r="O28" s="6"/>
      <c r="P28" s="6" t="str">
        <f>_xlfn.CONCAT(ABS(ROUND((((N28-M28)/N28)*100),2)),"%")</f>
        <v>8.8%</v>
      </c>
    </row>
    <row r="32" spans="1:21" x14ac:dyDescent="0.3">
      <c r="A32" s="6" t="s">
        <v>7</v>
      </c>
      <c r="B32" s="6" t="s">
        <v>8</v>
      </c>
      <c r="C32" s="6"/>
      <c r="D32" s="7" t="s">
        <v>4</v>
      </c>
    </row>
    <row r="33" spans="1:4" x14ac:dyDescent="0.3">
      <c r="A33" s="6">
        <v>0.45</v>
      </c>
      <c r="B33" s="6">
        <v>0.45100000000000001</v>
      </c>
      <c r="C33" s="6"/>
      <c r="D33" s="6" t="str">
        <f t="shared" ref="D33:D42" si="3">_xlfn.CONCAT(ABS(ROUND((((B33-A33)/B33)*100),2)),"%")</f>
        <v>0.22%</v>
      </c>
    </row>
    <row r="34" spans="1:4" x14ac:dyDescent="0.3">
      <c r="A34" s="6">
        <v>1.01</v>
      </c>
      <c r="B34" s="6">
        <v>0.96599999999999997</v>
      </c>
      <c r="C34" s="6"/>
      <c r="D34" s="6" t="str">
        <f t="shared" si="3"/>
        <v>4.55%</v>
      </c>
    </row>
    <row r="35" spans="1:4" x14ac:dyDescent="0.3">
      <c r="A35" s="6">
        <v>1.66</v>
      </c>
      <c r="B35" s="6">
        <v>1.667</v>
      </c>
      <c r="C35" s="6"/>
      <c r="D35" s="6" t="str">
        <f t="shared" si="3"/>
        <v>0.42%</v>
      </c>
    </row>
    <row r="36" spans="1:4" x14ac:dyDescent="0.3">
      <c r="A36" s="6">
        <v>2.74</v>
      </c>
      <c r="B36" s="6">
        <v>2.3610000000000002</v>
      </c>
      <c r="C36" s="6"/>
      <c r="D36" s="6" t="str">
        <f t="shared" si="3"/>
        <v>16.05%</v>
      </c>
    </row>
    <row r="37" spans="1:4" x14ac:dyDescent="0.3">
      <c r="A37" s="6">
        <v>3.84</v>
      </c>
      <c r="B37" s="6">
        <v>3.2679999999999998</v>
      </c>
      <c r="C37" s="6"/>
      <c r="D37" s="6" t="str">
        <f t="shared" si="3"/>
        <v>17.5%</v>
      </c>
    </row>
    <row r="38" spans="1:4" x14ac:dyDescent="0.3">
      <c r="A38" s="6">
        <v>4.66</v>
      </c>
      <c r="B38" s="6">
        <v>3.5910000000000002</v>
      </c>
      <c r="C38" s="6"/>
      <c r="D38" s="6" t="str">
        <f t="shared" si="3"/>
        <v>29.77%</v>
      </c>
    </row>
    <row r="39" spans="1:4" x14ac:dyDescent="0.3">
      <c r="A39" s="6">
        <v>5.1100000000000003</v>
      </c>
      <c r="B39" s="6">
        <v>3.92</v>
      </c>
      <c r="C39" s="6"/>
      <c r="D39" s="6" t="str">
        <f t="shared" si="3"/>
        <v>30.36%</v>
      </c>
    </row>
    <row r="40" spans="1:4" x14ac:dyDescent="0.3">
      <c r="A40" s="6">
        <v>5.33</v>
      </c>
      <c r="B40" s="6">
        <v>4.0590000000000002</v>
      </c>
      <c r="C40" s="6"/>
      <c r="D40" s="6" t="str">
        <f t="shared" si="3"/>
        <v>31.31%</v>
      </c>
    </row>
    <row r="41" spans="1:4" x14ac:dyDescent="0.3">
      <c r="A41" s="6">
        <v>6.1</v>
      </c>
      <c r="B41" s="6">
        <v>4.4939999999999998</v>
      </c>
      <c r="C41" s="6"/>
      <c r="D41" s="6" t="str">
        <f t="shared" si="3"/>
        <v>35.74%</v>
      </c>
    </row>
    <row r="42" spans="1:4" x14ac:dyDescent="0.3">
      <c r="A42" s="6">
        <v>6.23</v>
      </c>
      <c r="B42" s="6">
        <v>5.0229999999999997</v>
      </c>
      <c r="C42" s="6"/>
      <c r="D42" s="6" t="str">
        <f t="shared" si="3"/>
        <v>24.03%</v>
      </c>
    </row>
  </sheetData>
  <mergeCells count="7">
    <mergeCell ref="M12:O12"/>
    <mergeCell ref="M13:O13"/>
    <mergeCell ref="A15:C15"/>
    <mergeCell ref="A1:F1"/>
    <mergeCell ref="A17:I17"/>
    <mergeCell ref="M1:R1"/>
    <mergeCell ref="M17:U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Calibration</vt:lpstr>
      <vt:lpstr>Polynomial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Arthakorn Narard</dc:creator>
  <cp:lastModifiedBy>Arthakorn Narard</cp:lastModifiedBy>
  <dcterms:created xsi:type="dcterms:W3CDTF">2025-10-03T07:25:57Z</dcterms:created>
  <dcterms:modified xsi:type="dcterms:W3CDTF">2025-10-11T14:45:35Z</dcterms:modified>
</cp:coreProperties>
</file>