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CGTPE\DINEM\GDM\!ENIGHUR\ENIGHUR-2023-main\CEPAL\EJERCICIOS\"/>
    </mc:Choice>
  </mc:AlternateContent>
  <bookViews>
    <workbookView xWindow="0" yWindow="0" windowWidth="13128" windowHeight="6108" activeTab="2"/>
  </bookViews>
  <sheets>
    <sheet name="Sheet 1" sheetId="1" r:id="rId1"/>
    <sheet name="Viviendas por estrato" sheetId="2" r:id="rId2"/>
    <sheet name="Distribución Ciudades" sheetId="3" r:id="rId3"/>
    <sheet name="Distribución provincias" sheetId="4" r:id="rId4"/>
  </sheets>
  <definedNames>
    <definedName name="_xlnm._FilterDatabase" localSheetId="0" hidden="1">'Sheet 1'!$A$1:$B$34</definedName>
  </definedNames>
  <calcPr calcId="152511"/>
</workbook>
</file>

<file path=xl/calcChain.xml><?xml version="1.0" encoding="utf-8"?>
<calcChain xmlns="http://schemas.openxmlformats.org/spreadsheetml/2006/main">
  <c r="H3" i="4" l="1"/>
  <c r="G9" i="4"/>
  <c r="K136" i="3" l="1"/>
  <c r="M139" i="3" s="1"/>
  <c r="F136" i="3"/>
  <c r="I139" i="3" s="1"/>
  <c r="F119" i="3"/>
  <c r="I122" i="3" s="1"/>
  <c r="K119" i="3"/>
  <c r="M122" i="3" s="1"/>
  <c r="K102" i="3"/>
  <c r="M105" i="3" s="1"/>
  <c r="F102" i="3"/>
  <c r="I105" i="3" s="1"/>
  <c r="K85" i="3"/>
  <c r="M89" i="3" s="1"/>
  <c r="F85" i="3"/>
  <c r="I89" i="3" s="1"/>
  <c r="K68" i="3"/>
  <c r="M72" i="3" s="1"/>
  <c r="F68" i="3"/>
  <c r="I72" i="3" s="1"/>
  <c r="K51" i="3"/>
  <c r="M54" i="3" s="1"/>
  <c r="F51" i="3"/>
  <c r="I54" i="3" s="1"/>
  <c r="K34" i="3"/>
  <c r="M38" i="3" s="1"/>
  <c r="F34" i="3"/>
  <c r="I37" i="3" s="1"/>
  <c r="K18" i="3"/>
  <c r="M22" i="3" s="1"/>
  <c r="F18" i="3"/>
  <c r="I21" i="3" s="1"/>
  <c r="K1" i="3"/>
  <c r="M4" i="3" s="1"/>
  <c r="F1" i="3"/>
  <c r="I11" i="3" s="1"/>
  <c r="L11" i="4"/>
  <c r="L22" i="4"/>
  <c r="L32" i="4"/>
  <c r="L41" i="4"/>
  <c r="L51" i="4"/>
  <c r="O55" i="4" s="1"/>
  <c r="L61" i="4"/>
  <c r="F71" i="4"/>
  <c r="F61" i="4"/>
  <c r="F51" i="4"/>
  <c r="F41" i="4"/>
  <c r="F32" i="4"/>
  <c r="F22" i="4"/>
  <c r="I26" i="4" s="1"/>
  <c r="F11" i="4"/>
  <c r="L1" i="4"/>
  <c r="F1" i="4"/>
  <c r="M129" i="3"/>
  <c r="M121" i="3"/>
  <c r="M112" i="3"/>
  <c r="M104" i="3"/>
  <c r="I111" i="3"/>
  <c r="I112" i="3"/>
  <c r="I104" i="3"/>
  <c r="M88" i="3"/>
  <c r="M95" i="3"/>
  <c r="M87" i="3"/>
  <c r="I88" i="3"/>
  <c r="I95" i="3"/>
  <c r="I87" i="3"/>
  <c r="M71" i="3"/>
  <c r="M78" i="3"/>
  <c r="M70" i="3"/>
  <c r="I71" i="3"/>
  <c r="I78" i="3"/>
  <c r="I70" i="3"/>
  <c r="M61" i="3"/>
  <c r="M53" i="3"/>
  <c r="I61" i="3"/>
  <c r="I53" i="3"/>
  <c r="M37" i="3"/>
  <c r="M44" i="3"/>
  <c r="M36" i="3"/>
  <c r="I44" i="3"/>
  <c r="I36" i="3"/>
  <c r="M21" i="3"/>
  <c r="M28" i="3"/>
  <c r="M20" i="3"/>
  <c r="I28" i="3"/>
  <c r="I20" i="3"/>
  <c r="M3" i="3"/>
  <c r="I8" i="3"/>
  <c r="I9" i="3"/>
  <c r="I10" i="3"/>
  <c r="G77" i="4"/>
  <c r="H76" i="4" s="1"/>
  <c r="H74" i="4"/>
  <c r="H73" i="4"/>
  <c r="G69" i="4"/>
  <c r="H68" i="4"/>
  <c r="M67" i="4"/>
  <c r="N66" i="4" s="1"/>
  <c r="H67" i="4"/>
  <c r="H66" i="4"/>
  <c r="H65" i="4"/>
  <c r="H64" i="4"/>
  <c r="H63" i="4"/>
  <c r="M59" i="4"/>
  <c r="G59" i="4"/>
  <c r="N58" i="4"/>
  <c r="H58" i="4"/>
  <c r="I58" i="4" s="1"/>
  <c r="O57" i="4"/>
  <c r="N57" i="4"/>
  <c r="H57" i="4"/>
  <c r="N56" i="4"/>
  <c r="O56" i="4" s="1"/>
  <c r="H56" i="4"/>
  <c r="N55" i="4"/>
  <c r="H55" i="4"/>
  <c r="I55" i="4" s="1"/>
  <c r="N54" i="4"/>
  <c r="O54" i="4" s="1"/>
  <c r="H54" i="4"/>
  <c r="O53" i="4"/>
  <c r="N53" i="4"/>
  <c r="H53" i="4"/>
  <c r="I53" i="4" s="1"/>
  <c r="M49" i="4"/>
  <c r="N48" i="4" s="1"/>
  <c r="G49" i="4"/>
  <c r="H48" i="4" s="1"/>
  <c r="H47" i="4"/>
  <c r="N45" i="4"/>
  <c r="O45" i="4" s="1"/>
  <c r="H45" i="4"/>
  <c r="I45" i="4" s="1"/>
  <c r="N43" i="4"/>
  <c r="H43" i="4"/>
  <c r="G40" i="4"/>
  <c r="H39" i="4"/>
  <c r="I39" i="4" s="1"/>
  <c r="H38" i="4"/>
  <c r="I38" i="4" s="1"/>
  <c r="M37" i="4"/>
  <c r="N36" i="4" s="1"/>
  <c r="I37" i="4"/>
  <c r="H37" i="4"/>
  <c r="H36" i="4"/>
  <c r="I36" i="4" s="1"/>
  <c r="N35" i="4"/>
  <c r="O35" i="4" s="1"/>
  <c r="I35" i="4"/>
  <c r="H35" i="4"/>
  <c r="H34" i="4"/>
  <c r="I34" i="4" s="1"/>
  <c r="M30" i="4"/>
  <c r="N29" i="4" s="1"/>
  <c r="G30" i="4"/>
  <c r="H29" i="4"/>
  <c r="N28" i="4"/>
  <c r="O28" i="4" s="1"/>
  <c r="I28" i="4"/>
  <c r="H28" i="4"/>
  <c r="H27" i="4"/>
  <c r="N26" i="4"/>
  <c r="H26" i="4"/>
  <c r="H25" i="4"/>
  <c r="N24" i="4"/>
  <c r="O24" i="4" s="1"/>
  <c r="I24" i="4"/>
  <c r="H24" i="4"/>
  <c r="M19" i="4"/>
  <c r="G19" i="4"/>
  <c r="H18" i="4" s="1"/>
  <c r="N18" i="4"/>
  <c r="O18" i="4" s="1"/>
  <c r="N17" i="4"/>
  <c r="O17" i="4" s="1"/>
  <c r="N16" i="4"/>
  <c r="O16" i="4" s="1"/>
  <c r="N15" i="4"/>
  <c r="O15" i="4" s="1"/>
  <c r="H15" i="4"/>
  <c r="I15" i="4" s="1"/>
  <c r="N14" i="4"/>
  <c r="O14" i="4" s="1"/>
  <c r="N13" i="4"/>
  <c r="O13" i="4" s="1"/>
  <c r="H13" i="4"/>
  <c r="H8" i="4"/>
  <c r="I8" i="4" s="1"/>
  <c r="M7" i="4"/>
  <c r="H7" i="4"/>
  <c r="I7" i="4" s="1"/>
  <c r="N6" i="4"/>
  <c r="N5" i="4"/>
  <c r="H5" i="4"/>
  <c r="N4" i="4"/>
  <c r="O4" i="4" s="1"/>
  <c r="N3" i="4"/>
  <c r="I3" i="4"/>
  <c r="K147" i="3"/>
  <c r="L141" i="3" s="1"/>
  <c r="G147" i="3"/>
  <c r="H142" i="3" s="1"/>
  <c r="K130" i="3"/>
  <c r="L129" i="3" s="1"/>
  <c r="G130" i="3"/>
  <c r="H124" i="3" s="1"/>
  <c r="K113" i="3"/>
  <c r="L106" i="3" s="1"/>
  <c r="G113" i="3"/>
  <c r="H108" i="3" s="1"/>
  <c r="K96" i="3"/>
  <c r="L94" i="3" s="1"/>
  <c r="G96" i="3"/>
  <c r="H94" i="3" s="1"/>
  <c r="K79" i="3"/>
  <c r="L73" i="3" s="1"/>
  <c r="G79" i="3"/>
  <c r="H74" i="3" s="1"/>
  <c r="K62" i="3"/>
  <c r="L61" i="3" s="1"/>
  <c r="G62" i="3"/>
  <c r="H56" i="3" s="1"/>
  <c r="H55" i="3"/>
  <c r="K45" i="3"/>
  <c r="L42" i="3" s="1"/>
  <c r="G45" i="3"/>
  <c r="H43" i="3" s="1"/>
  <c r="K29" i="3"/>
  <c r="L26" i="3" s="1"/>
  <c r="G29" i="3"/>
  <c r="H28" i="3" s="1"/>
  <c r="H26" i="3"/>
  <c r="H25" i="3"/>
  <c r="K12" i="3"/>
  <c r="L22" i="3" s="1"/>
  <c r="G12" i="3"/>
  <c r="H8" i="3" s="1"/>
  <c r="H5" i="3"/>
  <c r="M146" i="3" l="1"/>
  <c r="M145" i="3"/>
  <c r="M144" i="3"/>
  <c r="M143" i="3"/>
  <c r="M142" i="3"/>
  <c r="M141" i="3"/>
  <c r="M140" i="3"/>
  <c r="M138" i="3"/>
  <c r="I146" i="3"/>
  <c r="I145" i="3"/>
  <c r="I144" i="3"/>
  <c r="I143" i="3"/>
  <c r="I142" i="3"/>
  <c r="I141" i="3"/>
  <c r="I140" i="3"/>
  <c r="I138" i="3"/>
  <c r="M128" i="3"/>
  <c r="M127" i="3"/>
  <c r="M126" i="3"/>
  <c r="M125" i="3"/>
  <c r="M124" i="3"/>
  <c r="M123" i="3"/>
  <c r="I128" i="3"/>
  <c r="I127" i="3"/>
  <c r="I126" i="3"/>
  <c r="I125" i="3"/>
  <c r="I124" i="3"/>
  <c r="I123" i="3"/>
  <c r="I129" i="3"/>
  <c r="I121" i="3"/>
  <c r="M111" i="3"/>
  <c r="M110" i="3"/>
  <c r="M109" i="3"/>
  <c r="M107" i="3"/>
  <c r="M108" i="3"/>
  <c r="M106" i="3"/>
  <c r="I110" i="3"/>
  <c r="I109" i="3"/>
  <c r="I108" i="3"/>
  <c r="I107" i="3"/>
  <c r="I106" i="3"/>
  <c r="M94" i="3"/>
  <c r="M93" i="3"/>
  <c r="M90" i="3"/>
  <c r="M92" i="3"/>
  <c r="M91" i="3"/>
  <c r="I94" i="3"/>
  <c r="I93" i="3"/>
  <c r="I90" i="3"/>
  <c r="I92" i="3"/>
  <c r="I91" i="3"/>
  <c r="M77" i="3"/>
  <c r="M76" i="3"/>
  <c r="M73" i="3"/>
  <c r="M75" i="3"/>
  <c r="M74" i="3"/>
  <c r="I77" i="3"/>
  <c r="I76" i="3"/>
  <c r="I73" i="3"/>
  <c r="N73" i="3" s="1"/>
  <c r="I75" i="3"/>
  <c r="I74" i="3"/>
  <c r="M60" i="3"/>
  <c r="M59" i="3"/>
  <c r="M58" i="3"/>
  <c r="M56" i="3"/>
  <c r="M57" i="3"/>
  <c r="M55" i="3"/>
  <c r="N55" i="3" s="1"/>
  <c r="I60" i="3"/>
  <c r="I59" i="3"/>
  <c r="I58" i="3"/>
  <c r="I56" i="3"/>
  <c r="I57" i="3"/>
  <c r="I55" i="3"/>
  <c r="M43" i="3"/>
  <c r="M42" i="3"/>
  <c r="M41" i="3"/>
  <c r="M40" i="3"/>
  <c r="M39" i="3"/>
  <c r="I43" i="3"/>
  <c r="I42" i="3"/>
  <c r="I40" i="3"/>
  <c r="I39" i="3"/>
  <c r="I41" i="3"/>
  <c r="I38" i="3"/>
  <c r="M27" i="3"/>
  <c r="M26" i="3"/>
  <c r="M25" i="3"/>
  <c r="M24" i="3"/>
  <c r="M23" i="3"/>
  <c r="I27" i="3"/>
  <c r="I26" i="3"/>
  <c r="I25" i="3"/>
  <c r="I23" i="3"/>
  <c r="I24" i="3"/>
  <c r="I22" i="3"/>
  <c r="M11" i="3"/>
  <c r="M10" i="3"/>
  <c r="M9" i="3"/>
  <c r="M8" i="3"/>
  <c r="M7" i="3"/>
  <c r="M6" i="3"/>
  <c r="M5" i="3"/>
  <c r="I7" i="3"/>
  <c r="I6" i="3"/>
  <c r="I5" i="3"/>
  <c r="I3" i="3"/>
  <c r="N3" i="3" s="1"/>
  <c r="I4" i="3"/>
  <c r="O29" i="4"/>
  <c r="O26" i="4"/>
  <c r="O36" i="4"/>
  <c r="O43" i="4"/>
  <c r="O48" i="4"/>
  <c r="O58" i="4"/>
  <c r="O66" i="4"/>
  <c r="I73" i="4"/>
  <c r="I77" i="4" s="1"/>
  <c r="I76" i="4"/>
  <c r="I74" i="4"/>
  <c r="I68" i="4"/>
  <c r="I64" i="4"/>
  <c r="I65" i="4"/>
  <c r="I63" i="4"/>
  <c r="I66" i="4"/>
  <c r="I69" i="4" s="1"/>
  <c r="I67" i="4"/>
  <c r="I59" i="4"/>
  <c r="I56" i="4"/>
  <c r="I57" i="4"/>
  <c r="I54" i="4"/>
  <c r="I47" i="4"/>
  <c r="I48" i="4"/>
  <c r="I43" i="4"/>
  <c r="I25" i="4"/>
  <c r="I29" i="4"/>
  <c r="I27" i="4"/>
  <c r="I30" i="4" s="1"/>
  <c r="I13" i="4"/>
  <c r="I18" i="4"/>
  <c r="O5" i="4"/>
  <c r="O6" i="4"/>
  <c r="O3" i="4"/>
  <c r="I5" i="4"/>
  <c r="N94" i="3"/>
  <c r="H21" i="3"/>
  <c r="L58" i="3"/>
  <c r="H22" i="3"/>
  <c r="N22" i="3" s="1"/>
  <c r="H126" i="3"/>
  <c r="H23" i="3"/>
  <c r="H24" i="3"/>
  <c r="H58" i="3"/>
  <c r="H27" i="3"/>
  <c r="L126" i="3"/>
  <c r="H20" i="3"/>
  <c r="H10" i="3"/>
  <c r="H138" i="3"/>
  <c r="H140" i="3"/>
  <c r="H123" i="3"/>
  <c r="H141" i="3"/>
  <c r="L44" i="3"/>
  <c r="H73" i="3"/>
  <c r="L123" i="3"/>
  <c r="H143" i="3"/>
  <c r="H144" i="3"/>
  <c r="L91" i="3"/>
  <c r="H39" i="3"/>
  <c r="L74" i="3"/>
  <c r="N74" i="3" s="1"/>
  <c r="H87" i="3"/>
  <c r="L104" i="3"/>
  <c r="H121" i="3"/>
  <c r="H3" i="3"/>
  <c r="L5" i="3"/>
  <c r="L10" i="3"/>
  <c r="L20" i="3"/>
  <c r="L23" i="3"/>
  <c r="H53" i="3"/>
  <c r="L55" i="3"/>
  <c r="L59" i="3"/>
  <c r="H70" i="3"/>
  <c r="H75" i="3"/>
  <c r="H88" i="3"/>
  <c r="H92" i="3"/>
  <c r="H105" i="3"/>
  <c r="L121" i="3"/>
  <c r="L124" i="3"/>
  <c r="L127" i="3"/>
  <c r="L3" i="3"/>
  <c r="L6" i="3"/>
  <c r="H11" i="3"/>
  <c r="L53" i="3"/>
  <c r="L56" i="3"/>
  <c r="H60" i="3"/>
  <c r="H76" i="3"/>
  <c r="H93" i="3"/>
  <c r="H106" i="3"/>
  <c r="H128" i="3"/>
  <c r="H145" i="3"/>
  <c r="L8" i="3"/>
  <c r="H91" i="3"/>
  <c r="N124" i="3"/>
  <c r="L11" i="3"/>
  <c r="L24" i="3"/>
  <c r="H41" i="3"/>
  <c r="L60" i="3"/>
  <c r="H71" i="3"/>
  <c r="H77" i="3"/>
  <c r="L88" i="3"/>
  <c r="L108" i="3"/>
  <c r="N108" i="3" s="1"/>
  <c r="H122" i="3"/>
  <c r="H125" i="3"/>
  <c r="L128" i="3"/>
  <c r="H139" i="3"/>
  <c r="H146" i="3"/>
  <c r="L9" i="3"/>
  <c r="H4" i="3"/>
  <c r="H7" i="3"/>
  <c r="L21" i="3"/>
  <c r="N21" i="3" s="1"/>
  <c r="H54" i="3"/>
  <c r="H57" i="3"/>
  <c r="H61" i="3"/>
  <c r="N61" i="3" s="1"/>
  <c r="H78" i="3"/>
  <c r="L89" i="3"/>
  <c r="L93" i="3"/>
  <c r="L111" i="3"/>
  <c r="L122" i="3"/>
  <c r="L125" i="3"/>
  <c r="H129" i="3"/>
  <c r="L4" i="3"/>
  <c r="L7" i="3"/>
  <c r="N8" i="3"/>
  <c r="L25" i="3"/>
  <c r="H37" i="3"/>
  <c r="N37" i="3" s="1"/>
  <c r="L43" i="3"/>
  <c r="N43" i="3" s="1"/>
  <c r="L54" i="3"/>
  <c r="L57" i="3"/>
  <c r="H72" i="3"/>
  <c r="H90" i="3"/>
  <c r="H95" i="3"/>
  <c r="L112" i="3"/>
  <c r="I40" i="4"/>
  <c r="O7" i="4"/>
  <c r="O19" i="4"/>
  <c r="O59" i="4"/>
  <c r="H17" i="4"/>
  <c r="I17" i="4" s="1"/>
  <c r="N25" i="4"/>
  <c r="O25" i="4" s="1"/>
  <c r="O30" i="4" s="1"/>
  <c r="N27" i="4"/>
  <c r="O27" i="4" s="1"/>
  <c r="N34" i="4"/>
  <c r="O34" i="4" s="1"/>
  <c r="O37" i="4" s="1"/>
  <c r="H44" i="4"/>
  <c r="I44" i="4" s="1"/>
  <c r="H46" i="4"/>
  <c r="I46" i="4" s="1"/>
  <c r="H75" i="4"/>
  <c r="I75" i="4" s="1"/>
  <c r="N65" i="4"/>
  <c r="O65" i="4" s="1"/>
  <c r="N47" i="4"/>
  <c r="O47" i="4" s="1"/>
  <c r="N63" i="4"/>
  <c r="O63" i="4" s="1"/>
  <c r="H4" i="4"/>
  <c r="I4" i="4" s="1"/>
  <c r="H6" i="4"/>
  <c r="I6" i="4" s="1"/>
  <c r="H14" i="4"/>
  <c r="I14" i="4" s="1"/>
  <c r="I19" i="4" s="1"/>
  <c r="H16" i="4"/>
  <c r="I16" i="4" s="1"/>
  <c r="N44" i="4"/>
  <c r="O44" i="4" s="1"/>
  <c r="O49" i="4" s="1"/>
  <c r="N46" i="4"/>
  <c r="O46" i="4" s="1"/>
  <c r="N64" i="4"/>
  <c r="O64" i="4" s="1"/>
  <c r="N26" i="3"/>
  <c r="N24" i="3"/>
  <c r="L28" i="3"/>
  <c r="N28" i="3" s="1"/>
  <c r="H42" i="3"/>
  <c r="N42" i="3" s="1"/>
  <c r="H110" i="3"/>
  <c r="L138" i="3"/>
  <c r="N138" i="3" s="1"/>
  <c r="L146" i="3"/>
  <c r="H36" i="3"/>
  <c r="L75" i="3"/>
  <c r="L90" i="3"/>
  <c r="L105" i="3"/>
  <c r="H107" i="3"/>
  <c r="N107" i="3" s="1"/>
  <c r="L143" i="3"/>
  <c r="N143" i="3" s="1"/>
  <c r="H38" i="3"/>
  <c r="L70" i="3"/>
  <c r="H9" i="3"/>
  <c r="N9" i="3" s="1"/>
  <c r="H44" i="3"/>
  <c r="H59" i="3"/>
  <c r="L72" i="3"/>
  <c r="L87" i="3"/>
  <c r="H89" i="3"/>
  <c r="L95" i="3"/>
  <c r="H104" i="3"/>
  <c r="N104" i="3" s="1"/>
  <c r="L110" i="3"/>
  <c r="H112" i="3"/>
  <c r="H127" i="3"/>
  <c r="L140" i="3"/>
  <c r="H40" i="3"/>
  <c r="N40" i="3" s="1"/>
  <c r="L78" i="3"/>
  <c r="H6" i="3"/>
  <c r="N6" i="3" s="1"/>
  <c r="L27" i="3"/>
  <c r="L77" i="3"/>
  <c r="N77" i="3" s="1"/>
  <c r="L92" i="3"/>
  <c r="L107" i="3"/>
  <c r="H109" i="3"/>
  <c r="L145" i="3"/>
  <c r="L142" i="3"/>
  <c r="N142" i="3" s="1"/>
  <c r="L71" i="3"/>
  <c r="L109" i="3"/>
  <c r="H111" i="3"/>
  <c r="L139" i="3"/>
  <c r="L76" i="3"/>
  <c r="L144" i="3"/>
  <c r="N144" i="3" s="1"/>
  <c r="I9" i="4" l="1"/>
  <c r="N141" i="3"/>
  <c r="N129" i="3"/>
  <c r="N111" i="3"/>
  <c r="N106" i="3"/>
  <c r="N39" i="3"/>
  <c r="G48" i="3" s="1"/>
  <c r="N38" i="3"/>
  <c r="N41" i="3"/>
  <c r="N23" i="3"/>
  <c r="N25" i="3"/>
  <c r="N5" i="3"/>
  <c r="I49" i="4"/>
  <c r="N109" i="3"/>
  <c r="N105" i="3"/>
  <c r="F116" i="3" s="1"/>
  <c r="N146" i="3"/>
  <c r="N11" i="3"/>
  <c r="N20" i="3"/>
  <c r="N58" i="3"/>
  <c r="N127" i="3"/>
  <c r="N59" i="3"/>
  <c r="N123" i="3"/>
  <c r="N112" i="3"/>
  <c r="N121" i="3"/>
  <c r="N128" i="3"/>
  <c r="N88" i="3"/>
  <c r="N44" i="3"/>
  <c r="G47" i="3" s="1"/>
  <c r="N57" i="3"/>
  <c r="N27" i="3"/>
  <c r="F31" i="3" s="1"/>
  <c r="N126" i="3"/>
  <c r="N71" i="3"/>
  <c r="N95" i="3"/>
  <c r="N89" i="3"/>
  <c r="N53" i="3"/>
  <c r="N70" i="3"/>
  <c r="N87" i="3"/>
  <c r="N10" i="3"/>
  <c r="N76" i="3"/>
  <c r="N60" i="3"/>
  <c r="N54" i="3"/>
  <c r="N125" i="3"/>
  <c r="N93" i="3"/>
  <c r="N145" i="3"/>
  <c r="N90" i="3"/>
  <c r="N122" i="3"/>
  <c r="N139" i="3"/>
  <c r="N92" i="3"/>
  <c r="N75" i="3"/>
  <c r="N7" i="3"/>
  <c r="N4" i="3"/>
  <c r="N91" i="3"/>
  <c r="N78" i="3"/>
  <c r="O67" i="4"/>
  <c r="N110" i="3"/>
  <c r="F115" i="3" s="1"/>
  <c r="F132" i="3" l="1"/>
  <c r="H150" i="3"/>
  <c r="N62" i="3"/>
  <c r="F65" i="3"/>
  <c r="N45" i="3"/>
  <c r="N29" i="3"/>
  <c r="F32" i="3" s="1"/>
  <c r="F14" i="3"/>
  <c r="F82" i="3"/>
  <c r="N130" i="3"/>
  <c r="F99" i="3"/>
  <c r="H149" i="3"/>
  <c r="F64" i="3"/>
  <c r="F98" i="3"/>
  <c r="F133" i="3"/>
  <c r="F81" i="3"/>
  <c r="N96" i="3"/>
  <c r="N12" i="3"/>
  <c r="N79" i="3"/>
  <c r="N147" i="3"/>
  <c r="N113" i="3"/>
  <c r="F15" i="3" l="1"/>
</calcChain>
</file>

<file path=xl/sharedStrings.xml><?xml version="1.0" encoding="utf-8"?>
<sst xmlns="http://schemas.openxmlformats.org/spreadsheetml/2006/main" count="966" uniqueCount="247">
  <si>
    <t>dominio</t>
  </si>
  <si>
    <t>PSUinSample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</si>
  <si>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</si>
  <si>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</si>
  <si>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</si>
  <si>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</si>
  <si>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</si>
  <si>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</si>
  <si>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</si>
  <si>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</si>
  <si>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</si>
  <si>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</si>
  <si>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</si>
  <si>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</si>
  <si>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</si>
  <si>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</si>
  <si>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</si>
  <si>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</si>
  <si>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</si>
  <si>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</si>
  <si>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</si>
  <si>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</si>
  <si>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</si>
  <si>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</si>
  <si>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</si>
  <si>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</si>
  <si>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</si>
  <si>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</si>
  <si>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</si>
  <si>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</si>
  <si>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</si>
  <si>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</si>
  <si>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</si>
  <si>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</si>
  <si>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</si>
  <si>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</si>
  <si>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</si>
  <si>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</si>
  <si>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</si>
  <si>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</si>
  <si>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</si>
  <si>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</si>
  <si>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</si>
  <si>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</si>
  <si>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</si>
  <si>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</si>
  <si>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</si>
  <si>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</si>
  <si>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</si>
  <si>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</si>
  <si>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</si>
  <si>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</si>
  <si>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</si>
  <si>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</si>
  <si>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</si>
  <si>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</si>
  <si>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</si>
  <si>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</si>
  <si>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</si>
  <si>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</si>
  <si>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</si>
  <si>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</si>
  <si>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</si>
  <si>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</si>
  <si>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</si>
  <si>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</si>
  <si>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</si>
  <si>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</si>
  <si>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</si>
  <si>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</si>
  <si>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</si>
  <si>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</si>
  <si>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</si>
  <si>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</si>
  <si>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</si>
  <si>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</si>
  <si>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</si>
  <si>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</si>
  <si>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</si>
  <si>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</si>
  <si>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</si>
  <si>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</si>
  <si>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</si>
  <si>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</si>
  <si>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</si>
  <si>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</si>
  <si>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</si>
  <si>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</si>
  <si>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</si>
  <si>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</si>
  <si>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</si>
  <si>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</si>
  <si>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</si>
  <si>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</si>
  <si>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</si>
  <si>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</si>
  <si>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</si>
  <si>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</si>
  <si>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</si>
  <si>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</si>
  <si>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</si>
  <si>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</si>
  <si>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</si>
  <si>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</si>
  <si>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</si>
  <si>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</si>
  <si>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</si>
  <si>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</si>
  <si>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</si>
  <si>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</si>
  <si>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</si>
  <si>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</si>
  <si>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</si>
  <si>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</si>
  <si>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</si>
  <si>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</si>
  <si>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</si>
  <si>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</si>
  <si>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</si>
  <si>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</si>
  <si>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</si>
  <si>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</si>
  <si>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</si>
  <si>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</si>
  <si>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</si>
  <si>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</si>
  <si>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</si>
  <si>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</si>
  <si>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</si>
  <si>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</si>
  <si>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</si>
  <si>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</si>
  <si>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</si>
  <si>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</si>
  <si>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</si>
  <si>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</si>
  <si>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</si>
  <si>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</si>
  <si>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</si>
  <si>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</si>
  <si>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</si>
  <si>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</si>
  <si>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</si>
  <si>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</si>
  <si>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</si>
  <si>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</si>
  <si>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</si>
  <si>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</si>
  <si>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</si>
  <si>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</si>
  <si>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</si>
  <si>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</si>
  <si>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</si>
  <si>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</si>
  <si>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</si>
  <si>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</si>
  <si>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</si>
  <si>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</si>
  <si>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</si>
  <si>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</si>
  <si>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</si>
  <si>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</si>
  <si>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</si>
  <si>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</si>
  <si>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</si>
  <si>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</si>
  <si>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</si>
  <si>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</si>
  <si>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</si>
  <si>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</si>
  <si>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</si>
  <si>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</si>
  <si>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</si>
  <si>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</si>
  <si>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</si>
  <si>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</si>
  <si>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</si>
  <si>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</si>
  <si>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</si>
  <si>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</si>
  <si>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</si>
  <si>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</si>
  <si>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</si>
  <si>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</si>
  <si>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</si>
  <si>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</si>
  <si>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</si>
  <si>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</si>
  <si>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</si>
  <si>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</si>
  <si>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</si>
  <si>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</si>
  <si>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</si>
  <si>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</si>
  <si>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</si>
  <si>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</si>
  <si>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</si>
  <si>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</si>
  <si>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</si>
  <si>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</si>
  <si>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</si>
  <si>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</si>
  <si>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</si>
  <si>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</si>
  <si>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</si>
  <si>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</si>
  <si>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</si>
  <si>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</si>
  <si>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</si>
  <si>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</si>
  <si>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</si>
  <si>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</si>
  <si>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</si>
  <si>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</si>
  <si>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</si>
  <si>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</si>
  <si>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</si>
  <si>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</si>
  <si>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</si>
  <si>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</si>
  <si>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</si>
  <si>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</si>
  <si>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</si>
  <si>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</si>
  <si>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proporcion</t>
  </si>
  <si>
    <t>asignacion1</t>
  </si>
  <si>
    <t>asignacion2</t>
  </si>
  <si>
    <t>asignacion total</t>
  </si>
  <si>
    <t>muestra Cuenca</t>
  </si>
  <si>
    <t>muestra Azuay</t>
  </si>
  <si>
    <t>muestra Machala</t>
  </si>
  <si>
    <t>muestra El Oro</t>
  </si>
  <si>
    <t>muestra Esmeraldas ciudad</t>
  </si>
  <si>
    <t>muestra Esmeraldas</t>
  </si>
  <si>
    <t>muestra Guayaquil</t>
  </si>
  <si>
    <t>muestra Guayas</t>
  </si>
  <si>
    <t>muestra Loja ciudad</t>
  </si>
  <si>
    <t>muestra Loja</t>
  </si>
  <si>
    <t>muestra Manta</t>
  </si>
  <si>
    <t>muestra Manabí</t>
  </si>
  <si>
    <t>muestra Quito</t>
  </si>
  <si>
    <t>muestra Pichincha</t>
  </si>
  <si>
    <t>muestra Ambato</t>
  </si>
  <si>
    <t>muestra Tungurahua</t>
  </si>
  <si>
    <t>muestra Santo Domingo</t>
  </si>
  <si>
    <t>muestra Santo Domingo de los Tsachilas</t>
  </si>
  <si>
    <t>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</si>
</sst>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4"/>
  <sheetViews>
    <sheetView workbookViewId="0">
      <selection activeCell="A2" sqref="A2:B3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hidden="1" x14ac:dyDescent="0.3">
      <c r="A2" t="s">
        <v>2</v>
      </c>
      <c r="B2">
        <v>82</v>
      </c>
    </row>
    <row r="3" spans="1:2" x14ac:dyDescent="0.3">
      <c r="A3" t="s">
        <v>3</v>
      </c>
      <c r="B3">
        <v>250</v>
      </c>
    </row>
    <row r="4" spans="1:2" x14ac:dyDescent="0.3">
      <c r="A4" t="s">
        <v>4</v>
      </c>
      <c r="B4">
        <v>152</v>
      </c>
    </row>
    <row r="5" spans="1:2" x14ac:dyDescent="0.3">
      <c r="A5" t="s">
        <v>5</v>
      </c>
      <c r="B5">
        <v>79</v>
      </c>
    </row>
    <row r="6" spans="1:2" x14ac:dyDescent="0.3">
      <c r="A6" t="s">
        <v>6</v>
      </c>
      <c r="B6">
        <v>140</v>
      </c>
    </row>
    <row r="7" spans="1:2" x14ac:dyDescent="0.3">
      <c r="A7" t="s">
        <v>7</v>
      </c>
      <c r="B7">
        <v>173</v>
      </c>
    </row>
    <row r="8" spans="1:2" hidden="1" x14ac:dyDescent="0.3">
      <c r="A8" t="s">
        <v>8</v>
      </c>
      <c r="B8">
        <v>66</v>
      </c>
    </row>
    <row r="9" spans="1:2" hidden="1" x14ac:dyDescent="0.3">
      <c r="A9" t="s">
        <v>9</v>
      </c>
      <c r="B9">
        <v>107</v>
      </c>
    </row>
    <row r="10" spans="1:2" hidden="1" x14ac:dyDescent="0.3">
      <c r="A10" t="s">
        <v>10</v>
      </c>
      <c r="B10">
        <v>60</v>
      </c>
    </row>
    <row r="11" spans="1:2" x14ac:dyDescent="0.3">
      <c r="A11" t="s">
        <v>11</v>
      </c>
      <c r="B11">
        <v>73</v>
      </c>
    </row>
    <row r="12" spans="1:2" hidden="1" x14ac:dyDescent="0.3">
      <c r="A12" t="s">
        <v>12</v>
      </c>
      <c r="B12">
        <v>146</v>
      </c>
    </row>
    <row r="13" spans="1:2" x14ac:dyDescent="0.3">
      <c r="A13" t="s">
        <v>13</v>
      </c>
      <c r="B13">
        <v>54</v>
      </c>
    </row>
    <row r="14" spans="1:2" hidden="1" x14ac:dyDescent="0.3">
      <c r="A14" t="s">
        <v>14</v>
      </c>
      <c r="B14">
        <v>78</v>
      </c>
    </row>
    <row r="15" spans="1:2" x14ac:dyDescent="0.3">
      <c r="A15" t="s">
        <v>15</v>
      </c>
      <c r="B15">
        <v>120</v>
      </c>
    </row>
    <row r="16" spans="1:2" x14ac:dyDescent="0.3">
      <c r="A16" t="s">
        <v>16</v>
      </c>
      <c r="B16">
        <v>26</v>
      </c>
    </row>
    <row r="17" spans="1:2" x14ac:dyDescent="0.3">
      <c r="A17" t="s">
        <v>17</v>
      </c>
      <c r="B17">
        <v>52</v>
      </c>
    </row>
    <row r="18" spans="1:2" hidden="1" x14ac:dyDescent="0.3">
      <c r="A18" t="s">
        <v>18</v>
      </c>
      <c r="B18">
        <v>75</v>
      </c>
    </row>
    <row r="19" spans="1:2" hidden="1" x14ac:dyDescent="0.3">
      <c r="A19" t="s">
        <v>19</v>
      </c>
      <c r="B19">
        <v>144</v>
      </c>
    </row>
    <row r="20" spans="1:2" x14ac:dyDescent="0.3">
      <c r="A20" t="s">
        <v>20</v>
      </c>
      <c r="B20">
        <v>64</v>
      </c>
    </row>
    <row r="21" spans="1:2" x14ac:dyDescent="0.3">
      <c r="A21" t="s">
        <v>21</v>
      </c>
      <c r="B21">
        <v>69</v>
      </c>
    </row>
    <row r="22" spans="1:2" x14ac:dyDescent="0.3">
      <c r="A22" t="s">
        <v>22</v>
      </c>
      <c r="B22">
        <v>46</v>
      </c>
    </row>
    <row r="23" spans="1:2" x14ac:dyDescent="0.3">
      <c r="A23" t="s">
        <v>23</v>
      </c>
      <c r="B23">
        <v>39</v>
      </c>
    </row>
    <row r="24" spans="1:2" hidden="1" x14ac:dyDescent="0.3">
      <c r="A24" t="s">
        <v>24</v>
      </c>
      <c r="B24">
        <v>65</v>
      </c>
    </row>
    <row r="25" spans="1:2" x14ac:dyDescent="0.3">
      <c r="A25" t="s">
        <v>25</v>
      </c>
      <c r="B25">
        <v>55</v>
      </c>
    </row>
    <row r="26" spans="1:2" hidden="1" x14ac:dyDescent="0.3">
      <c r="A26" t="s">
        <v>26</v>
      </c>
      <c r="B26">
        <v>158</v>
      </c>
    </row>
    <row r="27" spans="1:2" hidden="1" x14ac:dyDescent="0.3">
      <c r="A27" t="s">
        <v>27</v>
      </c>
      <c r="B27">
        <v>116</v>
      </c>
    </row>
    <row r="28" spans="1:2" hidden="1" x14ac:dyDescent="0.3">
      <c r="A28" t="s">
        <v>28</v>
      </c>
      <c r="B28">
        <v>106</v>
      </c>
    </row>
    <row r="29" spans="1:2" hidden="1" x14ac:dyDescent="0.3">
      <c r="A29" t="s">
        <v>29</v>
      </c>
      <c r="B29">
        <v>98</v>
      </c>
    </row>
    <row r="30" spans="1:2" hidden="1" x14ac:dyDescent="0.3">
      <c r="A30" t="s">
        <v>30</v>
      </c>
      <c r="B30">
        <v>191</v>
      </c>
    </row>
    <row r="31" spans="1:2" hidden="1" x14ac:dyDescent="0.3">
      <c r="A31" t="s">
        <v>31</v>
      </c>
      <c r="B31">
        <v>112</v>
      </c>
    </row>
    <row r="32" spans="1:2" hidden="1" x14ac:dyDescent="0.3">
      <c r="A32" t="s">
        <v>32</v>
      </c>
      <c r="B32">
        <v>143</v>
      </c>
    </row>
    <row r="33" spans="1:2" hidden="1" x14ac:dyDescent="0.3">
      <c r="A33" t="s">
        <v>33</v>
      </c>
      <c r="B33">
        <v>70</v>
      </c>
    </row>
    <row r="34" spans="1:2" hidden="1" x14ac:dyDescent="0.3">
      <c r="A34" t="s">
        <v>34</v>
      </c>
      <c r="B34">
        <v>102</v>
      </c>
    </row>
  </sheetData>
  <autoFilter ref="A1:B34">
    <filterColumn colId="0">
      <filters>
        <filter val="Bolívar"/>
        <filter val="Cañar"/>
        <filter val="Carchi"/>
        <filter val="Chimborazo"/>
        <filter val="Cotopaxi"/>
        <filter val="Galápagos"/>
        <filter val="Imbabura"/>
        <filter val="Los Rios"/>
        <filter val="Morona Santiago"/>
        <filter val="Napo"/>
        <filter val="Orellana"/>
        <filter val="Pastaza"/>
        <filter val="Santa Elena"/>
        <filter val="Sucumbíos"/>
        <filter val="Zamora Chinchipe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C27" sqref="C27"/>
    </sheetView>
  </sheetViews>
  <sheetFormatPr baseColWidth="10"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38</v>
      </c>
      <c r="B2" t="s">
        <v>39</v>
      </c>
      <c r="C2">
        <v>3442</v>
      </c>
    </row>
    <row r="3" spans="1:3" x14ac:dyDescent="0.3">
      <c r="A3" t="s">
        <v>38</v>
      </c>
      <c r="B3" t="s">
        <v>40</v>
      </c>
      <c r="C3">
        <v>8332</v>
      </c>
    </row>
    <row r="4" spans="1:3" x14ac:dyDescent="0.3">
      <c r="A4" t="s">
        <v>38</v>
      </c>
      <c r="B4" t="s">
        <v>41</v>
      </c>
      <c r="C4">
        <v>8176</v>
      </c>
    </row>
    <row r="5" spans="1:3" x14ac:dyDescent="0.3">
      <c r="A5" t="s">
        <v>38</v>
      </c>
      <c r="B5" t="s">
        <v>42</v>
      </c>
      <c r="C5">
        <v>27771</v>
      </c>
    </row>
    <row r="6" spans="1:3" x14ac:dyDescent="0.3">
      <c r="A6" t="s">
        <v>38</v>
      </c>
      <c r="B6" t="s">
        <v>43</v>
      </c>
      <c r="C6">
        <v>30386</v>
      </c>
    </row>
    <row r="7" spans="1:3" x14ac:dyDescent="0.3">
      <c r="A7" t="s">
        <v>38</v>
      </c>
      <c r="B7" t="s">
        <v>44</v>
      </c>
      <c r="C7">
        <v>18629</v>
      </c>
    </row>
    <row r="8" spans="1:3" x14ac:dyDescent="0.3">
      <c r="A8" t="s">
        <v>38</v>
      </c>
      <c r="B8" t="s">
        <v>45</v>
      </c>
      <c r="C8">
        <v>23264</v>
      </c>
    </row>
    <row r="9" spans="1:3" x14ac:dyDescent="0.3">
      <c r="A9" t="s">
        <v>38</v>
      </c>
      <c r="B9" t="s">
        <v>46</v>
      </c>
      <c r="C9">
        <v>35648</v>
      </c>
    </row>
    <row r="10" spans="1:3" x14ac:dyDescent="0.3">
      <c r="A10" t="s">
        <v>38</v>
      </c>
      <c r="B10" t="s">
        <v>47</v>
      </c>
      <c r="C10">
        <v>25711</v>
      </c>
    </row>
    <row r="11" spans="1:3" x14ac:dyDescent="0.3">
      <c r="A11" t="s">
        <v>48</v>
      </c>
      <c r="B11" t="s">
        <v>49</v>
      </c>
      <c r="C11">
        <v>4533</v>
      </c>
    </row>
    <row r="12" spans="1:3" x14ac:dyDescent="0.3">
      <c r="A12" t="s">
        <v>48</v>
      </c>
      <c r="B12" t="s">
        <v>50</v>
      </c>
      <c r="C12">
        <v>7356</v>
      </c>
    </row>
    <row r="13" spans="1:3" x14ac:dyDescent="0.3">
      <c r="A13" t="s">
        <v>48</v>
      </c>
      <c r="B13" t="s">
        <v>51</v>
      </c>
      <c r="C13">
        <v>4112</v>
      </c>
    </row>
    <row r="14" spans="1:3" x14ac:dyDescent="0.3">
      <c r="A14" t="s">
        <v>48</v>
      </c>
      <c r="B14" t="s">
        <v>52</v>
      </c>
      <c r="C14">
        <v>13558</v>
      </c>
    </row>
    <row r="15" spans="1:3" x14ac:dyDescent="0.3">
      <c r="A15" t="s">
        <v>48</v>
      </c>
      <c r="B15" t="s">
        <v>53</v>
      </c>
      <c r="C15">
        <v>12760</v>
      </c>
    </row>
    <row r="16" spans="1:3" x14ac:dyDescent="0.3">
      <c r="A16" t="s">
        <v>48</v>
      </c>
      <c r="B16" t="s">
        <v>54</v>
      </c>
      <c r="C16">
        <v>3803</v>
      </c>
    </row>
    <row r="17" spans="1:3" x14ac:dyDescent="0.3">
      <c r="A17" t="s">
        <v>55</v>
      </c>
      <c r="B17" t="s">
        <v>56</v>
      </c>
      <c r="C17">
        <v>7772</v>
      </c>
    </row>
    <row r="18" spans="1:3" x14ac:dyDescent="0.3">
      <c r="A18" t="s">
        <v>55</v>
      </c>
      <c r="B18" t="s">
        <v>57</v>
      </c>
      <c r="C18">
        <v>10630</v>
      </c>
    </row>
    <row r="19" spans="1:3" x14ac:dyDescent="0.3">
      <c r="A19" t="s">
        <v>55</v>
      </c>
      <c r="B19" t="s">
        <v>58</v>
      </c>
      <c r="C19">
        <v>7815</v>
      </c>
    </row>
    <row r="20" spans="1:3" x14ac:dyDescent="0.3">
      <c r="A20" t="s">
        <v>55</v>
      </c>
      <c r="B20" t="s">
        <v>59</v>
      </c>
      <c r="C20">
        <v>13532</v>
      </c>
    </row>
    <row r="21" spans="1:3" x14ac:dyDescent="0.3">
      <c r="A21" t="s">
        <v>55</v>
      </c>
      <c r="B21" t="s">
        <v>60</v>
      </c>
      <c r="C21">
        <v>12657</v>
      </c>
    </row>
    <row r="22" spans="1:3" x14ac:dyDescent="0.3">
      <c r="A22" t="s">
        <v>55</v>
      </c>
      <c r="B22" t="s">
        <v>61</v>
      </c>
      <c r="C22">
        <v>4339</v>
      </c>
    </row>
    <row r="23" spans="1:3" x14ac:dyDescent="0.3">
      <c r="A23" t="s">
        <v>62</v>
      </c>
      <c r="B23" t="s">
        <v>63</v>
      </c>
      <c r="C23">
        <v>5914</v>
      </c>
    </row>
    <row r="24" spans="1:3" x14ac:dyDescent="0.3">
      <c r="A24" t="s">
        <v>62</v>
      </c>
      <c r="B24" t="s">
        <v>64</v>
      </c>
      <c r="C24">
        <v>12649</v>
      </c>
    </row>
    <row r="25" spans="1:3" x14ac:dyDescent="0.3">
      <c r="A25" t="s">
        <v>62</v>
      </c>
      <c r="B25" t="s">
        <v>65</v>
      </c>
      <c r="C25">
        <v>6913</v>
      </c>
    </row>
    <row r="26" spans="1:3" x14ac:dyDescent="0.3">
      <c r="A26" t="s">
        <v>62</v>
      </c>
      <c r="B26" t="s">
        <v>66</v>
      </c>
      <c r="C26">
        <v>5418</v>
      </c>
    </row>
    <row r="27" spans="1:3" x14ac:dyDescent="0.3">
      <c r="A27" t="s">
        <v>62</v>
      </c>
      <c r="B27" t="s">
        <v>67</v>
      </c>
      <c r="C27">
        <v>8284</v>
      </c>
    </row>
    <row r="28" spans="1:3" x14ac:dyDescent="0.3">
      <c r="A28" t="s">
        <v>62</v>
      </c>
      <c r="B28" t="s">
        <v>68</v>
      </c>
      <c r="C28">
        <v>4745</v>
      </c>
    </row>
    <row r="29" spans="1:3" x14ac:dyDescent="0.3">
      <c r="A29" t="s">
        <v>69</v>
      </c>
      <c r="B29" t="s">
        <v>70</v>
      </c>
      <c r="C29">
        <v>4237</v>
      </c>
    </row>
    <row r="30" spans="1:3" x14ac:dyDescent="0.3">
      <c r="A30" t="s">
        <v>69</v>
      </c>
      <c r="B30" t="s">
        <v>71</v>
      </c>
      <c r="C30">
        <v>16837</v>
      </c>
    </row>
    <row r="31" spans="1:3" x14ac:dyDescent="0.3">
      <c r="A31" t="s">
        <v>69</v>
      </c>
      <c r="B31" t="s">
        <v>72</v>
      </c>
      <c r="C31">
        <v>13044</v>
      </c>
    </row>
    <row r="32" spans="1:3" x14ac:dyDescent="0.3">
      <c r="A32" t="s">
        <v>69</v>
      </c>
      <c r="B32" t="s">
        <v>73</v>
      </c>
      <c r="C32">
        <v>26237</v>
      </c>
    </row>
    <row r="33" spans="1:3" x14ac:dyDescent="0.3">
      <c r="A33" t="s">
        <v>69</v>
      </c>
      <c r="B33" t="s">
        <v>74</v>
      </c>
      <c r="C33">
        <v>25420</v>
      </c>
    </row>
    <row r="34" spans="1:3" x14ac:dyDescent="0.3">
      <c r="A34" t="s">
        <v>69</v>
      </c>
      <c r="B34" t="s">
        <v>75</v>
      </c>
      <c r="C34">
        <v>14427</v>
      </c>
    </row>
    <row r="35" spans="1:3" x14ac:dyDescent="0.3">
      <c r="A35" t="s">
        <v>76</v>
      </c>
      <c r="B35" t="s">
        <v>77</v>
      </c>
      <c r="C35">
        <v>10518</v>
      </c>
    </row>
    <row r="36" spans="1:3" x14ac:dyDescent="0.3">
      <c r="A36" t="s">
        <v>76</v>
      </c>
      <c r="B36" t="s">
        <v>78</v>
      </c>
      <c r="C36">
        <v>26197</v>
      </c>
    </row>
    <row r="37" spans="1:3" x14ac:dyDescent="0.3">
      <c r="A37" t="s">
        <v>76</v>
      </c>
      <c r="B37" t="s">
        <v>79</v>
      </c>
      <c r="C37">
        <v>16139</v>
      </c>
    </row>
    <row r="38" spans="1:3" x14ac:dyDescent="0.3">
      <c r="A38" t="s">
        <v>76</v>
      </c>
      <c r="B38" t="s">
        <v>80</v>
      </c>
      <c r="C38">
        <v>34750</v>
      </c>
    </row>
    <row r="39" spans="1:3" x14ac:dyDescent="0.3">
      <c r="A39" t="s">
        <v>76</v>
      </c>
      <c r="B39" t="s">
        <v>81</v>
      </c>
      <c r="C39">
        <v>19949</v>
      </c>
    </row>
    <row r="40" spans="1:3" x14ac:dyDescent="0.3">
      <c r="A40" t="s">
        <v>76</v>
      </c>
      <c r="B40" t="s">
        <v>82</v>
      </c>
      <c r="C40">
        <v>7044</v>
      </c>
    </row>
    <row r="41" spans="1:3" x14ac:dyDescent="0.3">
      <c r="A41" t="s">
        <v>83</v>
      </c>
      <c r="B41" t="s">
        <v>84</v>
      </c>
      <c r="C41">
        <v>17098</v>
      </c>
    </row>
    <row r="42" spans="1:3" x14ac:dyDescent="0.3">
      <c r="A42" t="s">
        <v>83</v>
      </c>
      <c r="B42" t="s">
        <v>85</v>
      </c>
      <c r="C42">
        <v>29184</v>
      </c>
    </row>
    <row r="43" spans="1:3" x14ac:dyDescent="0.3">
      <c r="A43" t="s">
        <v>83</v>
      </c>
      <c r="B43" t="s">
        <v>86</v>
      </c>
      <c r="C43">
        <v>23238</v>
      </c>
    </row>
    <row r="44" spans="1:3" x14ac:dyDescent="0.3">
      <c r="A44" t="s">
        <v>83</v>
      </c>
      <c r="B44" t="s">
        <v>87</v>
      </c>
      <c r="C44">
        <v>7461</v>
      </c>
    </row>
    <row r="45" spans="1:3" x14ac:dyDescent="0.3">
      <c r="A45" t="s">
        <v>83</v>
      </c>
      <c r="B45" t="s">
        <v>88</v>
      </c>
      <c r="C45">
        <v>17213</v>
      </c>
    </row>
    <row r="46" spans="1:3" x14ac:dyDescent="0.3">
      <c r="A46" t="s">
        <v>83</v>
      </c>
      <c r="B46" t="s">
        <v>89</v>
      </c>
      <c r="C46">
        <v>3667</v>
      </c>
    </row>
    <row r="47" spans="1:3" x14ac:dyDescent="0.3">
      <c r="A47" t="s">
        <v>83</v>
      </c>
      <c r="B47" t="s">
        <v>90</v>
      </c>
      <c r="C47">
        <v>12988</v>
      </c>
    </row>
    <row r="48" spans="1:3" x14ac:dyDescent="0.3">
      <c r="A48" t="s">
        <v>83</v>
      </c>
      <c r="B48" t="s">
        <v>91</v>
      </c>
      <c r="C48">
        <v>30990</v>
      </c>
    </row>
    <row r="49" spans="1:3" x14ac:dyDescent="0.3">
      <c r="A49" t="s">
        <v>83</v>
      </c>
      <c r="B49" t="s">
        <v>92</v>
      </c>
      <c r="C49">
        <v>18680</v>
      </c>
    </row>
    <row r="50" spans="1:3" x14ac:dyDescent="0.3">
      <c r="A50" t="s">
        <v>93</v>
      </c>
      <c r="B50" t="s">
        <v>94</v>
      </c>
      <c r="C50">
        <v>894</v>
      </c>
    </row>
    <row r="51" spans="1:3" x14ac:dyDescent="0.3">
      <c r="A51" t="s">
        <v>93</v>
      </c>
      <c r="B51" t="s">
        <v>95</v>
      </c>
      <c r="C51">
        <v>12160</v>
      </c>
    </row>
    <row r="52" spans="1:3" x14ac:dyDescent="0.3">
      <c r="A52" t="s">
        <v>93</v>
      </c>
      <c r="B52" t="s">
        <v>96</v>
      </c>
      <c r="C52">
        <v>21499</v>
      </c>
    </row>
    <row r="53" spans="1:3" x14ac:dyDescent="0.3">
      <c r="A53" t="s">
        <v>93</v>
      </c>
      <c r="B53" t="s">
        <v>97</v>
      </c>
      <c r="C53">
        <v>14713</v>
      </c>
    </row>
    <row r="54" spans="1:3" x14ac:dyDescent="0.3">
      <c r="A54" t="s">
        <v>93</v>
      </c>
      <c r="B54" t="s">
        <v>98</v>
      </c>
      <c r="C54">
        <v>21277</v>
      </c>
    </row>
    <row r="55" spans="1:3" x14ac:dyDescent="0.3">
      <c r="A55" t="s">
        <v>93</v>
      </c>
      <c r="B55" t="s">
        <v>99</v>
      </c>
      <c r="C55">
        <v>4763</v>
      </c>
    </row>
    <row r="56" spans="1:3" x14ac:dyDescent="0.3">
      <c r="A56" t="s">
        <v>93</v>
      </c>
      <c r="B56" t="s">
        <v>100</v>
      </c>
      <c r="C56">
        <v>14842</v>
      </c>
    </row>
    <row r="57" spans="1:3" x14ac:dyDescent="0.3">
      <c r="A57" t="s">
        <v>93</v>
      </c>
      <c r="B57" t="s">
        <v>101</v>
      </c>
      <c r="C57">
        <v>19574</v>
      </c>
    </row>
    <row r="58" spans="1:3" x14ac:dyDescent="0.3">
      <c r="A58" t="s">
        <v>93</v>
      </c>
      <c r="B58" t="s">
        <v>102</v>
      </c>
      <c r="C58">
        <v>6585</v>
      </c>
    </row>
    <row r="59" spans="1:3" x14ac:dyDescent="0.3">
      <c r="A59" t="s">
        <v>103</v>
      </c>
      <c r="B59" t="s">
        <v>104</v>
      </c>
      <c r="C59">
        <v>135018</v>
      </c>
    </row>
    <row r="60" spans="1:3" x14ac:dyDescent="0.3">
      <c r="A60" t="s">
        <v>103</v>
      </c>
      <c r="B60" t="s">
        <v>105</v>
      </c>
      <c r="C60">
        <v>88007</v>
      </c>
    </row>
    <row r="61" spans="1:3" x14ac:dyDescent="0.3">
      <c r="A61" t="s">
        <v>103</v>
      </c>
      <c r="B61" t="s">
        <v>106</v>
      </c>
      <c r="C61">
        <v>20529</v>
      </c>
    </row>
    <row r="62" spans="1:3" x14ac:dyDescent="0.3">
      <c r="A62" t="s">
        <v>103</v>
      </c>
      <c r="B62" t="s">
        <v>107</v>
      </c>
      <c r="C62">
        <v>15011</v>
      </c>
    </row>
    <row r="63" spans="1:3" x14ac:dyDescent="0.3">
      <c r="A63" t="s">
        <v>103</v>
      </c>
      <c r="B63" t="s">
        <v>108</v>
      </c>
      <c r="C63">
        <v>42091</v>
      </c>
    </row>
    <row r="64" spans="1:3" x14ac:dyDescent="0.3">
      <c r="A64" t="s">
        <v>103</v>
      </c>
      <c r="B64" t="s">
        <v>109</v>
      </c>
      <c r="C64">
        <v>47979</v>
      </c>
    </row>
    <row r="65" spans="1:3" x14ac:dyDescent="0.3">
      <c r="A65" t="s">
        <v>103</v>
      </c>
      <c r="B65" t="s">
        <v>110</v>
      </c>
      <c r="C65">
        <v>149932</v>
      </c>
    </row>
    <row r="66" spans="1:3" x14ac:dyDescent="0.3">
      <c r="A66" t="s">
        <v>103</v>
      </c>
      <c r="B66" t="s">
        <v>111</v>
      </c>
      <c r="C66">
        <v>341907</v>
      </c>
    </row>
    <row r="67" spans="1:3" x14ac:dyDescent="0.3">
      <c r="A67" t="s">
        <v>103</v>
      </c>
      <c r="B67" t="s">
        <v>112</v>
      </c>
      <c r="C67">
        <v>97933</v>
      </c>
    </row>
    <row r="68" spans="1:3" x14ac:dyDescent="0.3">
      <c r="A68" t="s">
        <v>113</v>
      </c>
      <c r="B68" t="s">
        <v>114</v>
      </c>
      <c r="C68">
        <v>11041</v>
      </c>
    </row>
    <row r="69" spans="1:3" x14ac:dyDescent="0.3">
      <c r="A69" t="s">
        <v>113</v>
      </c>
      <c r="B69" t="s">
        <v>115</v>
      </c>
      <c r="C69">
        <v>28078</v>
      </c>
    </row>
    <row r="70" spans="1:3" x14ac:dyDescent="0.3">
      <c r="A70" t="s">
        <v>113</v>
      </c>
      <c r="B70" t="s">
        <v>116</v>
      </c>
      <c r="C70">
        <v>34083</v>
      </c>
    </row>
    <row r="71" spans="1:3" x14ac:dyDescent="0.3">
      <c r="A71" t="s">
        <v>113</v>
      </c>
      <c r="B71" t="s">
        <v>117</v>
      </c>
      <c r="C71">
        <v>9607</v>
      </c>
    </row>
    <row r="72" spans="1:3" x14ac:dyDescent="0.3">
      <c r="A72" t="s">
        <v>113</v>
      </c>
      <c r="B72" t="s">
        <v>118</v>
      </c>
      <c r="C72">
        <v>12750</v>
      </c>
    </row>
    <row r="73" spans="1:3" x14ac:dyDescent="0.3">
      <c r="A73" t="s">
        <v>113</v>
      </c>
      <c r="B73" t="s">
        <v>119</v>
      </c>
      <c r="C73">
        <v>9039</v>
      </c>
    </row>
    <row r="74" spans="1:3" x14ac:dyDescent="0.3">
      <c r="A74" t="s">
        <v>120</v>
      </c>
      <c r="B74" t="s">
        <v>121</v>
      </c>
      <c r="C74">
        <v>9896</v>
      </c>
    </row>
    <row r="75" spans="1:3" x14ac:dyDescent="0.3">
      <c r="A75" t="s">
        <v>120</v>
      </c>
      <c r="B75" t="s">
        <v>122</v>
      </c>
      <c r="C75">
        <v>8041</v>
      </c>
    </row>
    <row r="76" spans="1:3" x14ac:dyDescent="0.3">
      <c r="A76" t="s">
        <v>120</v>
      </c>
      <c r="B76" t="s">
        <v>123</v>
      </c>
      <c r="C76">
        <v>143</v>
      </c>
    </row>
    <row r="77" spans="1:3" x14ac:dyDescent="0.3">
      <c r="A77" t="s">
        <v>120</v>
      </c>
      <c r="B77" t="s">
        <v>124</v>
      </c>
      <c r="C77">
        <v>22971</v>
      </c>
    </row>
    <row r="78" spans="1:3" x14ac:dyDescent="0.3">
      <c r="A78" t="s">
        <v>120</v>
      </c>
      <c r="B78" t="s">
        <v>125</v>
      </c>
      <c r="C78">
        <v>18571</v>
      </c>
    </row>
    <row r="79" spans="1:3" x14ac:dyDescent="0.3">
      <c r="A79" t="s">
        <v>120</v>
      </c>
      <c r="B79" t="s">
        <v>126</v>
      </c>
      <c r="C79">
        <v>9438</v>
      </c>
    </row>
    <row r="80" spans="1:3" x14ac:dyDescent="0.3">
      <c r="A80" t="s">
        <v>120</v>
      </c>
      <c r="B80" t="s">
        <v>127</v>
      </c>
      <c r="C80">
        <v>5096</v>
      </c>
    </row>
    <row r="81" spans="1:3" x14ac:dyDescent="0.3">
      <c r="A81" t="s">
        <v>120</v>
      </c>
      <c r="B81" t="s">
        <v>128</v>
      </c>
      <c r="C81">
        <v>13219</v>
      </c>
    </row>
    <row r="82" spans="1:3" x14ac:dyDescent="0.3">
      <c r="A82" t="s">
        <v>120</v>
      </c>
      <c r="B82" t="s">
        <v>129</v>
      </c>
      <c r="C82">
        <v>23553</v>
      </c>
    </row>
    <row r="83" spans="1:3" x14ac:dyDescent="0.3">
      <c r="A83" t="s">
        <v>130</v>
      </c>
      <c r="B83" t="s">
        <v>131</v>
      </c>
      <c r="C83">
        <v>51545</v>
      </c>
    </row>
    <row r="84" spans="1:3" x14ac:dyDescent="0.3">
      <c r="A84" t="s">
        <v>130</v>
      </c>
      <c r="B84" t="s">
        <v>132</v>
      </c>
      <c r="C84">
        <v>32417</v>
      </c>
    </row>
    <row r="85" spans="1:3" x14ac:dyDescent="0.3">
      <c r="A85" t="s">
        <v>130</v>
      </c>
      <c r="B85" t="s">
        <v>133</v>
      </c>
      <c r="C85">
        <v>36931</v>
      </c>
    </row>
    <row r="86" spans="1:3" x14ac:dyDescent="0.3">
      <c r="A86" t="s">
        <v>130</v>
      </c>
      <c r="B86" t="s">
        <v>134</v>
      </c>
      <c r="C86">
        <v>33232</v>
      </c>
    </row>
    <row r="87" spans="1:3" x14ac:dyDescent="0.3">
      <c r="A87" t="s">
        <v>130</v>
      </c>
      <c r="B87" t="s">
        <v>135</v>
      </c>
      <c r="C87">
        <v>29457</v>
      </c>
    </row>
    <row r="88" spans="1:3" x14ac:dyDescent="0.3">
      <c r="A88" t="s">
        <v>130</v>
      </c>
      <c r="B88" t="s">
        <v>136</v>
      </c>
      <c r="C88">
        <v>6112</v>
      </c>
    </row>
    <row r="89" spans="1:3" x14ac:dyDescent="0.3">
      <c r="A89" t="s">
        <v>137</v>
      </c>
      <c r="B89" t="s">
        <v>138</v>
      </c>
      <c r="C89">
        <v>46165</v>
      </c>
    </row>
    <row r="90" spans="1:3" x14ac:dyDescent="0.3">
      <c r="A90" t="s">
        <v>137</v>
      </c>
      <c r="B90" t="s">
        <v>139</v>
      </c>
      <c r="C90">
        <v>68361</v>
      </c>
    </row>
    <row r="91" spans="1:3" x14ac:dyDescent="0.3">
      <c r="A91" t="s">
        <v>137</v>
      </c>
      <c r="B91" t="s">
        <v>140</v>
      </c>
      <c r="C91">
        <v>37691</v>
      </c>
    </row>
    <row r="92" spans="1:3" x14ac:dyDescent="0.3">
      <c r="A92" t="s">
        <v>137</v>
      </c>
      <c r="B92" t="s">
        <v>141</v>
      </c>
      <c r="C92">
        <v>51845</v>
      </c>
    </row>
    <row r="93" spans="1:3" x14ac:dyDescent="0.3">
      <c r="A93" t="s">
        <v>137</v>
      </c>
      <c r="B93" t="s">
        <v>142</v>
      </c>
      <c r="C93">
        <v>47713</v>
      </c>
    </row>
    <row r="94" spans="1:3" x14ac:dyDescent="0.3">
      <c r="A94" t="s">
        <v>137</v>
      </c>
      <c r="B94" t="s">
        <v>143</v>
      </c>
      <c r="C94">
        <v>13282</v>
      </c>
    </row>
    <row r="95" spans="1:3" x14ac:dyDescent="0.3">
      <c r="A95" t="s">
        <v>137</v>
      </c>
      <c r="B95" t="s">
        <v>144</v>
      </c>
      <c r="C95">
        <v>6210</v>
      </c>
    </row>
    <row r="96" spans="1:3" x14ac:dyDescent="0.3">
      <c r="A96" t="s">
        <v>137</v>
      </c>
      <c r="B96" t="s">
        <v>145</v>
      </c>
      <c r="C96">
        <v>27130</v>
      </c>
    </row>
    <row r="97" spans="1:3" x14ac:dyDescent="0.3">
      <c r="A97" t="s">
        <v>137</v>
      </c>
      <c r="B97" t="s">
        <v>146</v>
      </c>
      <c r="C97">
        <v>21624</v>
      </c>
    </row>
    <row r="98" spans="1:3" x14ac:dyDescent="0.3">
      <c r="A98" t="s">
        <v>147</v>
      </c>
      <c r="B98" t="s">
        <v>148</v>
      </c>
      <c r="C98">
        <v>12373</v>
      </c>
    </row>
    <row r="99" spans="1:3" x14ac:dyDescent="0.3">
      <c r="A99" t="s">
        <v>147</v>
      </c>
      <c r="B99" t="s">
        <v>149</v>
      </c>
      <c r="C99">
        <v>11421</v>
      </c>
    </row>
    <row r="100" spans="1:3" x14ac:dyDescent="0.3">
      <c r="A100" t="s">
        <v>147</v>
      </c>
      <c r="B100" t="s">
        <v>150</v>
      </c>
      <c r="C100">
        <v>5821</v>
      </c>
    </row>
    <row r="101" spans="1:3" x14ac:dyDescent="0.3">
      <c r="A101" t="s">
        <v>147</v>
      </c>
      <c r="B101" t="s">
        <v>151</v>
      </c>
      <c r="C101">
        <v>4948</v>
      </c>
    </row>
    <row r="102" spans="1:3" x14ac:dyDescent="0.3">
      <c r="A102" t="s">
        <v>152</v>
      </c>
      <c r="B102" t="s">
        <v>153</v>
      </c>
      <c r="C102">
        <v>9625</v>
      </c>
    </row>
    <row r="103" spans="1:3" x14ac:dyDescent="0.3">
      <c r="A103" t="s">
        <v>152</v>
      </c>
      <c r="B103" t="s">
        <v>154</v>
      </c>
      <c r="C103">
        <v>4922</v>
      </c>
    </row>
    <row r="104" spans="1:3" x14ac:dyDescent="0.3">
      <c r="A104" t="s">
        <v>152</v>
      </c>
      <c r="B104" t="s">
        <v>155</v>
      </c>
      <c r="C104">
        <v>6509</v>
      </c>
    </row>
    <row r="105" spans="1:3" x14ac:dyDescent="0.3">
      <c r="A105" t="s">
        <v>152</v>
      </c>
      <c r="B105" t="s">
        <v>156</v>
      </c>
      <c r="C105">
        <v>3035</v>
      </c>
    </row>
    <row r="106" spans="1:3" x14ac:dyDescent="0.3">
      <c r="A106" t="s">
        <v>157</v>
      </c>
      <c r="B106" t="s">
        <v>158</v>
      </c>
      <c r="C106">
        <v>3524</v>
      </c>
    </row>
    <row r="107" spans="1:3" x14ac:dyDescent="0.3">
      <c r="A107" t="s">
        <v>157</v>
      </c>
      <c r="B107" t="s">
        <v>159</v>
      </c>
      <c r="C107">
        <v>4046</v>
      </c>
    </row>
    <row r="108" spans="1:3" x14ac:dyDescent="0.3">
      <c r="A108" t="s">
        <v>157</v>
      </c>
      <c r="B108" t="s">
        <v>160</v>
      </c>
      <c r="C108">
        <v>3303</v>
      </c>
    </row>
    <row r="109" spans="1:3" x14ac:dyDescent="0.3">
      <c r="A109" t="s">
        <v>157</v>
      </c>
      <c r="B109" t="s">
        <v>161</v>
      </c>
      <c r="C109">
        <v>4935</v>
      </c>
    </row>
    <row r="110" spans="1:3" x14ac:dyDescent="0.3">
      <c r="A110" t="s">
        <v>157</v>
      </c>
      <c r="B110" t="s">
        <v>162</v>
      </c>
      <c r="C110">
        <v>2871</v>
      </c>
    </row>
    <row r="111" spans="1:3" x14ac:dyDescent="0.3">
      <c r="A111" t="s">
        <v>157</v>
      </c>
      <c r="B111" t="s">
        <v>163</v>
      </c>
      <c r="C111">
        <v>2682</v>
      </c>
    </row>
    <row r="112" spans="1:3" x14ac:dyDescent="0.3">
      <c r="A112" t="s">
        <v>164</v>
      </c>
      <c r="B112" t="s">
        <v>165</v>
      </c>
      <c r="C112">
        <v>36779</v>
      </c>
    </row>
    <row r="113" spans="1:3" x14ac:dyDescent="0.3">
      <c r="A113" t="s">
        <v>164</v>
      </c>
      <c r="B113" t="s">
        <v>166</v>
      </c>
      <c r="C113">
        <v>52180</v>
      </c>
    </row>
    <row r="114" spans="1:3" x14ac:dyDescent="0.3">
      <c r="A114" t="s">
        <v>164</v>
      </c>
      <c r="B114" t="s">
        <v>167</v>
      </c>
      <c r="C114">
        <v>89843</v>
      </c>
    </row>
    <row r="115" spans="1:3" x14ac:dyDescent="0.3">
      <c r="A115" t="s">
        <v>164</v>
      </c>
      <c r="B115" t="s">
        <v>168</v>
      </c>
      <c r="C115">
        <v>23224</v>
      </c>
    </row>
    <row r="116" spans="1:3" x14ac:dyDescent="0.3">
      <c r="A116" t="s">
        <v>164</v>
      </c>
      <c r="B116" t="s">
        <v>169</v>
      </c>
      <c r="C116">
        <v>30359</v>
      </c>
    </row>
    <row r="117" spans="1:3" x14ac:dyDescent="0.3">
      <c r="A117" t="s">
        <v>164</v>
      </c>
      <c r="B117" t="s">
        <v>170</v>
      </c>
      <c r="C117">
        <v>26503</v>
      </c>
    </row>
    <row r="118" spans="1:3" x14ac:dyDescent="0.3">
      <c r="A118" t="s">
        <v>164</v>
      </c>
      <c r="B118" t="s">
        <v>171</v>
      </c>
      <c r="C118">
        <v>175527</v>
      </c>
    </row>
    <row r="119" spans="1:3" x14ac:dyDescent="0.3">
      <c r="A119" t="s">
        <v>164</v>
      </c>
      <c r="B119" t="s">
        <v>172</v>
      </c>
      <c r="C119">
        <v>202152</v>
      </c>
    </row>
    <row r="120" spans="1:3" x14ac:dyDescent="0.3">
      <c r="A120" t="s">
        <v>164</v>
      </c>
      <c r="B120" t="s">
        <v>173</v>
      </c>
      <c r="C120">
        <v>96278</v>
      </c>
    </row>
    <row r="121" spans="1:3" x14ac:dyDescent="0.3">
      <c r="A121" t="s">
        <v>174</v>
      </c>
      <c r="B121" t="s">
        <v>175</v>
      </c>
      <c r="C121">
        <v>6360</v>
      </c>
    </row>
    <row r="122" spans="1:3" x14ac:dyDescent="0.3">
      <c r="A122" t="s">
        <v>174</v>
      </c>
      <c r="B122" t="s">
        <v>176</v>
      </c>
      <c r="C122">
        <v>7709</v>
      </c>
    </row>
    <row r="123" spans="1:3" x14ac:dyDescent="0.3">
      <c r="A123" t="s">
        <v>174</v>
      </c>
      <c r="B123" t="s">
        <v>177</v>
      </c>
      <c r="C123">
        <v>4557</v>
      </c>
    </row>
    <row r="124" spans="1:3" x14ac:dyDescent="0.3">
      <c r="A124" t="s">
        <v>174</v>
      </c>
      <c r="B124" t="s">
        <v>178</v>
      </c>
      <c r="C124">
        <v>23413</v>
      </c>
    </row>
    <row r="125" spans="1:3" x14ac:dyDescent="0.3">
      <c r="A125" t="s">
        <v>174</v>
      </c>
      <c r="B125" t="s">
        <v>179</v>
      </c>
      <c r="C125">
        <v>31929</v>
      </c>
    </row>
    <row r="126" spans="1:3" x14ac:dyDescent="0.3">
      <c r="A126" t="s">
        <v>174</v>
      </c>
      <c r="B126" t="s">
        <v>180</v>
      </c>
      <c r="C126">
        <v>16775</v>
      </c>
    </row>
    <row r="127" spans="1:3" x14ac:dyDescent="0.3">
      <c r="A127" t="s">
        <v>174</v>
      </c>
      <c r="B127" t="s">
        <v>181</v>
      </c>
      <c r="C127">
        <v>11637</v>
      </c>
    </row>
    <row r="128" spans="1:3" x14ac:dyDescent="0.3">
      <c r="A128" t="s">
        <v>174</v>
      </c>
      <c r="B128" t="s">
        <v>182</v>
      </c>
      <c r="C128">
        <v>20126</v>
      </c>
    </row>
    <row r="129" spans="1:3" x14ac:dyDescent="0.3">
      <c r="A129" t="s">
        <v>174</v>
      </c>
      <c r="B129" t="s">
        <v>183</v>
      </c>
      <c r="C129">
        <v>16054</v>
      </c>
    </row>
    <row r="130" spans="1:3" x14ac:dyDescent="0.3">
      <c r="A130" t="s">
        <v>184</v>
      </c>
      <c r="B130" t="s">
        <v>185</v>
      </c>
      <c r="C130">
        <v>2990</v>
      </c>
    </row>
    <row r="131" spans="1:3" x14ac:dyDescent="0.3">
      <c r="A131" t="s">
        <v>184</v>
      </c>
      <c r="B131" t="s">
        <v>186</v>
      </c>
      <c r="C131">
        <v>2667</v>
      </c>
    </row>
    <row r="132" spans="1:3" x14ac:dyDescent="0.3">
      <c r="A132" t="s">
        <v>184</v>
      </c>
      <c r="B132" t="s">
        <v>187</v>
      </c>
      <c r="C132">
        <v>3124</v>
      </c>
    </row>
    <row r="133" spans="1:3" x14ac:dyDescent="0.3">
      <c r="A133" t="s">
        <v>184</v>
      </c>
      <c r="B133" t="s">
        <v>188</v>
      </c>
      <c r="C133">
        <v>2905</v>
      </c>
    </row>
    <row r="134" spans="1:3" x14ac:dyDescent="0.3">
      <c r="A134" t="s">
        <v>184</v>
      </c>
      <c r="B134" t="s">
        <v>189</v>
      </c>
      <c r="C134">
        <v>6104</v>
      </c>
    </row>
    <row r="135" spans="1:3" x14ac:dyDescent="0.3">
      <c r="A135" t="s">
        <v>184</v>
      </c>
      <c r="B135" t="s">
        <v>190</v>
      </c>
      <c r="C135">
        <v>5318</v>
      </c>
    </row>
    <row r="136" spans="1:3" x14ac:dyDescent="0.3">
      <c r="A136" t="s">
        <v>191</v>
      </c>
      <c r="B136" t="s">
        <v>192</v>
      </c>
      <c r="C136">
        <v>4151</v>
      </c>
    </row>
    <row r="137" spans="1:3" x14ac:dyDescent="0.3">
      <c r="A137" t="s">
        <v>191</v>
      </c>
      <c r="B137" t="s">
        <v>193</v>
      </c>
      <c r="C137">
        <v>2885</v>
      </c>
    </row>
    <row r="138" spans="1:3" x14ac:dyDescent="0.3">
      <c r="A138" t="s">
        <v>191</v>
      </c>
      <c r="B138" t="s">
        <v>194</v>
      </c>
      <c r="C138">
        <v>1484</v>
      </c>
    </row>
    <row r="139" spans="1:3" x14ac:dyDescent="0.3">
      <c r="A139" t="s">
        <v>195</v>
      </c>
      <c r="B139" t="s">
        <v>196</v>
      </c>
      <c r="C139">
        <v>5841</v>
      </c>
    </row>
    <row r="140" spans="1:3" x14ac:dyDescent="0.3">
      <c r="A140" t="s">
        <v>195</v>
      </c>
      <c r="B140" t="s">
        <v>197</v>
      </c>
      <c r="C140">
        <v>9385</v>
      </c>
    </row>
    <row r="141" spans="1:3" x14ac:dyDescent="0.3">
      <c r="A141" t="s">
        <v>195</v>
      </c>
      <c r="B141" t="s">
        <v>198</v>
      </c>
      <c r="C141">
        <v>6362</v>
      </c>
    </row>
    <row r="142" spans="1:3" x14ac:dyDescent="0.3">
      <c r="A142" t="s">
        <v>195</v>
      </c>
      <c r="B142" t="s">
        <v>199</v>
      </c>
      <c r="C142">
        <v>7608</v>
      </c>
    </row>
    <row r="143" spans="1:3" x14ac:dyDescent="0.3">
      <c r="A143" t="s">
        <v>195</v>
      </c>
      <c r="B143" t="s">
        <v>200</v>
      </c>
      <c r="C143">
        <v>9161</v>
      </c>
    </row>
    <row r="144" spans="1:3" x14ac:dyDescent="0.3">
      <c r="A144" t="s">
        <v>195</v>
      </c>
      <c r="B144" t="s">
        <v>201</v>
      </c>
      <c r="C144">
        <v>4877</v>
      </c>
    </row>
    <row r="145" spans="1:3" x14ac:dyDescent="0.3">
      <c r="A145" t="s">
        <v>202</v>
      </c>
      <c r="B145" t="s">
        <v>203</v>
      </c>
      <c r="C145">
        <v>1626</v>
      </c>
    </row>
    <row r="146" spans="1:3" x14ac:dyDescent="0.3">
      <c r="A146" t="s">
        <v>202</v>
      </c>
      <c r="B146" t="s">
        <v>204</v>
      </c>
      <c r="C146">
        <v>9009</v>
      </c>
    </row>
    <row r="147" spans="1:3" x14ac:dyDescent="0.3">
      <c r="A147" t="s">
        <v>202</v>
      </c>
      <c r="B147" t="s">
        <v>205</v>
      </c>
      <c r="C147">
        <v>5986</v>
      </c>
    </row>
    <row r="148" spans="1:3" x14ac:dyDescent="0.3">
      <c r="A148" t="s">
        <v>202</v>
      </c>
      <c r="B148" t="s">
        <v>206</v>
      </c>
      <c r="C148">
        <v>7022</v>
      </c>
    </row>
    <row r="149" spans="1:3" x14ac:dyDescent="0.3">
      <c r="A149" t="s">
        <v>202</v>
      </c>
      <c r="B149" t="s">
        <v>207</v>
      </c>
      <c r="C149">
        <v>6429</v>
      </c>
    </row>
    <row r="150" spans="1:3" x14ac:dyDescent="0.3">
      <c r="A150" t="s">
        <v>202</v>
      </c>
      <c r="B150" t="s">
        <v>208</v>
      </c>
      <c r="C150">
        <v>3245</v>
      </c>
    </row>
    <row r="151" spans="1:3" x14ac:dyDescent="0.3">
      <c r="A151" t="s">
        <v>209</v>
      </c>
      <c r="B151" t="s">
        <v>210</v>
      </c>
      <c r="C151">
        <v>5853</v>
      </c>
    </row>
    <row r="152" spans="1:3" x14ac:dyDescent="0.3">
      <c r="A152" t="s">
        <v>209</v>
      </c>
      <c r="B152" t="s">
        <v>211</v>
      </c>
      <c r="C152">
        <v>6007</v>
      </c>
    </row>
    <row r="153" spans="1:3" x14ac:dyDescent="0.3">
      <c r="A153" t="s">
        <v>209</v>
      </c>
      <c r="B153" t="s">
        <v>212</v>
      </c>
      <c r="C153">
        <v>1133</v>
      </c>
    </row>
    <row r="154" spans="1:3" x14ac:dyDescent="0.3">
      <c r="A154" t="s">
        <v>209</v>
      </c>
      <c r="B154" t="s">
        <v>213</v>
      </c>
      <c r="C154">
        <v>9477</v>
      </c>
    </row>
    <row r="155" spans="1:3" x14ac:dyDescent="0.3">
      <c r="A155" t="s">
        <v>209</v>
      </c>
      <c r="B155" t="s">
        <v>214</v>
      </c>
      <c r="C155">
        <v>7904</v>
      </c>
    </row>
    <row r="156" spans="1:3" x14ac:dyDescent="0.3">
      <c r="A156" t="s">
        <v>209</v>
      </c>
      <c r="B156" t="s">
        <v>215</v>
      </c>
      <c r="C156">
        <v>2525</v>
      </c>
    </row>
    <row r="157" spans="1:3" x14ac:dyDescent="0.3">
      <c r="A157" t="s">
        <v>209</v>
      </c>
      <c r="B157" t="s">
        <v>216</v>
      </c>
      <c r="C157">
        <v>10908</v>
      </c>
    </row>
    <row r="158" spans="1:3" x14ac:dyDescent="0.3">
      <c r="A158" t="s">
        <v>209</v>
      </c>
      <c r="B158" t="s">
        <v>217</v>
      </c>
      <c r="C158">
        <v>39898</v>
      </c>
    </row>
    <row r="159" spans="1:3" x14ac:dyDescent="0.3">
      <c r="A159" t="s">
        <v>209</v>
      </c>
      <c r="B159" t="s">
        <v>218</v>
      </c>
      <c r="C159">
        <v>23925</v>
      </c>
    </row>
    <row r="160" spans="1:3" x14ac:dyDescent="0.3">
      <c r="A160" t="s">
        <v>219</v>
      </c>
      <c r="B160" t="s">
        <v>220</v>
      </c>
      <c r="C160">
        <v>23406</v>
      </c>
    </row>
    <row r="161" spans="1:3" x14ac:dyDescent="0.3">
      <c r="A161" t="s">
        <v>219</v>
      </c>
      <c r="B161" t="s">
        <v>221</v>
      </c>
      <c r="C161">
        <v>24674</v>
      </c>
    </row>
    <row r="162" spans="1:3" x14ac:dyDescent="0.3">
      <c r="A162" t="s">
        <v>219</v>
      </c>
      <c r="B162" t="s">
        <v>222</v>
      </c>
      <c r="C162">
        <v>15273</v>
      </c>
    </row>
    <row r="163" spans="1:3" x14ac:dyDescent="0.3">
      <c r="A163" t="s">
        <v>219</v>
      </c>
      <c r="B163" t="s">
        <v>223</v>
      </c>
      <c r="C163">
        <v>4314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topLeftCell="A124" workbookViewId="0">
      <selection activeCell="N141" sqref="N141"/>
    </sheetView>
  </sheetViews>
  <sheetFormatPr baseColWidth="10" defaultRowHeight="14.4" x14ac:dyDescent="0.3"/>
  <cols>
    <col min="1" max="1" width="19.21875" customWidth="1"/>
    <col min="5" max="5" width="14.109375" bestFit="1" customWidth="1"/>
    <col min="14" max="14" width="13.88671875" bestFit="1" customWidth="1"/>
  </cols>
  <sheetData>
    <row r="1" spans="1:14" x14ac:dyDescent="0.3">
      <c r="A1" t="s">
        <v>0</v>
      </c>
      <c r="B1" t="s">
        <v>1</v>
      </c>
      <c r="E1" s="1" t="s">
        <v>2</v>
      </c>
      <c r="F1">
        <f>B2</f>
        <v>82</v>
      </c>
      <c r="G1" s="1"/>
      <c r="H1" s="1"/>
      <c r="I1" s="1"/>
      <c r="J1" t="s">
        <v>28</v>
      </c>
      <c r="K1">
        <f>B13</f>
        <v>106</v>
      </c>
      <c r="L1" s="2"/>
      <c r="M1" s="2"/>
      <c r="N1" s="2"/>
    </row>
    <row r="2" spans="1:14" x14ac:dyDescent="0.3">
      <c r="A2" t="s">
        <v>2</v>
      </c>
      <c r="B2">
        <v>82</v>
      </c>
      <c r="E2" s="1" t="s">
        <v>35</v>
      </c>
      <c r="F2" s="1" t="s">
        <v>36</v>
      </c>
      <c r="G2" s="1" t="s">
        <v>37</v>
      </c>
      <c r="H2" s="1" t="s">
        <v>224</v>
      </c>
      <c r="I2" s="1" t="s">
        <v>225</v>
      </c>
      <c r="J2" s="2" t="s">
        <v>36</v>
      </c>
      <c r="K2" s="2" t="s">
        <v>37</v>
      </c>
      <c r="L2" s="2" t="s">
        <v>224</v>
      </c>
      <c r="M2" s="2" t="s">
        <v>226</v>
      </c>
      <c r="N2" s="2" t="s">
        <v>227</v>
      </c>
    </row>
    <row r="3" spans="1:14" x14ac:dyDescent="0.3">
      <c r="A3" t="s">
        <v>8</v>
      </c>
      <c r="B3">
        <v>66</v>
      </c>
      <c r="E3" s="1" t="s">
        <v>38</v>
      </c>
      <c r="F3" s="1" t="s">
        <v>39</v>
      </c>
      <c r="G3" s="1">
        <v>3442</v>
      </c>
      <c r="H3" s="1">
        <f>G3/$G$12</f>
        <v>1.8978931290975359E-2</v>
      </c>
      <c r="I3" s="1">
        <f>ROUNDUP(H3*$F$1,0)</f>
        <v>2</v>
      </c>
      <c r="J3" s="2"/>
      <c r="K3" s="2"/>
      <c r="L3" s="2">
        <f>K3/$K$12</f>
        <v>0</v>
      </c>
      <c r="M3" s="2">
        <f>ROUNDUP(L3*$K$1,0)</f>
        <v>0</v>
      </c>
      <c r="N3" s="2">
        <f>MAX(I3,M3)</f>
        <v>2</v>
      </c>
    </row>
    <row r="4" spans="1:14" x14ac:dyDescent="0.3">
      <c r="A4" t="s">
        <v>9</v>
      </c>
      <c r="B4">
        <v>107</v>
      </c>
      <c r="E4" s="1" t="s">
        <v>38</v>
      </c>
      <c r="F4" s="1" t="s">
        <v>40</v>
      </c>
      <c r="G4" s="1">
        <v>8332</v>
      </c>
      <c r="H4" s="1">
        <f t="shared" ref="H4:H11" si="0">G4/$G$12</f>
        <v>4.5942026588148367E-2</v>
      </c>
      <c r="I4" s="1">
        <f t="shared" ref="I4:I11" si="1">ROUNDUP(H4*$F$1,0)</f>
        <v>4</v>
      </c>
      <c r="J4" s="2"/>
      <c r="K4" s="2"/>
      <c r="L4" s="2">
        <f t="shared" ref="L4:L11" si="2">K4/$K$12</f>
        <v>0</v>
      </c>
      <c r="M4" s="2">
        <f t="shared" ref="M4:M11" si="3">ROUNDUP(L4*$K$1,0)</f>
        <v>0</v>
      </c>
      <c r="N4" s="2">
        <f t="shared" ref="N4:N11" si="4">MAX(I4,M4)</f>
        <v>4</v>
      </c>
    </row>
    <row r="5" spans="1:14" x14ac:dyDescent="0.3">
      <c r="A5" t="s">
        <v>10</v>
      </c>
      <c r="B5">
        <v>60</v>
      </c>
      <c r="E5" s="1" t="s">
        <v>38</v>
      </c>
      <c r="F5" s="1" t="s">
        <v>41</v>
      </c>
      <c r="G5" s="1">
        <v>8176</v>
      </c>
      <c r="H5" s="1">
        <f t="shared" si="0"/>
        <v>4.5081854222839779E-2</v>
      </c>
      <c r="I5" s="1">
        <f t="shared" si="1"/>
        <v>4</v>
      </c>
      <c r="J5" s="2"/>
      <c r="K5" s="2"/>
      <c r="L5" s="2">
        <f t="shared" si="2"/>
        <v>0</v>
      </c>
      <c r="M5" s="2">
        <f t="shared" si="3"/>
        <v>0</v>
      </c>
      <c r="N5" s="2">
        <f t="shared" si="4"/>
        <v>4</v>
      </c>
    </row>
    <row r="6" spans="1:14" x14ac:dyDescent="0.3">
      <c r="A6" t="s">
        <v>12</v>
      </c>
      <c r="B6">
        <v>146</v>
      </c>
      <c r="E6" s="1" t="s">
        <v>38</v>
      </c>
      <c r="F6" s="1" t="s">
        <v>42</v>
      </c>
      <c r="G6" s="1">
        <v>27771</v>
      </c>
      <c r="H6" s="1">
        <f t="shared" si="0"/>
        <v>0.1531272228011844</v>
      </c>
      <c r="I6" s="1">
        <f t="shared" si="1"/>
        <v>13</v>
      </c>
      <c r="J6" s="2"/>
      <c r="K6" s="2"/>
      <c r="L6" s="2">
        <f t="shared" si="2"/>
        <v>0</v>
      </c>
      <c r="M6" s="2">
        <f t="shared" si="3"/>
        <v>0</v>
      </c>
      <c r="N6" s="2">
        <f t="shared" si="4"/>
        <v>13</v>
      </c>
    </row>
    <row r="7" spans="1:14" x14ac:dyDescent="0.3">
      <c r="A7" t="s">
        <v>14</v>
      </c>
      <c r="B7">
        <v>78</v>
      </c>
      <c r="E7" s="1" t="s">
        <v>38</v>
      </c>
      <c r="F7" s="1" t="s">
        <v>43</v>
      </c>
      <c r="G7" s="1">
        <v>30386</v>
      </c>
      <c r="H7" s="1">
        <f t="shared" si="0"/>
        <v>0.16754613777094052</v>
      </c>
      <c r="I7" s="1">
        <f t="shared" si="1"/>
        <v>14</v>
      </c>
      <c r="J7" s="2"/>
      <c r="K7" s="2"/>
      <c r="L7" s="2">
        <f t="shared" si="2"/>
        <v>0</v>
      </c>
      <c r="M7" s="2">
        <f t="shared" si="3"/>
        <v>0</v>
      </c>
      <c r="N7" s="2">
        <f t="shared" si="4"/>
        <v>14</v>
      </c>
    </row>
    <row r="8" spans="1:14" x14ac:dyDescent="0.3">
      <c r="A8" t="s">
        <v>18</v>
      </c>
      <c r="B8">
        <v>75</v>
      </c>
      <c r="E8" s="1" t="s">
        <v>38</v>
      </c>
      <c r="F8" s="1" t="s">
        <v>44</v>
      </c>
      <c r="G8" s="1">
        <v>18629</v>
      </c>
      <c r="H8" s="1">
        <f t="shared" si="0"/>
        <v>0.10271891662393375</v>
      </c>
      <c r="I8" s="1">
        <f t="shared" si="1"/>
        <v>9</v>
      </c>
      <c r="J8" s="2"/>
      <c r="K8" s="2"/>
      <c r="L8" s="2">
        <f t="shared" si="2"/>
        <v>0</v>
      </c>
      <c r="M8" s="2">
        <f t="shared" si="3"/>
        <v>0</v>
      </c>
      <c r="N8" s="2">
        <f t="shared" si="4"/>
        <v>9</v>
      </c>
    </row>
    <row r="9" spans="1:14" x14ac:dyDescent="0.3">
      <c r="A9" t="s">
        <v>19</v>
      </c>
      <c r="B9">
        <v>144</v>
      </c>
      <c r="E9" s="1" t="s">
        <v>38</v>
      </c>
      <c r="F9" s="1" t="s">
        <v>45</v>
      </c>
      <c r="G9" s="1">
        <v>23264</v>
      </c>
      <c r="H9" s="1">
        <f t="shared" si="0"/>
        <v>0.12827596093935234</v>
      </c>
      <c r="I9" s="1">
        <f t="shared" si="1"/>
        <v>11</v>
      </c>
      <c r="J9" s="2" t="s">
        <v>45</v>
      </c>
      <c r="K9" s="2">
        <v>23264</v>
      </c>
      <c r="L9" s="2">
        <f t="shared" si="2"/>
        <v>0.27491343960861703</v>
      </c>
      <c r="M9" s="2">
        <f t="shared" si="3"/>
        <v>30</v>
      </c>
      <c r="N9" s="2">
        <f t="shared" si="4"/>
        <v>30</v>
      </c>
    </row>
    <row r="10" spans="1:14" x14ac:dyDescent="0.3">
      <c r="A10" t="s">
        <v>24</v>
      </c>
      <c r="B10">
        <v>65</v>
      </c>
      <c r="E10" s="1" t="s">
        <v>38</v>
      </c>
      <c r="F10" s="1" t="s">
        <v>46</v>
      </c>
      <c r="G10" s="1">
        <v>35648</v>
      </c>
      <c r="H10" s="1">
        <f t="shared" si="0"/>
        <v>0.19656041332384938</v>
      </c>
      <c r="I10" s="1">
        <f t="shared" si="1"/>
        <v>17</v>
      </c>
      <c r="J10" s="2" t="s">
        <v>46</v>
      </c>
      <c r="K10" s="2">
        <v>35648</v>
      </c>
      <c r="L10" s="2">
        <f>K10/$K$12</f>
        <v>0.42125663235763328</v>
      </c>
      <c r="M10" s="2">
        <f t="shared" si="3"/>
        <v>45</v>
      </c>
      <c r="N10" s="2">
        <f t="shared" si="4"/>
        <v>45</v>
      </c>
    </row>
    <row r="11" spans="1:14" x14ac:dyDescent="0.3">
      <c r="A11" t="s">
        <v>26</v>
      </c>
      <c r="B11">
        <v>158</v>
      </c>
      <c r="E11" s="1" t="s">
        <v>38</v>
      </c>
      <c r="F11" s="1" t="s">
        <v>47</v>
      </c>
      <c r="G11" s="1">
        <v>25711</v>
      </c>
      <c r="H11" s="1">
        <f t="shared" si="0"/>
        <v>0.14176853643877613</v>
      </c>
      <c r="I11" s="1">
        <f t="shared" si="1"/>
        <v>12</v>
      </c>
      <c r="J11" s="2" t="s">
        <v>47</v>
      </c>
      <c r="K11" s="2">
        <v>25711</v>
      </c>
      <c r="L11" s="2">
        <f t="shared" si="2"/>
        <v>0.3038299280337497</v>
      </c>
      <c r="M11" s="2">
        <f t="shared" si="3"/>
        <v>33</v>
      </c>
      <c r="N11" s="2">
        <f t="shared" si="4"/>
        <v>33</v>
      </c>
    </row>
    <row r="12" spans="1:14" x14ac:dyDescent="0.3">
      <c r="A12" t="s">
        <v>27</v>
      </c>
      <c r="B12">
        <v>116</v>
      </c>
      <c r="G12">
        <f>SUM(G3:G11)</f>
        <v>181359</v>
      </c>
      <c r="K12">
        <f>SUM(K9:K11)</f>
        <v>84623</v>
      </c>
      <c r="N12">
        <f>SUM(N3:N11)</f>
        <v>154</v>
      </c>
    </row>
    <row r="13" spans="1:14" x14ac:dyDescent="0.3">
      <c r="A13" t="s">
        <v>28</v>
      </c>
      <c r="B13">
        <v>106</v>
      </c>
    </row>
    <row r="14" spans="1:14" x14ac:dyDescent="0.3">
      <c r="A14" t="s">
        <v>29</v>
      </c>
      <c r="B14">
        <v>98</v>
      </c>
      <c r="E14" t="s">
        <v>228</v>
      </c>
      <c r="F14">
        <f>SUM(N9:N11)</f>
        <v>108</v>
      </c>
    </row>
    <row r="15" spans="1:14" x14ac:dyDescent="0.3">
      <c r="A15" t="s">
        <v>30</v>
      </c>
      <c r="B15">
        <v>191</v>
      </c>
      <c r="E15" t="s">
        <v>229</v>
      </c>
      <c r="F15">
        <f>N12-F14</f>
        <v>46</v>
      </c>
    </row>
    <row r="16" spans="1:14" x14ac:dyDescent="0.3">
      <c r="A16" t="s">
        <v>31</v>
      </c>
      <c r="B16">
        <v>112</v>
      </c>
    </row>
    <row r="17" spans="1:14" x14ac:dyDescent="0.3">
      <c r="A17" t="s">
        <v>32</v>
      </c>
      <c r="B17">
        <v>143</v>
      </c>
    </row>
    <row r="18" spans="1:14" x14ac:dyDescent="0.3">
      <c r="A18" t="s">
        <v>33</v>
      </c>
      <c r="B18">
        <v>70</v>
      </c>
      <c r="E18" t="s">
        <v>8</v>
      </c>
      <c r="F18">
        <f>B3</f>
        <v>66</v>
      </c>
      <c r="J18" t="s">
        <v>29</v>
      </c>
      <c r="K18">
        <f>B14</f>
        <v>98</v>
      </c>
    </row>
    <row r="19" spans="1:14" x14ac:dyDescent="0.3">
      <c r="A19" t="s">
        <v>34</v>
      </c>
      <c r="B19">
        <v>102</v>
      </c>
      <c r="E19" t="s">
        <v>35</v>
      </c>
      <c r="F19" t="s">
        <v>36</v>
      </c>
      <c r="G19" t="s">
        <v>37</v>
      </c>
      <c r="H19" t="s">
        <v>224</v>
      </c>
      <c r="I19" t="s">
        <v>225</v>
      </c>
      <c r="J19" t="s">
        <v>36</v>
      </c>
      <c r="K19" t="s">
        <v>37</v>
      </c>
      <c r="L19" t="s">
        <v>224</v>
      </c>
      <c r="M19" t="s">
        <v>226</v>
      </c>
      <c r="N19" t="s">
        <v>227</v>
      </c>
    </row>
    <row r="20" spans="1:14" x14ac:dyDescent="0.3">
      <c r="E20" t="s">
        <v>83</v>
      </c>
      <c r="F20" t="s">
        <v>84</v>
      </c>
      <c r="G20">
        <v>17098</v>
      </c>
      <c r="H20">
        <f>G20/$G$29</f>
        <v>0.10651698552819293</v>
      </c>
      <c r="I20">
        <f>ROUNDUP(H20*$F$18,0)</f>
        <v>8</v>
      </c>
      <c r="L20">
        <f>K20/$K$12</f>
        <v>0</v>
      </c>
      <c r="M20">
        <f>ROUNDUP(L20*$K$18,0)</f>
        <v>0</v>
      </c>
      <c r="N20">
        <f>MAX(I20,M20)</f>
        <v>8</v>
      </c>
    </row>
    <row r="21" spans="1:14" x14ac:dyDescent="0.3">
      <c r="E21" t="s">
        <v>83</v>
      </c>
      <c r="F21" t="s">
        <v>85</v>
      </c>
      <c r="G21">
        <v>29184</v>
      </c>
      <c r="H21">
        <f>G21/$G$29</f>
        <v>0.18181025299185766</v>
      </c>
      <c r="I21">
        <f t="shared" ref="I21:I28" si="5">ROUNDUP(H21*$F$18,0)</f>
        <v>12</v>
      </c>
      <c r="L21">
        <f t="shared" ref="L21:L25" si="6">K21/$K$12</f>
        <v>0</v>
      </c>
      <c r="M21">
        <f t="shared" ref="M21:M28" si="7">ROUNDUP(L21*$K$18,0)</f>
        <v>0</v>
      </c>
      <c r="N21">
        <f t="shared" ref="N21:N28" si="8">MAX(I21,M21)</f>
        <v>12</v>
      </c>
    </row>
    <row r="22" spans="1:14" x14ac:dyDescent="0.3">
      <c r="E22" t="s">
        <v>83</v>
      </c>
      <c r="F22" t="s">
        <v>86</v>
      </c>
      <c r="G22">
        <v>23238</v>
      </c>
      <c r="H22">
        <f t="shared" ref="H22:H28" si="9">G22/$G$29</f>
        <v>0.1447679090948735</v>
      </c>
      <c r="I22">
        <f t="shared" si="5"/>
        <v>10</v>
      </c>
      <c r="L22">
        <f t="shared" si="6"/>
        <v>0</v>
      </c>
      <c r="M22">
        <f t="shared" si="7"/>
        <v>0</v>
      </c>
      <c r="N22">
        <f t="shared" si="8"/>
        <v>10</v>
      </c>
    </row>
    <row r="23" spans="1:14" x14ac:dyDescent="0.3">
      <c r="E23" t="s">
        <v>83</v>
      </c>
      <c r="F23" t="s">
        <v>87</v>
      </c>
      <c r="G23">
        <v>7461</v>
      </c>
      <c r="H23">
        <f t="shared" si="9"/>
        <v>4.6480478946417561E-2</v>
      </c>
      <c r="I23">
        <f t="shared" si="5"/>
        <v>4</v>
      </c>
      <c r="L23">
        <f t="shared" si="6"/>
        <v>0</v>
      </c>
      <c r="M23">
        <f t="shared" si="7"/>
        <v>0</v>
      </c>
      <c r="N23">
        <f t="shared" si="8"/>
        <v>4</v>
      </c>
    </row>
    <row r="24" spans="1:14" x14ac:dyDescent="0.3">
      <c r="E24" t="s">
        <v>83</v>
      </c>
      <c r="F24" t="s">
        <v>88</v>
      </c>
      <c r="G24">
        <v>17213</v>
      </c>
      <c r="H24">
        <f t="shared" si="9"/>
        <v>0.10723341162105421</v>
      </c>
      <c r="I24">
        <f t="shared" si="5"/>
        <v>8</v>
      </c>
      <c r="L24">
        <f t="shared" si="6"/>
        <v>0</v>
      </c>
      <c r="M24">
        <f t="shared" si="7"/>
        <v>0</v>
      </c>
      <c r="N24">
        <f t="shared" si="8"/>
        <v>8</v>
      </c>
    </row>
    <row r="25" spans="1:14" x14ac:dyDescent="0.3">
      <c r="E25" t="s">
        <v>83</v>
      </c>
      <c r="F25" t="s">
        <v>89</v>
      </c>
      <c r="G25">
        <v>3667</v>
      </c>
      <c r="H25">
        <f t="shared" si="9"/>
        <v>2.2844647674107117E-2</v>
      </c>
      <c r="I25">
        <f t="shared" si="5"/>
        <v>2</v>
      </c>
      <c r="L25">
        <f t="shared" si="6"/>
        <v>0</v>
      </c>
      <c r="M25">
        <f t="shared" si="7"/>
        <v>0</v>
      </c>
      <c r="N25">
        <f t="shared" si="8"/>
        <v>2</v>
      </c>
    </row>
    <row r="26" spans="1:14" x14ac:dyDescent="0.3">
      <c r="E26" t="s">
        <v>83</v>
      </c>
      <c r="F26" t="s">
        <v>90</v>
      </c>
      <c r="G26">
        <v>12988</v>
      </c>
      <c r="H26">
        <f t="shared" si="9"/>
        <v>8.0912539948541917E-2</v>
      </c>
      <c r="I26">
        <f t="shared" si="5"/>
        <v>6</v>
      </c>
      <c r="J26" t="s">
        <v>90</v>
      </c>
      <c r="K26">
        <v>12988</v>
      </c>
      <c r="L26">
        <f>K26/$K$29</f>
        <v>0.20728398608318171</v>
      </c>
      <c r="M26">
        <f t="shared" si="7"/>
        <v>21</v>
      </c>
      <c r="N26">
        <f t="shared" si="8"/>
        <v>21</v>
      </c>
    </row>
    <row r="27" spans="1:14" x14ac:dyDescent="0.3">
      <c r="E27" t="s">
        <v>83</v>
      </c>
      <c r="F27" t="s">
        <v>91</v>
      </c>
      <c r="G27">
        <v>30990</v>
      </c>
      <c r="H27">
        <f t="shared" si="9"/>
        <v>0.1930612575458357</v>
      </c>
      <c r="I27">
        <f t="shared" si="5"/>
        <v>13</v>
      </c>
      <c r="J27" t="s">
        <v>91</v>
      </c>
      <c r="K27">
        <v>30990</v>
      </c>
      <c r="L27">
        <f t="shared" ref="L27:L28" si="10">K27/$K$29</f>
        <v>0.49458967729579623</v>
      </c>
      <c r="M27">
        <f t="shared" si="7"/>
        <v>49</v>
      </c>
      <c r="N27">
        <f t="shared" si="8"/>
        <v>49</v>
      </c>
    </row>
    <row r="28" spans="1:14" x14ac:dyDescent="0.3">
      <c r="E28" t="s">
        <v>83</v>
      </c>
      <c r="F28" t="s">
        <v>92</v>
      </c>
      <c r="G28">
        <v>18680</v>
      </c>
      <c r="H28">
        <f t="shared" si="9"/>
        <v>0.11637251664911942</v>
      </c>
      <c r="I28">
        <f t="shared" si="5"/>
        <v>8</v>
      </c>
      <c r="J28" t="s">
        <v>92</v>
      </c>
      <c r="K28">
        <v>18680</v>
      </c>
      <c r="L28">
        <f t="shared" si="10"/>
        <v>0.29812633662102206</v>
      </c>
      <c r="M28">
        <f t="shared" si="7"/>
        <v>30</v>
      </c>
      <c r="N28">
        <f t="shared" si="8"/>
        <v>30</v>
      </c>
    </row>
    <row r="29" spans="1:14" x14ac:dyDescent="0.3">
      <c r="G29">
        <f>SUM(G20:G28)</f>
        <v>160519</v>
      </c>
      <c r="K29">
        <f>SUM(K26:K28)</f>
        <v>62658</v>
      </c>
      <c r="N29">
        <f>SUM(N20:N28)</f>
        <v>144</v>
      </c>
    </row>
    <row r="31" spans="1:14" x14ac:dyDescent="0.3">
      <c r="E31" t="s">
        <v>230</v>
      </c>
      <c r="F31">
        <f>SUM(N26:N28)</f>
        <v>100</v>
      </c>
    </row>
    <row r="32" spans="1:14" x14ac:dyDescent="0.3">
      <c r="E32" t="s">
        <v>231</v>
      </c>
      <c r="F32">
        <f>N29-F31</f>
        <v>44</v>
      </c>
    </row>
    <row r="34" spans="5:14" x14ac:dyDescent="0.3">
      <c r="E34" t="s">
        <v>9</v>
      </c>
      <c r="F34">
        <f>B4</f>
        <v>107</v>
      </c>
      <c r="J34" t="s">
        <v>31</v>
      </c>
      <c r="K34">
        <f>B16</f>
        <v>112</v>
      </c>
    </row>
    <row r="35" spans="5:14" x14ac:dyDescent="0.3">
      <c r="E35" t="s">
        <v>35</v>
      </c>
      <c r="F35" t="s">
        <v>36</v>
      </c>
      <c r="G35" t="s">
        <v>37</v>
      </c>
      <c r="H35" t="s">
        <v>224</v>
      </c>
      <c r="I35" t="s">
        <v>225</v>
      </c>
      <c r="J35" t="s">
        <v>36</v>
      </c>
      <c r="K35" t="s">
        <v>37</v>
      </c>
      <c r="L35" t="s">
        <v>224</v>
      </c>
      <c r="M35" t="s">
        <v>226</v>
      </c>
      <c r="N35" t="s">
        <v>227</v>
      </c>
    </row>
    <row r="36" spans="5:14" x14ac:dyDescent="0.3">
      <c r="E36" t="s">
        <v>93</v>
      </c>
      <c r="F36" t="s">
        <v>94</v>
      </c>
      <c r="G36">
        <v>894</v>
      </c>
      <c r="H36">
        <f>G36/$G$45</f>
        <v>7.6865536898037094E-3</v>
      </c>
      <c r="I36">
        <f>ROUNDUP(H36*$F$34,0)</f>
        <v>1</v>
      </c>
      <c r="M36">
        <f>ROUNDUP(L36*$K$34,0)</f>
        <v>0</v>
      </c>
      <c r="N36" s="3">
        <v>2</v>
      </c>
    </row>
    <row r="37" spans="5:14" x14ac:dyDescent="0.3">
      <c r="E37" t="s">
        <v>93</v>
      </c>
      <c r="F37" t="s">
        <v>95</v>
      </c>
      <c r="G37">
        <v>12160</v>
      </c>
      <c r="H37">
        <f t="shared" ref="H37:H44" si="11">G37/$G$45</f>
        <v>0.10455088687697216</v>
      </c>
      <c r="I37">
        <f t="shared" ref="I37:I44" si="12">ROUNDUP(H37*$F$34,0)</f>
        <v>12</v>
      </c>
      <c r="M37">
        <f t="shared" ref="M37:M44" si="13">ROUNDUP(L37*$K$34,0)</f>
        <v>0</v>
      </c>
      <c r="N37">
        <f t="shared" ref="N37:N44" si="14">MAX(I37,M37)</f>
        <v>12</v>
      </c>
    </row>
    <row r="38" spans="5:14" x14ac:dyDescent="0.3">
      <c r="E38" t="s">
        <v>93</v>
      </c>
      <c r="F38" t="s">
        <v>96</v>
      </c>
      <c r="G38">
        <v>21499</v>
      </c>
      <c r="H38">
        <f t="shared" si="11"/>
        <v>0.18484699975065988</v>
      </c>
      <c r="I38">
        <f t="shared" si="12"/>
        <v>20</v>
      </c>
      <c r="M38">
        <f t="shared" si="13"/>
        <v>0</v>
      </c>
      <c r="N38">
        <f t="shared" si="14"/>
        <v>20</v>
      </c>
    </row>
    <row r="39" spans="5:14" x14ac:dyDescent="0.3">
      <c r="E39" t="s">
        <v>93</v>
      </c>
      <c r="F39" t="s">
        <v>97</v>
      </c>
      <c r="G39">
        <v>14713</v>
      </c>
      <c r="H39">
        <f t="shared" si="11"/>
        <v>0.12650141436027065</v>
      </c>
      <c r="I39">
        <f t="shared" si="12"/>
        <v>14</v>
      </c>
      <c r="M39">
        <f t="shared" si="13"/>
        <v>0</v>
      </c>
      <c r="N39">
        <f t="shared" si="14"/>
        <v>14</v>
      </c>
    </row>
    <row r="40" spans="5:14" x14ac:dyDescent="0.3">
      <c r="E40" t="s">
        <v>93</v>
      </c>
      <c r="F40" t="s">
        <v>98</v>
      </c>
      <c r="G40">
        <v>21277</v>
      </c>
      <c r="H40">
        <f t="shared" si="11"/>
        <v>0.18293825823037307</v>
      </c>
      <c r="I40">
        <f t="shared" si="12"/>
        <v>20</v>
      </c>
      <c r="M40">
        <f t="shared" si="13"/>
        <v>0</v>
      </c>
      <c r="N40">
        <f t="shared" si="14"/>
        <v>20</v>
      </c>
    </row>
    <row r="41" spans="5:14" x14ac:dyDescent="0.3">
      <c r="E41" t="s">
        <v>93</v>
      </c>
      <c r="F41" t="s">
        <v>99</v>
      </c>
      <c r="G41">
        <v>4763</v>
      </c>
      <c r="H41">
        <f t="shared" si="11"/>
        <v>4.0951963338406117E-2</v>
      </c>
      <c r="I41">
        <f t="shared" si="12"/>
        <v>5</v>
      </c>
      <c r="M41">
        <f t="shared" si="13"/>
        <v>0</v>
      </c>
      <c r="N41">
        <f t="shared" si="14"/>
        <v>5</v>
      </c>
    </row>
    <row r="42" spans="5:14" x14ac:dyDescent="0.3">
      <c r="E42" t="s">
        <v>93</v>
      </c>
      <c r="F42" t="s">
        <v>100</v>
      </c>
      <c r="G42">
        <v>14842</v>
      </c>
      <c r="H42">
        <f t="shared" si="11"/>
        <v>0.12761054794638327</v>
      </c>
      <c r="I42">
        <f t="shared" si="12"/>
        <v>14</v>
      </c>
      <c r="J42" t="s">
        <v>100</v>
      </c>
      <c r="K42">
        <v>14842</v>
      </c>
      <c r="L42">
        <f>K42/$K$45</f>
        <v>0.36199117094705008</v>
      </c>
      <c r="M42">
        <f t="shared" si="13"/>
        <v>41</v>
      </c>
      <c r="N42">
        <f t="shared" si="14"/>
        <v>41</v>
      </c>
    </row>
    <row r="43" spans="5:14" x14ac:dyDescent="0.3">
      <c r="E43" t="s">
        <v>93</v>
      </c>
      <c r="F43" t="s">
        <v>101</v>
      </c>
      <c r="G43">
        <v>19574</v>
      </c>
      <c r="H43">
        <f t="shared" si="11"/>
        <v>0.16829597530673132</v>
      </c>
      <c r="I43">
        <f t="shared" si="12"/>
        <v>19</v>
      </c>
      <c r="J43" t="s">
        <v>101</v>
      </c>
      <c r="K43">
        <v>19574</v>
      </c>
      <c r="L43">
        <f t="shared" ref="L43:L44" si="15">K43/$K$45</f>
        <v>0.47740299017097143</v>
      </c>
      <c r="M43">
        <f t="shared" si="13"/>
        <v>54</v>
      </c>
      <c r="N43">
        <f t="shared" si="14"/>
        <v>54</v>
      </c>
    </row>
    <row r="44" spans="5:14" x14ac:dyDescent="0.3">
      <c r="E44" t="s">
        <v>93</v>
      </c>
      <c r="F44" t="s">
        <v>102</v>
      </c>
      <c r="G44">
        <v>6585</v>
      </c>
      <c r="H44">
        <f t="shared" si="11"/>
        <v>5.6617400500399803E-2</v>
      </c>
      <c r="I44">
        <f t="shared" si="12"/>
        <v>7</v>
      </c>
      <c r="J44" t="s">
        <v>102</v>
      </c>
      <c r="K44">
        <v>6585</v>
      </c>
      <c r="L44">
        <f t="shared" si="15"/>
        <v>0.16060583888197849</v>
      </c>
      <c r="M44">
        <f t="shared" si="13"/>
        <v>18</v>
      </c>
      <c r="N44">
        <f t="shared" si="14"/>
        <v>18</v>
      </c>
    </row>
    <row r="45" spans="5:14" x14ac:dyDescent="0.3">
      <c r="G45">
        <f>SUM(G36:G44)</f>
        <v>116307</v>
      </c>
      <c r="K45">
        <f>SUM(K36:K44)</f>
        <v>41001</v>
      </c>
      <c r="N45">
        <f>SUM(N36:N44)</f>
        <v>186</v>
      </c>
    </row>
    <row r="47" spans="5:14" x14ac:dyDescent="0.3">
      <c r="E47" t="s">
        <v>232</v>
      </c>
      <c r="G47">
        <f>SUM(N42:N44)</f>
        <v>113</v>
      </c>
    </row>
    <row r="48" spans="5:14" x14ac:dyDescent="0.3">
      <c r="E48" t="s">
        <v>233</v>
      </c>
      <c r="G48">
        <f>SUM(N36:N41)</f>
        <v>73</v>
      </c>
    </row>
    <row r="51" spans="5:14" x14ac:dyDescent="0.3">
      <c r="E51" t="s">
        <v>10</v>
      </c>
      <c r="F51">
        <f>B5</f>
        <v>60</v>
      </c>
      <c r="J51" t="s">
        <v>27</v>
      </c>
      <c r="K51">
        <f>B12</f>
        <v>116</v>
      </c>
    </row>
    <row r="52" spans="5:14" x14ac:dyDescent="0.3">
      <c r="E52" t="s">
        <v>35</v>
      </c>
      <c r="F52" t="s">
        <v>36</v>
      </c>
      <c r="G52" t="s">
        <v>37</v>
      </c>
      <c r="H52" t="s">
        <v>224</v>
      </c>
      <c r="I52" t="s">
        <v>225</v>
      </c>
      <c r="J52" t="s">
        <v>36</v>
      </c>
      <c r="K52" t="s">
        <v>37</v>
      </c>
      <c r="L52" t="s">
        <v>224</v>
      </c>
      <c r="M52" t="s">
        <v>226</v>
      </c>
      <c r="N52" t="s">
        <v>227</v>
      </c>
    </row>
    <row r="53" spans="5:14" x14ac:dyDescent="0.3">
      <c r="E53" t="s">
        <v>103</v>
      </c>
      <c r="F53" t="s">
        <v>104</v>
      </c>
      <c r="G53">
        <v>135018</v>
      </c>
      <c r="H53">
        <f>G53/$G$62</f>
        <v>0.14388000089513397</v>
      </c>
      <c r="I53">
        <f>ROUNDUP(H53*$F$51,0)</f>
        <v>9</v>
      </c>
      <c r="L53">
        <f>K53/$K$62</f>
        <v>0</v>
      </c>
      <c r="M53">
        <f>ROUNDUP(L53*$K$51,0)</f>
        <v>0</v>
      </c>
      <c r="N53">
        <f>MAX(I53,M53)</f>
        <v>9</v>
      </c>
    </row>
    <row r="54" spans="5:14" x14ac:dyDescent="0.3">
      <c r="E54" t="s">
        <v>103</v>
      </c>
      <c r="F54" t="s">
        <v>105</v>
      </c>
      <c r="G54">
        <v>88007</v>
      </c>
      <c r="H54">
        <f t="shared" ref="H54:H61" si="16">G54/$G$62</f>
        <v>9.3783401018960849E-2</v>
      </c>
      <c r="I54">
        <f t="shared" ref="I54:I61" si="17">ROUNDUP(H54*$F$51,0)</f>
        <v>6</v>
      </c>
      <c r="L54">
        <f t="shared" ref="L54:L61" si="18">K54/$K$62</f>
        <v>0</v>
      </c>
      <c r="M54">
        <f t="shared" ref="M54:M61" si="19">ROUNDUP(L54*$K$51,0)</f>
        <v>0</v>
      </c>
      <c r="N54">
        <f t="shared" ref="N54:N61" si="20">MAX(I54,M54)</f>
        <v>6</v>
      </c>
    </row>
    <row r="55" spans="5:14" x14ac:dyDescent="0.3">
      <c r="E55" t="s">
        <v>103</v>
      </c>
      <c r="F55" t="s">
        <v>106</v>
      </c>
      <c r="G55">
        <v>20529</v>
      </c>
      <c r="H55">
        <f t="shared" si="16"/>
        <v>2.1876435278082963E-2</v>
      </c>
      <c r="I55">
        <f t="shared" si="17"/>
        <v>2</v>
      </c>
      <c r="L55">
        <f t="shared" si="18"/>
        <v>0</v>
      </c>
      <c r="M55">
        <f t="shared" si="19"/>
        <v>0</v>
      </c>
      <c r="N55">
        <f t="shared" si="20"/>
        <v>2</v>
      </c>
    </row>
    <row r="56" spans="5:14" x14ac:dyDescent="0.3">
      <c r="E56" t="s">
        <v>103</v>
      </c>
      <c r="F56" t="s">
        <v>107</v>
      </c>
      <c r="G56">
        <v>15011</v>
      </c>
      <c r="H56">
        <f t="shared" si="16"/>
        <v>1.5996257487422835E-2</v>
      </c>
      <c r="I56">
        <f t="shared" si="17"/>
        <v>1</v>
      </c>
      <c r="L56">
        <f t="shared" si="18"/>
        <v>0</v>
      </c>
      <c r="M56">
        <f t="shared" si="19"/>
        <v>0</v>
      </c>
      <c r="N56" s="3">
        <v>2</v>
      </c>
    </row>
    <row r="57" spans="5:14" x14ac:dyDescent="0.3">
      <c r="E57" t="s">
        <v>103</v>
      </c>
      <c r="F57" t="s">
        <v>108</v>
      </c>
      <c r="G57">
        <v>42091</v>
      </c>
      <c r="H57">
        <f t="shared" si="16"/>
        <v>4.4853672233902776E-2</v>
      </c>
      <c r="I57">
        <f t="shared" si="17"/>
        <v>3</v>
      </c>
      <c r="L57">
        <f t="shared" si="18"/>
        <v>0</v>
      </c>
      <c r="M57">
        <f t="shared" si="19"/>
        <v>0</v>
      </c>
      <c r="N57">
        <f t="shared" si="20"/>
        <v>3</v>
      </c>
    </row>
    <row r="58" spans="5:14" x14ac:dyDescent="0.3">
      <c r="E58" t="s">
        <v>103</v>
      </c>
      <c r="F58" t="s">
        <v>109</v>
      </c>
      <c r="G58">
        <v>47979</v>
      </c>
      <c r="H58">
        <f t="shared" si="16"/>
        <v>5.1128135233432827E-2</v>
      </c>
      <c r="I58">
        <f t="shared" si="17"/>
        <v>4</v>
      </c>
      <c r="L58">
        <f t="shared" si="18"/>
        <v>0</v>
      </c>
      <c r="M58">
        <f t="shared" si="19"/>
        <v>0</v>
      </c>
      <c r="N58">
        <f t="shared" si="20"/>
        <v>4</v>
      </c>
    </row>
    <row r="59" spans="5:14" x14ac:dyDescent="0.3">
      <c r="E59" t="s">
        <v>103</v>
      </c>
      <c r="F59" t="s">
        <v>110</v>
      </c>
      <c r="G59">
        <v>149932</v>
      </c>
      <c r="H59">
        <f t="shared" si="16"/>
        <v>0.15977289171969092</v>
      </c>
      <c r="I59">
        <f t="shared" si="17"/>
        <v>10</v>
      </c>
      <c r="J59" t="s">
        <v>110</v>
      </c>
      <c r="K59">
        <v>149932</v>
      </c>
      <c r="L59">
        <f t="shared" si="18"/>
        <v>0.25422027495371091</v>
      </c>
      <c r="M59">
        <f t="shared" si="19"/>
        <v>30</v>
      </c>
      <c r="N59">
        <f t="shared" si="20"/>
        <v>30</v>
      </c>
    </row>
    <row r="60" spans="5:14" x14ac:dyDescent="0.3">
      <c r="E60" t="s">
        <v>103</v>
      </c>
      <c r="F60" t="s">
        <v>111</v>
      </c>
      <c r="G60">
        <v>341907</v>
      </c>
      <c r="H60">
        <f t="shared" si="16"/>
        <v>0.36434830515970151</v>
      </c>
      <c r="I60">
        <f t="shared" si="17"/>
        <v>22</v>
      </c>
      <c r="J60" t="s">
        <v>111</v>
      </c>
      <c r="K60">
        <v>341907</v>
      </c>
      <c r="L60">
        <f t="shared" si="18"/>
        <v>0.57972742008776268</v>
      </c>
      <c r="M60">
        <f t="shared" si="19"/>
        <v>68</v>
      </c>
      <c r="N60">
        <f t="shared" si="20"/>
        <v>68</v>
      </c>
    </row>
    <row r="61" spans="5:14" x14ac:dyDescent="0.3">
      <c r="E61" t="s">
        <v>103</v>
      </c>
      <c r="F61" t="s">
        <v>112</v>
      </c>
      <c r="G61">
        <v>97933</v>
      </c>
      <c r="H61">
        <f t="shared" si="16"/>
        <v>0.10436090097367134</v>
      </c>
      <c r="I61">
        <f t="shared" si="17"/>
        <v>7</v>
      </c>
      <c r="J61" t="s">
        <v>112</v>
      </c>
      <c r="K61">
        <v>97933</v>
      </c>
      <c r="L61">
        <f t="shared" si="18"/>
        <v>0.16605230495852635</v>
      </c>
      <c r="M61">
        <f t="shared" si="19"/>
        <v>20</v>
      </c>
      <c r="N61">
        <f t="shared" si="20"/>
        <v>20</v>
      </c>
    </row>
    <row r="62" spans="5:14" x14ac:dyDescent="0.3">
      <c r="G62">
        <f>SUM(G53:G61)</f>
        <v>938407</v>
      </c>
      <c r="K62">
        <f>SUM(K59:K61)</f>
        <v>589772</v>
      </c>
      <c r="N62">
        <f>SUM(N53:N61)</f>
        <v>144</v>
      </c>
    </row>
    <row r="64" spans="5:14" x14ac:dyDescent="0.3">
      <c r="E64" t="s">
        <v>234</v>
      </c>
      <c r="F64">
        <f>SUM(N59:N61)</f>
        <v>118</v>
      </c>
    </row>
    <row r="65" spans="5:14" x14ac:dyDescent="0.3">
      <c r="E65" t="s">
        <v>235</v>
      </c>
      <c r="F65">
        <f>SUM(N53:N58)</f>
        <v>26</v>
      </c>
    </row>
    <row r="68" spans="5:14" x14ac:dyDescent="0.3">
      <c r="E68" t="s">
        <v>12</v>
      </c>
      <c r="F68">
        <f>B6</f>
        <v>146</v>
      </c>
      <c r="J68" t="s">
        <v>34</v>
      </c>
      <c r="K68">
        <f>B19</f>
        <v>102</v>
      </c>
    </row>
    <row r="69" spans="5:14" x14ac:dyDescent="0.3">
      <c r="E69" t="s">
        <v>35</v>
      </c>
      <c r="F69" t="s">
        <v>36</v>
      </c>
      <c r="G69" t="s">
        <v>37</v>
      </c>
      <c r="H69" t="s">
        <v>224</v>
      </c>
      <c r="I69" t="s">
        <v>225</v>
      </c>
      <c r="J69" t="s">
        <v>36</v>
      </c>
      <c r="K69" t="s">
        <v>37</v>
      </c>
      <c r="L69" t="s">
        <v>224</v>
      </c>
      <c r="M69" t="s">
        <v>226</v>
      </c>
      <c r="N69" t="s">
        <v>227</v>
      </c>
    </row>
    <row r="70" spans="5:14" x14ac:dyDescent="0.3">
      <c r="E70" t="s">
        <v>120</v>
      </c>
      <c r="F70" t="s">
        <v>121</v>
      </c>
      <c r="G70">
        <v>9896</v>
      </c>
      <c r="H70">
        <f>G70/$G$79</f>
        <v>8.9211019760565419E-2</v>
      </c>
      <c r="I70">
        <f>ROUNDUP(H70*$F$68,0)</f>
        <v>14</v>
      </c>
      <c r="L70">
        <f>K70/$K$79</f>
        <v>0</v>
      </c>
      <c r="M70">
        <f>ROUNDUP(L70*$K$68,0)</f>
        <v>0</v>
      </c>
      <c r="N70">
        <f>MAX(I70,M70)</f>
        <v>14</v>
      </c>
    </row>
    <row r="71" spans="5:14" x14ac:dyDescent="0.3">
      <c r="E71" t="s">
        <v>120</v>
      </c>
      <c r="F71" t="s">
        <v>122</v>
      </c>
      <c r="G71">
        <v>8041</v>
      </c>
      <c r="H71">
        <f t="shared" ref="H71:H78" si="21">G71/$G$79</f>
        <v>7.2488460983701139E-2</v>
      </c>
      <c r="I71">
        <f t="shared" ref="I71:I78" si="22">ROUNDUP(H71*$F$68,0)</f>
        <v>11</v>
      </c>
      <c r="L71">
        <f t="shared" ref="L71:L78" si="23">K71/$K$79</f>
        <v>0</v>
      </c>
      <c r="M71">
        <f t="shared" ref="M71:M78" si="24">ROUNDUP(L71*$K$68,0)</f>
        <v>0</v>
      </c>
      <c r="N71">
        <f t="shared" ref="N71:N78" si="25">MAX(I71,M71)</f>
        <v>11</v>
      </c>
    </row>
    <row r="72" spans="5:14" x14ac:dyDescent="0.3">
      <c r="E72" t="s">
        <v>120</v>
      </c>
      <c r="F72" t="s">
        <v>123</v>
      </c>
      <c r="G72">
        <v>143</v>
      </c>
      <c r="H72">
        <f t="shared" si="21"/>
        <v>1.2891244771383239E-3</v>
      </c>
      <c r="I72">
        <f t="shared" si="22"/>
        <v>1</v>
      </c>
      <c r="L72">
        <f t="shared" si="23"/>
        <v>0</v>
      </c>
      <c r="M72">
        <f t="shared" si="24"/>
        <v>0</v>
      </c>
      <c r="N72" s="3">
        <v>2</v>
      </c>
    </row>
    <row r="73" spans="5:14" x14ac:dyDescent="0.3">
      <c r="E73" t="s">
        <v>120</v>
      </c>
      <c r="F73" t="s">
        <v>124</v>
      </c>
      <c r="G73">
        <v>22971</v>
      </c>
      <c r="H73">
        <f t="shared" si="21"/>
        <v>0.20708026828212894</v>
      </c>
      <c r="I73">
        <f t="shared" si="22"/>
        <v>31</v>
      </c>
      <c r="L73">
        <f t="shared" si="23"/>
        <v>0</v>
      </c>
      <c r="M73">
        <f t="shared" si="24"/>
        <v>0</v>
      </c>
      <c r="N73">
        <f t="shared" si="25"/>
        <v>31</v>
      </c>
    </row>
    <row r="74" spans="5:14" x14ac:dyDescent="0.3">
      <c r="E74" t="s">
        <v>120</v>
      </c>
      <c r="F74" t="s">
        <v>125</v>
      </c>
      <c r="G74">
        <v>18571</v>
      </c>
      <c r="H74">
        <f t="shared" si="21"/>
        <v>0.1674148997547959</v>
      </c>
      <c r="I74">
        <f t="shared" si="22"/>
        <v>25</v>
      </c>
      <c r="L74">
        <f t="shared" si="23"/>
        <v>0</v>
      </c>
      <c r="M74">
        <f t="shared" si="24"/>
        <v>0</v>
      </c>
      <c r="N74">
        <f t="shared" si="25"/>
        <v>25</v>
      </c>
    </row>
    <row r="75" spans="5:14" x14ac:dyDescent="0.3">
      <c r="E75" t="s">
        <v>120</v>
      </c>
      <c r="F75" t="s">
        <v>126</v>
      </c>
      <c r="G75">
        <v>9438</v>
      </c>
      <c r="H75">
        <f t="shared" si="21"/>
        <v>8.5082215491129376E-2</v>
      </c>
      <c r="I75">
        <f t="shared" si="22"/>
        <v>13</v>
      </c>
      <c r="L75">
        <f t="shared" si="23"/>
        <v>0</v>
      </c>
      <c r="M75">
        <f t="shared" si="24"/>
        <v>0</v>
      </c>
      <c r="N75">
        <f t="shared" si="25"/>
        <v>13</v>
      </c>
    </row>
    <row r="76" spans="5:14" x14ac:dyDescent="0.3">
      <c r="E76" t="s">
        <v>120</v>
      </c>
      <c r="F76" t="s">
        <v>127</v>
      </c>
      <c r="G76">
        <v>5096</v>
      </c>
      <c r="H76">
        <f t="shared" si="21"/>
        <v>4.5939708639838456E-2</v>
      </c>
      <c r="I76">
        <f t="shared" si="22"/>
        <v>7</v>
      </c>
      <c r="J76" t="s">
        <v>127</v>
      </c>
      <c r="K76">
        <v>5096</v>
      </c>
      <c r="L76">
        <f t="shared" si="23"/>
        <v>0.12171586892137193</v>
      </c>
      <c r="M76">
        <f t="shared" si="24"/>
        <v>13</v>
      </c>
      <c r="N76">
        <f t="shared" si="25"/>
        <v>13</v>
      </c>
    </row>
    <row r="77" spans="5:14" x14ac:dyDescent="0.3">
      <c r="E77" t="s">
        <v>120</v>
      </c>
      <c r="F77" t="s">
        <v>128</v>
      </c>
      <c r="G77">
        <v>13219</v>
      </c>
      <c r="H77">
        <f t="shared" si="21"/>
        <v>0.11916738785518534</v>
      </c>
      <c r="I77">
        <f t="shared" si="22"/>
        <v>18</v>
      </c>
      <c r="J77" t="s">
        <v>128</v>
      </c>
      <c r="K77">
        <v>13219</v>
      </c>
      <c r="L77">
        <f t="shared" si="23"/>
        <v>0.31573039075188686</v>
      </c>
      <c r="M77">
        <f t="shared" si="24"/>
        <v>33</v>
      </c>
      <c r="N77">
        <f t="shared" si="25"/>
        <v>33</v>
      </c>
    </row>
    <row r="78" spans="5:14" x14ac:dyDescent="0.3">
      <c r="E78" t="s">
        <v>120</v>
      </c>
      <c r="F78" t="s">
        <v>129</v>
      </c>
      <c r="G78">
        <v>23553</v>
      </c>
      <c r="H78">
        <f t="shared" si="21"/>
        <v>0.2123269147555171</v>
      </c>
      <c r="I78">
        <f t="shared" si="22"/>
        <v>31</v>
      </c>
      <c r="J78" t="s">
        <v>129</v>
      </c>
      <c r="K78">
        <v>23553</v>
      </c>
      <c r="L78">
        <f t="shared" si="23"/>
        <v>0.56255374032674121</v>
      </c>
      <c r="M78">
        <f t="shared" si="24"/>
        <v>58</v>
      </c>
      <c r="N78">
        <f t="shared" si="25"/>
        <v>58</v>
      </c>
    </row>
    <row r="79" spans="5:14" x14ac:dyDescent="0.3">
      <c r="G79">
        <f>SUM(G70:G78)</f>
        <v>110928</v>
      </c>
      <c r="K79">
        <f>SUM(K70:K78)</f>
        <v>41868</v>
      </c>
      <c r="N79">
        <f>SUM(N70:N78)</f>
        <v>200</v>
      </c>
    </row>
    <row r="81" spans="5:14" x14ac:dyDescent="0.3">
      <c r="E81" t="s">
        <v>236</v>
      </c>
      <c r="F81">
        <f>SUM(N76:N78)</f>
        <v>104</v>
      </c>
    </row>
    <row r="82" spans="5:14" x14ac:dyDescent="0.3">
      <c r="E82" t="s">
        <v>237</v>
      </c>
      <c r="F82">
        <f>SUM(N70:N75)</f>
        <v>96</v>
      </c>
    </row>
    <row r="85" spans="5:14" x14ac:dyDescent="0.3">
      <c r="E85" t="s">
        <v>14</v>
      </c>
      <c r="F85">
        <f>B7</f>
        <v>78</v>
      </c>
      <c r="J85" t="s">
        <v>33</v>
      </c>
      <c r="K85">
        <f>B18</f>
        <v>70</v>
      </c>
    </row>
    <row r="86" spans="5:14" x14ac:dyDescent="0.3">
      <c r="E86" t="s">
        <v>35</v>
      </c>
      <c r="F86" t="s">
        <v>36</v>
      </c>
      <c r="G86" t="s">
        <v>37</v>
      </c>
      <c r="H86" t="s">
        <v>224</v>
      </c>
      <c r="I86" t="s">
        <v>225</v>
      </c>
      <c r="J86" t="s">
        <v>36</v>
      </c>
      <c r="K86" t="s">
        <v>37</v>
      </c>
      <c r="L86" t="s">
        <v>224</v>
      </c>
      <c r="M86" t="s">
        <v>226</v>
      </c>
      <c r="N86" t="s">
        <v>227</v>
      </c>
    </row>
    <row r="87" spans="5:14" x14ac:dyDescent="0.3">
      <c r="E87" t="s">
        <v>137</v>
      </c>
      <c r="F87" t="s">
        <v>138</v>
      </c>
      <c r="G87">
        <v>46165</v>
      </c>
      <c r="H87">
        <f>G87/$G$96</f>
        <v>0.14425615818961882</v>
      </c>
      <c r="I87">
        <f>ROUNDUP(H87*$F$85,0)</f>
        <v>12</v>
      </c>
      <c r="L87">
        <f>K87/$K$96</f>
        <v>0</v>
      </c>
      <c r="M87">
        <f>ROUNDUP(L87*$K$85,0)</f>
        <v>0</v>
      </c>
      <c r="N87">
        <f>MAX(I87,M87)</f>
        <v>12</v>
      </c>
    </row>
    <row r="88" spans="5:14" x14ac:dyDescent="0.3">
      <c r="E88" t="s">
        <v>137</v>
      </c>
      <c r="F88" t="s">
        <v>139</v>
      </c>
      <c r="G88">
        <v>68361</v>
      </c>
      <c r="H88">
        <f t="shared" ref="H88:H95" si="26">G88/$G$96</f>
        <v>0.21361410657425606</v>
      </c>
      <c r="I88">
        <f t="shared" ref="I88:I95" si="27">ROUNDUP(H88*$F$85,0)</f>
        <v>17</v>
      </c>
      <c r="L88">
        <f t="shared" ref="L88:L95" si="28">K88/$K$96</f>
        <v>0</v>
      </c>
      <c r="M88">
        <f t="shared" ref="M88:M95" si="29">ROUNDUP(L88*$K$85,0)</f>
        <v>0</v>
      </c>
      <c r="N88">
        <f t="shared" ref="N88:N95" si="30">MAX(I88,M88)</f>
        <v>17</v>
      </c>
    </row>
    <row r="89" spans="5:14" x14ac:dyDescent="0.3">
      <c r="E89" t="s">
        <v>137</v>
      </c>
      <c r="F89" t="s">
        <v>140</v>
      </c>
      <c r="G89">
        <v>37691</v>
      </c>
      <c r="H89">
        <f t="shared" si="26"/>
        <v>0.11777664590761232</v>
      </c>
      <c r="I89">
        <f t="shared" si="27"/>
        <v>10</v>
      </c>
      <c r="L89">
        <f t="shared" si="28"/>
        <v>0</v>
      </c>
      <c r="M89">
        <f t="shared" si="29"/>
        <v>0</v>
      </c>
      <c r="N89">
        <f t="shared" si="30"/>
        <v>10</v>
      </c>
    </row>
    <row r="90" spans="5:14" x14ac:dyDescent="0.3">
      <c r="E90" t="s">
        <v>137</v>
      </c>
      <c r="F90" t="s">
        <v>141</v>
      </c>
      <c r="G90">
        <v>51845</v>
      </c>
      <c r="H90">
        <f t="shared" si="26"/>
        <v>0.16200499342230665</v>
      </c>
      <c r="I90">
        <f t="shared" si="27"/>
        <v>13</v>
      </c>
      <c r="L90">
        <f t="shared" si="28"/>
        <v>0</v>
      </c>
      <c r="M90">
        <f t="shared" si="29"/>
        <v>0</v>
      </c>
      <c r="N90">
        <f t="shared" si="30"/>
        <v>13</v>
      </c>
    </row>
    <row r="91" spans="5:14" x14ac:dyDescent="0.3">
      <c r="E91" t="s">
        <v>137</v>
      </c>
      <c r="F91" t="s">
        <v>142</v>
      </c>
      <c r="G91">
        <v>47713</v>
      </c>
      <c r="H91">
        <f t="shared" si="26"/>
        <v>0.1490933407495133</v>
      </c>
      <c r="I91">
        <f t="shared" si="27"/>
        <v>12</v>
      </c>
      <c r="L91">
        <f t="shared" si="28"/>
        <v>0</v>
      </c>
      <c r="M91">
        <f t="shared" si="29"/>
        <v>0</v>
      </c>
      <c r="N91">
        <f t="shared" si="30"/>
        <v>12</v>
      </c>
    </row>
    <row r="92" spans="5:14" x14ac:dyDescent="0.3">
      <c r="E92" t="s">
        <v>137</v>
      </c>
      <c r="F92" t="s">
        <v>143</v>
      </c>
      <c r="G92">
        <v>13282</v>
      </c>
      <c r="H92">
        <f t="shared" si="26"/>
        <v>4.150352633108452E-2</v>
      </c>
      <c r="I92">
        <f t="shared" si="27"/>
        <v>4</v>
      </c>
      <c r="L92">
        <f t="shared" si="28"/>
        <v>0</v>
      </c>
      <c r="M92">
        <f t="shared" si="29"/>
        <v>0</v>
      </c>
      <c r="N92">
        <f t="shared" si="30"/>
        <v>4</v>
      </c>
    </row>
    <row r="93" spans="5:14" x14ac:dyDescent="0.3">
      <c r="E93" t="s">
        <v>137</v>
      </c>
      <c r="F93" t="s">
        <v>144</v>
      </c>
      <c r="G93">
        <v>6210</v>
      </c>
      <c r="H93">
        <f t="shared" si="26"/>
        <v>1.940497654841401E-2</v>
      </c>
      <c r="I93">
        <f t="shared" si="27"/>
        <v>2</v>
      </c>
      <c r="J93" t="s">
        <v>144</v>
      </c>
      <c r="K93">
        <v>6210</v>
      </c>
      <c r="L93">
        <f t="shared" si="28"/>
        <v>0.11298304344661961</v>
      </c>
      <c r="M93">
        <f t="shared" si="29"/>
        <v>8</v>
      </c>
      <c r="N93">
        <f t="shared" si="30"/>
        <v>8</v>
      </c>
    </row>
    <row r="94" spans="5:14" x14ac:dyDescent="0.3">
      <c r="E94" t="s">
        <v>137</v>
      </c>
      <c r="F94" t="s">
        <v>145</v>
      </c>
      <c r="G94">
        <v>27130</v>
      </c>
      <c r="H94">
        <f t="shared" si="26"/>
        <v>8.4775686595567168E-2</v>
      </c>
      <c r="I94">
        <f t="shared" si="27"/>
        <v>7</v>
      </c>
      <c r="J94" t="s">
        <v>145</v>
      </c>
      <c r="K94">
        <v>27130</v>
      </c>
      <c r="L94">
        <f t="shared" si="28"/>
        <v>0.4935958081653446</v>
      </c>
      <c r="M94">
        <f t="shared" si="29"/>
        <v>35</v>
      </c>
      <c r="N94">
        <f t="shared" si="30"/>
        <v>35</v>
      </c>
    </row>
    <row r="95" spans="5:14" x14ac:dyDescent="0.3">
      <c r="E95" t="s">
        <v>137</v>
      </c>
      <c r="F95" t="s">
        <v>146</v>
      </c>
      <c r="G95">
        <v>21624</v>
      </c>
      <c r="H95">
        <f t="shared" si="26"/>
        <v>6.7570565681627143E-2</v>
      </c>
      <c r="I95">
        <f t="shared" si="27"/>
        <v>6</v>
      </c>
      <c r="J95" t="s">
        <v>146</v>
      </c>
      <c r="K95">
        <v>21624</v>
      </c>
      <c r="L95">
        <f t="shared" si="28"/>
        <v>0.39342114838803582</v>
      </c>
      <c r="M95">
        <f t="shared" si="29"/>
        <v>28</v>
      </c>
      <c r="N95">
        <f t="shared" si="30"/>
        <v>28</v>
      </c>
    </row>
    <row r="96" spans="5:14" x14ac:dyDescent="0.3">
      <c r="G96">
        <f>SUM(G87:G95)</f>
        <v>320021</v>
      </c>
      <c r="K96">
        <f>SUM(K87:K95)</f>
        <v>54964</v>
      </c>
      <c r="N96">
        <f>SUM(N87:N95)</f>
        <v>139</v>
      </c>
    </row>
    <row r="98" spans="5:14" x14ac:dyDescent="0.3">
      <c r="E98" t="s">
        <v>238</v>
      </c>
      <c r="F98">
        <f>SUM(N93:N95)</f>
        <v>71</v>
      </c>
    </row>
    <row r="99" spans="5:14" x14ac:dyDescent="0.3">
      <c r="E99" t="s">
        <v>239</v>
      </c>
      <c r="F99">
        <f>SUM(N87:N92)</f>
        <v>68</v>
      </c>
    </row>
    <row r="102" spans="5:14" x14ac:dyDescent="0.3">
      <c r="E102" t="s">
        <v>18</v>
      </c>
      <c r="F102">
        <f>B8</f>
        <v>75</v>
      </c>
      <c r="J102" t="s">
        <v>26</v>
      </c>
      <c r="K102">
        <f>B11</f>
        <v>158</v>
      </c>
    </row>
    <row r="103" spans="5:14" x14ac:dyDescent="0.3">
      <c r="E103" t="s">
        <v>35</v>
      </c>
      <c r="F103" t="s">
        <v>36</v>
      </c>
      <c r="G103" t="s">
        <v>37</v>
      </c>
      <c r="H103" t="s">
        <v>224</v>
      </c>
      <c r="I103" t="s">
        <v>225</v>
      </c>
      <c r="J103" t="s">
        <v>36</v>
      </c>
      <c r="K103" t="s">
        <v>37</v>
      </c>
      <c r="L103" t="s">
        <v>224</v>
      </c>
      <c r="M103" t="s">
        <v>226</v>
      </c>
      <c r="N103" t="s">
        <v>227</v>
      </c>
    </row>
    <row r="104" spans="5:14" x14ac:dyDescent="0.3">
      <c r="E104" t="s">
        <v>164</v>
      </c>
      <c r="F104" t="s">
        <v>165</v>
      </c>
      <c r="G104">
        <v>36779</v>
      </c>
      <c r="H104">
        <f>G104/$G$113</f>
        <v>5.0186601532384065E-2</v>
      </c>
      <c r="I104">
        <f>ROUNDUP(H104*$F$102,0)</f>
        <v>4</v>
      </c>
      <c r="L104">
        <f>K104/$K$113</f>
        <v>0</v>
      </c>
      <c r="M104">
        <f>ROUNDUP(L104*$K$102,0)</f>
        <v>0</v>
      </c>
      <c r="N104">
        <f>MAX(I104,M104)</f>
        <v>4</v>
      </c>
    </row>
    <row r="105" spans="5:14" x14ac:dyDescent="0.3">
      <c r="E105" t="s">
        <v>164</v>
      </c>
      <c r="F105" t="s">
        <v>166</v>
      </c>
      <c r="G105">
        <v>52180</v>
      </c>
      <c r="H105">
        <f t="shared" ref="H105:H112" si="31">G105/$G$113</f>
        <v>7.1201959486658167E-2</v>
      </c>
      <c r="I105">
        <f t="shared" ref="I105:I112" si="32">ROUNDUP(H105*$F$102,0)</f>
        <v>6</v>
      </c>
      <c r="L105">
        <f t="shared" ref="L105:L112" si="33">K105/$K$113</f>
        <v>0</v>
      </c>
      <c r="M105">
        <f t="shared" ref="M105:M112" si="34">ROUNDUP(L105*$K$102,0)</f>
        <v>0</v>
      </c>
      <c r="N105">
        <f t="shared" ref="N105:N112" si="35">MAX(I105,M105)</f>
        <v>6</v>
      </c>
    </row>
    <row r="106" spans="5:14" x14ac:dyDescent="0.3">
      <c r="E106" t="s">
        <v>164</v>
      </c>
      <c r="F106" t="s">
        <v>167</v>
      </c>
      <c r="G106">
        <v>89843</v>
      </c>
      <c r="H106">
        <f t="shared" si="31"/>
        <v>0.12259481882253409</v>
      </c>
      <c r="I106">
        <f t="shared" si="32"/>
        <v>10</v>
      </c>
      <c r="L106">
        <f t="shared" si="33"/>
        <v>0</v>
      </c>
      <c r="M106">
        <f t="shared" si="34"/>
        <v>0</v>
      </c>
      <c r="N106">
        <f t="shared" si="35"/>
        <v>10</v>
      </c>
    </row>
    <row r="107" spans="5:14" x14ac:dyDescent="0.3">
      <c r="E107" t="s">
        <v>164</v>
      </c>
      <c r="F107" t="s">
        <v>168</v>
      </c>
      <c r="G107">
        <v>23224</v>
      </c>
      <c r="H107">
        <f t="shared" si="31"/>
        <v>3.1690193697166524E-2</v>
      </c>
      <c r="I107">
        <f t="shared" si="32"/>
        <v>3</v>
      </c>
      <c r="L107">
        <f t="shared" si="33"/>
        <v>0</v>
      </c>
      <c r="M107">
        <f t="shared" si="34"/>
        <v>0</v>
      </c>
      <c r="N107">
        <f t="shared" si="35"/>
        <v>3</v>
      </c>
    </row>
    <row r="108" spans="5:14" x14ac:dyDescent="0.3">
      <c r="E108" t="s">
        <v>164</v>
      </c>
      <c r="F108" t="s">
        <v>169</v>
      </c>
      <c r="G108">
        <v>30359</v>
      </c>
      <c r="H108">
        <f t="shared" si="31"/>
        <v>4.1426222461775686E-2</v>
      </c>
      <c r="I108">
        <f t="shared" si="32"/>
        <v>4</v>
      </c>
      <c r="L108">
        <f t="shared" si="33"/>
        <v>0</v>
      </c>
      <c r="M108">
        <f t="shared" si="34"/>
        <v>0</v>
      </c>
      <c r="N108">
        <f t="shared" si="35"/>
        <v>4</v>
      </c>
    </row>
    <row r="109" spans="5:14" x14ac:dyDescent="0.3">
      <c r="E109" t="s">
        <v>164</v>
      </c>
      <c r="F109" t="s">
        <v>170</v>
      </c>
      <c r="G109">
        <v>26503</v>
      </c>
      <c r="H109">
        <f t="shared" si="31"/>
        <v>3.6164536839304352E-2</v>
      </c>
      <c r="I109">
        <f t="shared" si="32"/>
        <v>3</v>
      </c>
      <c r="L109">
        <f t="shared" si="33"/>
        <v>0</v>
      </c>
      <c r="M109">
        <f t="shared" si="34"/>
        <v>0</v>
      </c>
      <c r="N109">
        <f t="shared" si="35"/>
        <v>3</v>
      </c>
    </row>
    <row r="110" spans="5:14" x14ac:dyDescent="0.3">
      <c r="E110" t="s">
        <v>164</v>
      </c>
      <c r="F110" t="s">
        <v>171</v>
      </c>
      <c r="G110">
        <v>175527</v>
      </c>
      <c r="H110">
        <f t="shared" si="31"/>
        <v>0.23951449487954479</v>
      </c>
      <c r="I110">
        <f t="shared" si="32"/>
        <v>18</v>
      </c>
      <c r="J110" t="s">
        <v>171</v>
      </c>
      <c r="K110">
        <v>175527</v>
      </c>
      <c r="L110">
        <f t="shared" si="33"/>
        <v>0.37034372316475966</v>
      </c>
      <c r="M110">
        <f t="shared" si="34"/>
        <v>59</v>
      </c>
      <c r="N110">
        <f t="shared" si="35"/>
        <v>59</v>
      </c>
    </row>
    <row r="111" spans="5:14" x14ac:dyDescent="0.3">
      <c r="E111" t="s">
        <v>164</v>
      </c>
      <c r="F111" t="s">
        <v>172</v>
      </c>
      <c r="G111">
        <v>202152</v>
      </c>
      <c r="H111">
        <f t="shared" si="31"/>
        <v>0.27584550621209125</v>
      </c>
      <c r="I111">
        <f t="shared" si="32"/>
        <v>21</v>
      </c>
      <c r="J111" t="s">
        <v>172</v>
      </c>
      <c r="K111">
        <v>202152</v>
      </c>
      <c r="L111">
        <f t="shared" si="33"/>
        <v>0.42651970537411621</v>
      </c>
      <c r="M111">
        <f t="shared" si="34"/>
        <v>68</v>
      </c>
      <c r="N111">
        <f t="shared" si="35"/>
        <v>68</v>
      </c>
    </row>
    <row r="112" spans="5:14" x14ac:dyDescent="0.3">
      <c r="E112" t="s">
        <v>164</v>
      </c>
      <c r="F112" t="s">
        <v>173</v>
      </c>
      <c r="G112">
        <v>96278</v>
      </c>
      <c r="H112">
        <f t="shared" si="31"/>
        <v>0.13137566606854109</v>
      </c>
      <c r="I112">
        <f t="shared" si="32"/>
        <v>10</v>
      </c>
      <c r="J112" t="s">
        <v>173</v>
      </c>
      <c r="K112">
        <v>96278</v>
      </c>
      <c r="L112">
        <f t="shared" si="33"/>
        <v>0.2031365714611241</v>
      </c>
      <c r="M112">
        <f t="shared" si="34"/>
        <v>33</v>
      </c>
      <c r="N112">
        <f t="shared" si="35"/>
        <v>33</v>
      </c>
    </row>
    <row r="113" spans="5:14" x14ac:dyDescent="0.3">
      <c r="G113">
        <f>SUM(G104:G112)</f>
        <v>732845</v>
      </c>
      <c r="K113">
        <f>SUM(K104:K112)</f>
        <v>473957</v>
      </c>
      <c r="N113">
        <f>SUM(N104:N112)</f>
        <v>190</v>
      </c>
    </row>
    <row r="115" spans="5:14" x14ac:dyDescent="0.3">
      <c r="E115" t="s">
        <v>240</v>
      </c>
      <c r="F115">
        <f>SUM(N110:N112)</f>
        <v>160</v>
      </c>
    </row>
    <row r="116" spans="5:14" x14ac:dyDescent="0.3">
      <c r="E116" t="s">
        <v>241</v>
      </c>
      <c r="F116">
        <f>SUM(N104:N109)</f>
        <v>30</v>
      </c>
    </row>
    <row r="119" spans="5:14" x14ac:dyDescent="0.3">
      <c r="E119" t="s">
        <v>19</v>
      </c>
      <c r="F119">
        <f>B9</f>
        <v>144</v>
      </c>
      <c r="J119" t="s">
        <v>30</v>
      </c>
      <c r="K119">
        <f>B15</f>
        <v>191</v>
      </c>
    </row>
    <row r="120" spans="5:14" x14ac:dyDescent="0.3">
      <c r="E120" t="s">
        <v>35</v>
      </c>
      <c r="F120" t="s">
        <v>36</v>
      </c>
      <c r="G120" t="s">
        <v>37</v>
      </c>
      <c r="H120" t="s">
        <v>224</v>
      </c>
      <c r="I120" t="s">
        <v>225</v>
      </c>
      <c r="J120" t="s">
        <v>36</v>
      </c>
      <c r="K120" t="s">
        <v>37</v>
      </c>
      <c r="L120" t="s">
        <v>224</v>
      </c>
      <c r="M120" t="s">
        <v>226</v>
      </c>
      <c r="N120" t="s">
        <v>227</v>
      </c>
    </row>
    <row r="121" spans="5:14" x14ac:dyDescent="0.3">
      <c r="E121" t="s">
        <v>174</v>
      </c>
      <c r="F121" t="s">
        <v>175</v>
      </c>
      <c r="G121">
        <v>6360</v>
      </c>
      <c r="H121">
        <f>G121/$G$130</f>
        <v>4.5900692840646649E-2</v>
      </c>
      <c r="I121">
        <f>ROUNDUP(H121*$F$119,0)</f>
        <v>7</v>
      </c>
      <c r="L121">
        <f>K121/$K$130</f>
        <v>0</v>
      </c>
      <c r="M121">
        <f>ROUNDUP(L121*$K$119,0)</f>
        <v>0</v>
      </c>
      <c r="N121">
        <f>MAX(I121,M121)</f>
        <v>7</v>
      </c>
    </row>
    <row r="122" spans="5:14" x14ac:dyDescent="0.3">
      <c r="E122" t="s">
        <v>174</v>
      </c>
      <c r="F122" t="s">
        <v>176</v>
      </c>
      <c r="G122">
        <v>7709</v>
      </c>
      <c r="H122">
        <f t="shared" ref="H122:H129" si="36">G122/$G$130</f>
        <v>5.5636547344110852E-2</v>
      </c>
      <c r="I122">
        <f t="shared" ref="I122:I129" si="37">ROUNDUP(H122*$F$119,0)</f>
        <v>9</v>
      </c>
      <c r="L122">
        <f t="shared" ref="L122:L129" si="38">K122/$K$130</f>
        <v>0</v>
      </c>
      <c r="M122">
        <f t="shared" ref="M122:M129" si="39">ROUNDUP(L122*$K$119,0)</f>
        <v>0</v>
      </c>
      <c r="N122">
        <f t="shared" ref="N122:N129" si="40">MAX(I122,M122)</f>
        <v>9</v>
      </c>
    </row>
    <row r="123" spans="5:14" x14ac:dyDescent="0.3">
      <c r="E123" t="s">
        <v>174</v>
      </c>
      <c r="F123" t="s">
        <v>177</v>
      </c>
      <c r="G123">
        <v>4557</v>
      </c>
      <c r="H123">
        <f t="shared" si="36"/>
        <v>3.2888279445727482E-2</v>
      </c>
      <c r="I123">
        <f t="shared" si="37"/>
        <v>5</v>
      </c>
      <c r="L123">
        <f t="shared" si="38"/>
        <v>0</v>
      </c>
      <c r="M123">
        <f t="shared" si="39"/>
        <v>0</v>
      </c>
      <c r="N123">
        <f t="shared" si="40"/>
        <v>5</v>
      </c>
    </row>
    <row r="124" spans="5:14" x14ac:dyDescent="0.3">
      <c r="E124" t="s">
        <v>174</v>
      </c>
      <c r="F124" t="s">
        <v>178</v>
      </c>
      <c r="G124">
        <v>23413</v>
      </c>
      <c r="H124">
        <f t="shared" si="36"/>
        <v>0.16897372979214781</v>
      </c>
      <c r="I124">
        <f t="shared" si="37"/>
        <v>25</v>
      </c>
      <c r="L124">
        <f t="shared" si="38"/>
        <v>0</v>
      </c>
      <c r="M124">
        <f t="shared" si="39"/>
        <v>0</v>
      </c>
      <c r="N124">
        <f t="shared" si="40"/>
        <v>25</v>
      </c>
    </row>
    <row r="125" spans="5:14" x14ac:dyDescent="0.3">
      <c r="E125" t="s">
        <v>174</v>
      </c>
      <c r="F125" t="s">
        <v>179</v>
      </c>
      <c r="G125">
        <v>31929</v>
      </c>
      <c r="H125">
        <f t="shared" si="36"/>
        <v>0.23043446882217089</v>
      </c>
      <c r="I125">
        <f t="shared" si="37"/>
        <v>34</v>
      </c>
      <c r="L125">
        <f t="shared" si="38"/>
        <v>0</v>
      </c>
      <c r="M125">
        <f t="shared" si="39"/>
        <v>0</v>
      </c>
      <c r="N125">
        <f t="shared" si="40"/>
        <v>34</v>
      </c>
    </row>
    <row r="126" spans="5:14" x14ac:dyDescent="0.3">
      <c r="E126" t="s">
        <v>174</v>
      </c>
      <c r="F126" t="s">
        <v>180</v>
      </c>
      <c r="G126">
        <v>16775</v>
      </c>
      <c r="H126">
        <f t="shared" si="36"/>
        <v>0.12106668591224018</v>
      </c>
      <c r="I126">
        <f t="shared" si="37"/>
        <v>18</v>
      </c>
      <c r="L126">
        <f t="shared" si="38"/>
        <v>0</v>
      </c>
      <c r="M126">
        <f t="shared" si="39"/>
        <v>0</v>
      </c>
      <c r="N126">
        <f t="shared" si="40"/>
        <v>18</v>
      </c>
    </row>
    <row r="127" spans="5:14" x14ac:dyDescent="0.3">
      <c r="E127" t="s">
        <v>174</v>
      </c>
      <c r="F127" t="s">
        <v>181</v>
      </c>
      <c r="G127">
        <v>11637</v>
      </c>
      <c r="H127">
        <f t="shared" si="36"/>
        <v>8.3985277136258654E-2</v>
      </c>
      <c r="I127">
        <f t="shared" si="37"/>
        <v>13</v>
      </c>
      <c r="J127" t="s">
        <v>181</v>
      </c>
      <c r="K127">
        <v>11637</v>
      </c>
      <c r="L127">
        <f t="shared" si="38"/>
        <v>0.24336533032185206</v>
      </c>
      <c r="M127">
        <f t="shared" si="39"/>
        <v>47</v>
      </c>
      <c r="N127">
        <f t="shared" si="40"/>
        <v>47</v>
      </c>
    </row>
    <row r="128" spans="5:14" x14ac:dyDescent="0.3">
      <c r="E128" t="s">
        <v>174</v>
      </c>
      <c r="F128" t="s">
        <v>182</v>
      </c>
      <c r="G128">
        <v>20126</v>
      </c>
      <c r="H128">
        <f t="shared" si="36"/>
        <v>0.14525115473441108</v>
      </c>
      <c r="I128">
        <f t="shared" si="37"/>
        <v>21</v>
      </c>
      <c r="J128" t="s">
        <v>182</v>
      </c>
      <c r="K128">
        <v>20126</v>
      </c>
      <c r="L128">
        <f t="shared" si="38"/>
        <v>0.42089633393981218</v>
      </c>
      <c r="M128">
        <f t="shared" si="39"/>
        <v>81</v>
      </c>
      <c r="N128">
        <f t="shared" si="40"/>
        <v>81</v>
      </c>
    </row>
    <row r="129" spans="5:14" x14ac:dyDescent="0.3">
      <c r="E129" t="s">
        <v>174</v>
      </c>
      <c r="F129" t="s">
        <v>183</v>
      </c>
      <c r="G129">
        <v>16054</v>
      </c>
      <c r="H129">
        <f t="shared" si="36"/>
        <v>0.11586316397228637</v>
      </c>
      <c r="I129">
        <f t="shared" si="37"/>
        <v>17</v>
      </c>
      <c r="J129" t="s">
        <v>183</v>
      </c>
      <c r="K129">
        <v>16054</v>
      </c>
      <c r="L129">
        <f t="shared" si="38"/>
        <v>0.33573833573833572</v>
      </c>
      <c r="M129">
        <f t="shared" si="39"/>
        <v>65</v>
      </c>
      <c r="N129">
        <f t="shared" si="40"/>
        <v>65</v>
      </c>
    </row>
    <row r="130" spans="5:14" x14ac:dyDescent="0.3">
      <c r="G130">
        <f>SUM(G121:G129)</f>
        <v>138560</v>
      </c>
      <c r="K130">
        <f>SUM(K121:K129)</f>
        <v>47817</v>
      </c>
      <c r="N130">
        <f>SUM(N121:N129)</f>
        <v>291</v>
      </c>
    </row>
    <row r="132" spans="5:14" x14ac:dyDescent="0.3">
      <c r="E132" t="s">
        <v>242</v>
      </c>
      <c r="F132">
        <f>SUM(N127:N129)</f>
        <v>193</v>
      </c>
    </row>
    <row r="133" spans="5:14" x14ac:dyDescent="0.3">
      <c r="E133" t="s">
        <v>243</v>
      </c>
      <c r="F133">
        <f>SUM(N121:N126)</f>
        <v>98</v>
      </c>
    </row>
    <row r="136" spans="5:14" x14ac:dyDescent="0.3">
      <c r="E136" t="s">
        <v>24</v>
      </c>
      <c r="F136">
        <f>B10</f>
        <v>65</v>
      </c>
      <c r="J136" t="s">
        <v>32</v>
      </c>
      <c r="K136">
        <f>B17</f>
        <v>143</v>
      </c>
    </row>
    <row r="137" spans="5:14" x14ac:dyDescent="0.3">
      <c r="E137" t="s">
        <v>35</v>
      </c>
      <c r="F137" t="s">
        <v>36</v>
      </c>
      <c r="G137" t="s">
        <v>37</v>
      </c>
      <c r="H137" t="s">
        <v>224</v>
      </c>
      <c r="I137" t="s">
        <v>225</v>
      </c>
      <c r="J137" t="s">
        <v>36</v>
      </c>
      <c r="K137" t="s">
        <v>37</v>
      </c>
      <c r="L137" t="s">
        <v>224</v>
      </c>
      <c r="M137" t="s">
        <v>226</v>
      </c>
      <c r="N137" t="s">
        <v>227</v>
      </c>
    </row>
    <row r="138" spans="5:14" x14ac:dyDescent="0.3">
      <c r="E138" t="s">
        <v>209</v>
      </c>
      <c r="F138" t="s">
        <v>210</v>
      </c>
      <c r="G138">
        <v>5853</v>
      </c>
      <c r="H138">
        <f>G138/$G$147</f>
        <v>5.4380748861841494E-2</v>
      </c>
      <c r="I138">
        <f>ROUNDUP(H138*$F$136,0)</f>
        <v>4</v>
      </c>
      <c r="L138">
        <f>K138/$K$147</f>
        <v>0</v>
      </c>
      <c r="M138">
        <f>ROUNDUP(L138*$K$136,0)</f>
        <v>0</v>
      </c>
      <c r="N138">
        <f>MAX(I138,M138)</f>
        <v>4</v>
      </c>
    </row>
    <row r="139" spans="5:14" x14ac:dyDescent="0.3">
      <c r="E139" t="s">
        <v>209</v>
      </c>
      <c r="F139" t="s">
        <v>211</v>
      </c>
      <c r="G139">
        <v>6007</v>
      </c>
      <c r="H139">
        <f t="shared" ref="H139:H146" si="41">G139/$G$147</f>
        <v>5.5811576697946667E-2</v>
      </c>
      <c r="I139">
        <f t="shared" ref="I139:I146" si="42">ROUNDUP(H139*$F$136,0)</f>
        <v>4</v>
      </c>
      <c r="L139">
        <f t="shared" ref="L139:L146" si="43">K139/$K$147</f>
        <v>0</v>
      </c>
      <c r="M139">
        <f t="shared" ref="M139:M146" si="44">ROUNDUP(L139*$K$136,0)</f>
        <v>0</v>
      </c>
      <c r="N139">
        <f t="shared" ref="N139:N146" si="45">MAX(I139,M139)</f>
        <v>4</v>
      </c>
    </row>
    <row r="140" spans="5:14" x14ac:dyDescent="0.3">
      <c r="E140" t="s">
        <v>209</v>
      </c>
      <c r="F140" t="s">
        <v>212</v>
      </c>
      <c r="G140">
        <v>1133</v>
      </c>
      <c r="H140">
        <f t="shared" si="41"/>
        <v>1.0526804794202359E-2</v>
      </c>
      <c r="I140">
        <f t="shared" si="42"/>
        <v>1</v>
      </c>
      <c r="L140">
        <f t="shared" si="43"/>
        <v>0</v>
      </c>
      <c r="M140">
        <f t="shared" si="44"/>
        <v>0</v>
      </c>
      <c r="N140" s="3">
        <v>2</v>
      </c>
    </row>
    <row r="141" spans="5:14" x14ac:dyDescent="0.3">
      <c r="E141" t="s">
        <v>209</v>
      </c>
      <c r="F141" t="s">
        <v>213</v>
      </c>
      <c r="G141">
        <v>9477</v>
      </c>
      <c r="H141">
        <f t="shared" si="41"/>
        <v>8.8051658459537302E-2</v>
      </c>
      <c r="I141">
        <f t="shared" si="42"/>
        <v>6</v>
      </c>
      <c r="L141">
        <f t="shared" si="43"/>
        <v>0</v>
      </c>
      <c r="M141">
        <f t="shared" si="44"/>
        <v>0</v>
      </c>
      <c r="N141">
        <f t="shared" si="45"/>
        <v>6</v>
      </c>
    </row>
    <row r="142" spans="5:14" x14ac:dyDescent="0.3">
      <c r="E142" t="s">
        <v>209</v>
      </c>
      <c r="F142" t="s">
        <v>214</v>
      </c>
      <c r="G142">
        <v>7904</v>
      </c>
      <c r="H142">
        <f t="shared" si="41"/>
        <v>7.3436774133605873E-2</v>
      </c>
      <c r="I142">
        <f t="shared" si="42"/>
        <v>5</v>
      </c>
      <c r="L142">
        <f t="shared" si="43"/>
        <v>0</v>
      </c>
      <c r="M142">
        <f t="shared" si="44"/>
        <v>0</v>
      </c>
      <c r="N142">
        <f t="shared" si="45"/>
        <v>5</v>
      </c>
    </row>
    <row r="143" spans="5:14" x14ac:dyDescent="0.3">
      <c r="E143" t="s">
        <v>209</v>
      </c>
      <c r="F143" t="s">
        <v>215</v>
      </c>
      <c r="G143">
        <v>2525</v>
      </c>
      <c r="H143">
        <f t="shared" si="41"/>
        <v>2.346000185821797E-2</v>
      </c>
      <c r="I143">
        <f t="shared" si="42"/>
        <v>2</v>
      </c>
      <c r="L143">
        <f t="shared" si="43"/>
        <v>0</v>
      </c>
      <c r="M143">
        <f t="shared" si="44"/>
        <v>0</v>
      </c>
      <c r="N143">
        <f t="shared" si="45"/>
        <v>2</v>
      </c>
    </row>
    <row r="144" spans="5:14" x14ac:dyDescent="0.3">
      <c r="E144" t="s">
        <v>209</v>
      </c>
      <c r="F144" t="s">
        <v>216</v>
      </c>
      <c r="G144">
        <v>10908</v>
      </c>
      <c r="H144">
        <f t="shared" si="41"/>
        <v>0.10134720802750162</v>
      </c>
      <c r="I144">
        <f t="shared" si="42"/>
        <v>7</v>
      </c>
      <c r="J144" t="s">
        <v>216</v>
      </c>
      <c r="K144">
        <v>10908</v>
      </c>
      <c r="L144">
        <f t="shared" si="43"/>
        <v>0.14596352250070252</v>
      </c>
      <c r="M144">
        <f t="shared" si="44"/>
        <v>21</v>
      </c>
      <c r="N144">
        <f t="shared" si="45"/>
        <v>21</v>
      </c>
    </row>
    <row r="145" spans="5:14" x14ac:dyDescent="0.3">
      <c r="E145" t="s">
        <v>209</v>
      </c>
      <c r="F145" t="s">
        <v>217</v>
      </c>
      <c r="G145">
        <v>39898</v>
      </c>
      <c r="H145">
        <f t="shared" si="41"/>
        <v>0.3706959026293784</v>
      </c>
      <c r="I145">
        <f t="shared" si="42"/>
        <v>25</v>
      </c>
      <c r="J145" t="s">
        <v>217</v>
      </c>
      <c r="K145">
        <v>39898</v>
      </c>
      <c r="L145">
        <f t="shared" si="43"/>
        <v>0.5338882123884332</v>
      </c>
      <c r="M145">
        <f t="shared" si="44"/>
        <v>77</v>
      </c>
      <c r="N145">
        <f t="shared" si="45"/>
        <v>77</v>
      </c>
    </row>
    <row r="146" spans="5:14" x14ac:dyDescent="0.3">
      <c r="E146" t="s">
        <v>209</v>
      </c>
      <c r="F146" t="s">
        <v>218</v>
      </c>
      <c r="G146">
        <v>23925</v>
      </c>
      <c r="H146">
        <f t="shared" si="41"/>
        <v>0.22228932453776828</v>
      </c>
      <c r="I146">
        <f t="shared" si="42"/>
        <v>15</v>
      </c>
      <c r="J146" t="s">
        <v>218</v>
      </c>
      <c r="K146">
        <v>23925</v>
      </c>
      <c r="L146">
        <f t="shared" si="43"/>
        <v>0.32014826511086431</v>
      </c>
      <c r="M146">
        <f t="shared" si="44"/>
        <v>46</v>
      </c>
      <c r="N146">
        <f t="shared" si="45"/>
        <v>46</v>
      </c>
    </row>
    <row r="147" spans="5:14" x14ac:dyDescent="0.3">
      <c r="G147">
        <f>SUM(G138:G146)</f>
        <v>107630</v>
      </c>
      <c r="K147">
        <f>SUM(K138:K146)</f>
        <v>74731</v>
      </c>
      <c r="N147">
        <f>SUM(N138:N146)</f>
        <v>167</v>
      </c>
    </row>
    <row r="149" spans="5:14" x14ac:dyDescent="0.3">
      <c r="E149" t="s">
        <v>244</v>
      </c>
      <c r="H149">
        <f>SUM(N144:N146)</f>
        <v>144</v>
      </c>
    </row>
    <row r="150" spans="5:14" x14ac:dyDescent="0.3">
      <c r="E150" t="s">
        <v>245</v>
      </c>
      <c r="H150">
        <f>SUM(N138:N143)</f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19" workbookViewId="0">
      <selection activeCell="L37" sqref="L37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E1" t="s">
        <v>3</v>
      </c>
      <c r="F1">
        <f>B2</f>
        <v>250</v>
      </c>
      <c r="K1" t="s">
        <v>16</v>
      </c>
      <c r="L1">
        <f>B10</f>
        <v>26</v>
      </c>
    </row>
    <row r="2" spans="1:15" x14ac:dyDescent="0.3">
      <c r="A2" t="s">
        <v>3</v>
      </c>
      <c r="B2">
        <v>250</v>
      </c>
      <c r="E2" t="s">
        <v>35</v>
      </c>
      <c r="F2" t="s">
        <v>36</v>
      </c>
      <c r="G2" t="s">
        <v>37</v>
      </c>
      <c r="H2" t="s">
        <v>224</v>
      </c>
      <c r="I2" t="s">
        <v>246</v>
      </c>
      <c r="K2" t="s">
        <v>35</v>
      </c>
      <c r="L2" t="s">
        <v>36</v>
      </c>
      <c r="M2" t="s">
        <v>37</v>
      </c>
      <c r="N2" t="s">
        <v>224</v>
      </c>
      <c r="O2" t="s">
        <v>246</v>
      </c>
    </row>
    <row r="3" spans="1:15" x14ac:dyDescent="0.3">
      <c r="A3" t="s">
        <v>4</v>
      </c>
      <c r="B3">
        <v>152</v>
      </c>
      <c r="E3" t="s">
        <v>48</v>
      </c>
      <c r="F3" t="s">
        <v>49</v>
      </c>
      <c r="G3">
        <v>4533</v>
      </c>
      <c r="H3">
        <f>G3/$G$9</f>
        <v>9.8282815142448285E-2</v>
      </c>
      <c r="I3">
        <f>ROUNDUP(H3*$F$1,0)</f>
        <v>25</v>
      </c>
      <c r="K3" t="s">
        <v>152</v>
      </c>
      <c r="L3" t="s">
        <v>153</v>
      </c>
      <c r="M3">
        <v>9625</v>
      </c>
      <c r="N3">
        <f>M3/$M$7</f>
        <v>0.39952679423851228</v>
      </c>
      <c r="O3">
        <f>ROUNDUP(N3*$L$1,0)</f>
        <v>11</v>
      </c>
    </row>
    <row r="4" spans="1:15" x14ac:dyDescent="0.3">
      <c r="A4" t="s">
        <v>5</v>
      </c>
      <c r="B4">
        <v>79</v>
      </c>
      <c r="E4" t="s">
        <v>48</v>
      </c>
      <c r="F4" t="s">
        <v>50</v>
      </c>
      <c r="G4">
        <v>7356</v>
      </c>
      <c r="H4">
        <f t="shared" ref="H4:H8" si="0">G4/$G$9</f>
        <v>0.15949004813321191</v>
      </c>
      <c r="I4">
        <f t="shared" ref="I4:I8" si="1">ROUNDUP(H4*$F$1,0)</f>
        <v>40</v>
      </c>
      <c r="K4" t="s">
        <v>152</v>
      </c>
      <c r="L4" t="s">
        <v>154</v>
      </c>
      <c r="M4">
        <v>4922</v>
      </c>
      <c r="N4">
        <f t="shared" ref="N4:N6" si="2">M4/$M$7</f>
        <v>0.20430866298617742</v>
      </c>
      <c r="O4">
        <f t="shared" ref="O4:O6" si="3">ROUNDUP(N4*$L$1,0)</f>
        <v>6</v>
      </c>
    </row>
    <row r="5" spans="1:15" x14ac:dyDescent="0.3">
      <c r="A5" t="s">
        <v>6</v>
      </c>
      <c r="B5">
        <v>140</v>
      </c>
      <c r="E5" t="s">
        <v>48</v>
      </c>
      <c r="F5" t="s">
        <v>51</v>
      </c>
      <c r="G5">
        <v>4112</v>
      </c>
      <c r="H5">
        <f t="shared" si="0"/>
        <v>8.9154850179957501E-2</v>
      </c>
      <c r="I5">
        <f t="shared" si="1"/>
        <v>23</v>
      </c>
      <c r="K5" t="s">
        <v>152</v>
      </c>
      <c r="L5" t="s">
        <v>155</v>
      </c>
      <c r="M5">
        <v>6509</v>
      </c>
      <c r="N5">
        <f t="shared" si="2"/>
        <v>0.27018388609854305</v>
      </c>
      <c r="O5">
        <f t="shared" si="3"/>
        <v>8</v>
      </c>
    </row>
    <row r="6" spans="1:15" x14ac:dyDescent="0.3">
      <c r="A6" t="s">
        <v>7</v>
      </c>
      <c r="B6">
        <v>173</v>
      </c>
      <c r="E6" t="s">
        <v>48</v>
      </c>
      <c r="F6" t="s">
        <v>52</v>
      </c>
      <c r="G6">
        <v>13558</v>
      </c>
      <c r="H6">
        <f t="shared" si="0"/>
        <v>0.29395949872078403</v>
      </c>
      <c r="I6">
        <f t="shared" si="1"/>
        <v>74</v>
      </c>
      <c r="K6" t="s">
        <v>152</v>
      </c>
      <c r="L6" t="s">
        <v>156</v>
      </c>
      <c r="M6">
        <v>3035</v>
      </c>
      <c r="N6">
        <f t="shared" si="2"/>
        <v>0.12598065667676725</v>
      </c>
      <c r="O6">
        <f t="shared" si="3"/>
        <v>4</v>
      </c>
    </row>
    <row r="7" spans="1:15" x14ac:dyDescent="0.3">
      <c r="A7" t="s">
        <v>11</v>
      </c>
      <c r="B7">
        <v>73</v>
      </c>
      <c r="E7" t="s">
        <v>48</v>
      </c>
      <c r="F7" t="s">
        <v>53</v>
      </c>
      <c r="G7">
        <v>12760</v>
      </c>
      <c r="H7">
        <f t="shared" si="0"/>
        <v>0.27665756038333117</v>
      </c>
      <c r="I7">
        <f t="shared" si="1"/>
        <v>70</v>
      </c>
      <c r="M7">
        <f>SUM(M3:M6)</f>
        <v>24091</v>
      </c>
      <c r="O7">
        <f>SUM(O3:O6)</f>
        <v>29</v>
      </c>
    </row>
    <row r="8" spans="1:15" x14ac:dyDescent="0.3">
      <c r="A8" t="s">
        <v>13</v>
      </c>
      <c r="B8">
        <v>54</v>
      </c>
      <c r="E8" t="s">
        <v>48</v>
      </c>
      <c r="F8" t="s">
        <v>54</v>
      </c>
      <c r="G8">
        <v>3803</v>
      </c>
      <c r="H8">
        <f t="shared" si="0"/>
        <v>8.245522744026712E-2</v>
      </c>
      <c r="I8">
        <f t="shared" si="1"/>
        <v>21</v>
      </c>
    </row>
    <row r="9" spans="1:15" x14ac:dyDescent="0.3">
      <c r="A9" t="s">
        <v>15</v>
      </c>
      <c r="B9">
        <v>120</v>
      </c>
      <c r="G9">
        <f>SUM(G3:G8)</f>
        <v>46122</v>
      </c>
      <c r="I9">
        <f>SUM(I3:I8)</f>
        <v>253</v>
      </c>
    </row>
    <row r="10" spans="1:15" x14ac:dyDescent="0.3">
      <c r="A10" t="s">
        <v>16</v>
      </c>
      <c r="B10">
        <v>26</v>
      </c>
    </row>
    <row r="11" spans="1:15" x14ac:dyDescent="0.3">
      <c r="A11" t="s">
        <v>17</v>
      </c>
      <c r="B11">
        <v>52</v>
      </c>
      <c r="E11" t="s">
        <v>4</v>
      </c>
      <c r="F11">
        <f>B3</f>
        <v>152</v>
      </c>
      <c r="K11" t="s">
        <v>17</v>
      </c>
      <c r="L11">
        <f>B11</f>
        <v>52</v>
      </c>
    </row>
    <row r="12" spans="1:15" x14ac:dyDescent="0.3">
      <c r="A12" t="s">
        <v>20</v>
      </c>
      <c r="B12">
        <v>64</v>
      </c>
      <c r="E12" t="s">
        <v>35</v>
      </c>
      <c r="F12" t="s">
        <v>36</v>
      </c>
      <c r="G12" t="s">
        <v>37</v>
      </c>
      <c r="H12" t="s">
        <v>224</v>
      </c>
      <c r="I12" t="s">
        <v>246</v>
      </c>
      <c r="K12" t="s">
        <v>35</v>
      </c>
      <c r="L12" t="s">
        <v>36</v>
      </c>
      <c r="M12" t="s">
        <v>37</v>
      </c>
      <c r="N12" t="s">
        <v>224</v>
      </c>
      <c r="O12" t="s">
        <v>246</v>
      </c>
    </row>
    <row r="13" spans="1:15" x14ac:dyDescent="0.3">
      <c r="A13" t="s">
        <v>21</v>
      </c>
      <c r="B13">
        <v>69</v>
      </c>
      <c r="E13" t="s">
        <v>55</v>
      </c>
      <c r="F13" t="s">
        <v>56</v>
      </c>
      <c r="G13">
        <v>7772</v>
      </c>
      <c r="H13">
        <f t="shared" ref="H13:H18" si="4">G13/$G$19</f>
        <v>0.1369636091285576</v>
      </c>
      <c r="I13">
        <f t="shared" ref="I13:I18" si="5">ROUNDUP(H13*$F$11,0)</f>
        <v>21</v>
      </c>
      <c r="K13" t="s">
        <v>157</v>
      </c>
      <c r="L13" t="s">
        <v>158</v>
      </c>
      <c r="M13">
        <v>3524</v>
      </c>
      <c r="N13">
        <f>M13/$M$19</f>
        <v>0.16497354992743785</v>
      </c>
      <c r="O13">
        <f>ROUNDUP(N13*$L$11,0)</f>
        <v>9</v>
      </c>
    </row>
    <row r="14" spans="1:15" x14ac:dyDescent="0.3">
      <c r="A14" t="s">
        <v>22</v>
      </c>
      <c r="B14">
        <v>46</v>
      </c>
      <c r="E14" t="s">
        <v>55</v>
      </c>
      <c r="F14" t="s">
        <v>57</v>
      </c>
      <c r="G14">
        <v>10630</v>
      </c>
      <c r="H14">
        <f t="shared" si="4"/>
        <v>0.18732928011278527</v>
      </c>
      <c r="I14">
        <f t="shared" si="5"/>
        <v>29</v>
      </c>
      <c r="K14" t="s">
        <v>157</v>
      </c>
      <c r="L14" t="s">
        <v>159</v>
      </c>
      <c r="M14">
        <v>4046</v>
      </c>
      <c r="N14">
        <f t="shared" ref="N14:N18" si="6">M14/$M$19</f>
        <v>0.1894106081175975</v>
      </c>
      <c r="O14">
        <f t="shared" ref="O14:O18" si="7">ROUNDUP(N14*$L$11,0)</f>
        <v>10</v>
      </c>
    </row>
    <row r="15" spans="1:15" x14ac:dyDescent="0.3">
      <c r="A15" t="s">
        <v>23</v>
      </c>
      <c r="B15">
        <v>39</v>
      </c>
      <c r="E15" t="s">
        <v>55</v>
      </c>
      <c r="F15" t="s">
        <v>58</v>
      </c>
      <c r="G15">
        <v>7815</v>
      </c>
      <c r="H15">
        <f t="shared" si="4"/>
        <v>0.13772138514406557</v>
      </c>
      <c r="I15">
        <f t="shared" si="5"/>
        <v>21</v>
      </c>
      <c r="K15" t="s">
        <v>157</v>
      </c>
      <c r="L15" t="s">
        <v>160</v>
      </c>
      <c r="M15">
        <v>3303</v>
      </c>
      <c r="N15">
        <f t="shared" si="6"/>
        <v>0.15462759234118253</v>
      </c>
      <c r="O15">
        <f t="shared" si="7"/>
        <v>9</v>
      </c>
    </row>
    <row r="16" spans="1:15" x14ac:dyDescent="0.3">
      <c r="A16" t="s">
        <v>25</v>
      </c>
      <c r="B16">
        <v>55</v>
      </c>
      <c r="E16" t="s">
        <v>55</v>
      </c>
      <c r="F16" t="s">
        <v>59</v>
      </c>
      <c r="G16">
        <v>13532</v>
      </c>
      <c r="H16">
        <f t="shared" si="4"/>
        <v>0.23847034981055601</v>
      </c>
      <c r="I16">
        <f t="shared" si="5"/>
        <v>37</v>
      </c>
      <c r="K16" t="s">
        <v>157</v>
      </c>
      <c r="L16" t="s">
        <v>161</v>
      </c>
      <c r="M16">
        <v>4935</v>
      </c>
      <c r="N16">
        <f t="shared" si="6"/>
        <v>0.23102850990122184</v>
      </c>
      <c r="O16">
        <f t="shared" si="7"/>
        <v>13</v>
      </c>
    </row>
    <row r="17" spans="5:15" x14ac:dyDescent="0.3">
      <c r="E17" t="s">
        <v>55</v>
      </c>
      <c r="F17" t="s">
        <v>60</v>
      </c>
      <c r="G17">
        <v>12657</v>
      </c>
      <c r="H17">
        <f t="shared" si="4"/>
        <v>0.22305048902987049</v>
      </c>
      <c r="I17">
        <f t="shared" si="5"/>
        <v>34</v>
      </c>
      <c r="K17" t="s">
        <v>157</v>
      </c>
      <c r="L17" t="s">
        <v>162</v>
      </c>
      <c r="M17">
        <v>2871</v>
      </c>
      <c r="N17">
        <f t="shared" si="6"/>
        <v>0.134403820045878</v>
      </c>
      <c r="O17">
        <f t="shared" si="7"/>
        <v>7</v>
      </c>
    </row>
    <row r="18" spans="5:15" x14ac:dyDescent="0.3">
      <c r="E18" t="s">
        <v>55</v>
      </c>
      <c r="F18" t="s">
        <v>61</v>
      </c>
      <c r="G18">
        <v>4339</v>
      </c>
      <c r="H18">
        <f t="shared" si="4"/>
        <v>7.6464886774165131E-2</v>
      </c>
      <c r="I18">
        <f t="shared" si="5"/>
        <v>12</v>
      </c>
      <c r="K18" t="s">
        <v>157</v>
      </c>
      <c r="L18" t="s">
        <v>163</v>
      </c>
      <c r="M18">
        <v>2682</v>
      </c>
      <c r="N18">
        <f t="shared" si="6"/>
        <v>0.12555591966668228</v>
      </c>
      <c r="O18">
        <f t="shared" si="7"/>
        <v>7</v>
      </c>
    </row>
    <row r="19" spans="5:15" x14ac:dyDescent="0.3">
      <c r="G19">
        <f>SUM(G13:G18)</f>
        <v>56745</v>
      </c>
      <c r="I19">
        <f>SUM(I13:I18)</f>
        <v>154</v>
      </c>
      <c r="M19">
        <f>SUM(M13:M18)</f>
        <v>21361</v>
      </c>
      <c r="O19">
        <f>SUM(O13:O18)</f>
        <v>55</v>
      </c>
    </row>
    <row r="22" spans="5:15" x14ac:dyDescent="0.3">
      <c r="E22" t="s">
        <v>5</v>
      </c>
      <c r="F22">
        <f>B4</f>
        <v>79</v>
      </c>
      <c r="K22" t="s">
        <v>20</v>
      </c>
      <c r="L22">
        <f>B12</f>
        <v>64</v>
      </c>
    </row>
    <row r="23" spans="5:15" x14ac:dyDescent="0.3">
      <c r="E23" t="s">
        <v>35</v>
      </c>
      <c r="F23" t="s">
        <v>36</v>
      </c>
      <c r="G23" t="s">
        <v>37</v>
      </c>
      <c r="H23" t="s">
        <v>224</v>
      </c>
      <c r="I23" t="s">
        <v>246</v>
      </c>
      <c r="K23" t="s">
        <v>35</v>
      </c>
      <c r="L23" t="s">
        <v>36</v>
      </c>
      <c r="M23" t="s">
        <v>37</v>
      </c>
      <c r="N23" t="s">
        <v>224</v>
      </c>
      <c r="O23" t="s">
        <v>246</v>
      </c>
    </row>
    <row r="24" spans="5:15" x14ac:dyDescent="0.3">
      <c r="E24" t="s">
        <v>62</v>
      </c>
      <c r="F24" t="s">
        <v>63</v>
      </c>
      <c r="G24">
        <v>5914</v>
      </c>
      <c r="H24">
        <f t="shared" ref="H24:H29" si="8">G24/$G$30</f>
        <v>0.13464471916763426</v>
      </c>
      <c r="I24">
        <f t="shared" ref="I24:I29" si="9">ROUNDUP(H24*$F$22,0)</f>
        <v>11</v>
      </c>
      <c r="K24" t="s">
        <v>184</v>
      </c>
      <c r="L24" t="s">
        <v>185</v>
      </c>
      <c r="M24">
        <v>2990</v>
      </c>
      <c r="N24">
        <f>M24/$M$30</f>
        <v>0.12939241821014366</v>
      </c>
      <c r="O24">
        <f>ROUNDUP(N24*$L$22,0)</f>
        <v>9</v>
      </c>
    </row>
    <row r="25" spans="5:15" x14ac:dyDescent="0.3">
      <c r="E25" t="s">
        <v>62</v>
      </c>
      <c r="F25" t="s">
        <v>64</v>
      </c>
      <c r="G25">
        <v>12649</v>
      </c>
      <c r="H25">
        <f t="shared" si="8"/>
        <v>0.28798123989709262</v>
      </c>
      <c r="I25">
        <f t="shared" si="9"/>
        <v>23</v>
      </c>
      <c r="K25" t="s">
        <v>184</v>
      </c>
      <c r="L25" t="s">
        <v>186</v>
      </c>
      <c r="M25">
        <v>2667</v>
      </c>
      <c r="N25">
        <f t="shared" ref="N25:N29" si="10">M25/$M$30</f>
        <v>0.11541457503894754</v>
      </c>
      <c r="O25">
        <f t="shared" ref="O25:O29" si="11">ROUNDUP(N25*$L$22,0)</f>
        <v>8</v>
      </c>
    </row>
    <row r="26" spans="5:15" x14ac:dyDescent="0.3">
      <c r="E26" t="s">
        <v>62</v>
      </c>
      <c r="F26" t="s">
        <v>65</v>
      </c>
      <c r="G26">
        <v>6913</v>
      </c>
      <c r="H26">
        <f t="shared" si="8"/>
        <v>0.15738906723129112</v>
      </c>
      <c r="I26">
        <f t="shared" si="9"/>
        <v>13</v>
      </c>
      <c r="K26" t="s">
        <v>184</v>
      </c>
      <c r="L26" t="s">
        <v>187</v>
      </c>
      <c r="M26">
        <v>3124</v>
      </c>
      <c r="N26">
        <f t="shared" si="10"/>
        <v>0.13519127574865847</v>
      </c>
      <c r="O26">
        <f t="shared" si="11"/>
        <v>9</v>
      </c>
    </row>
    <row r="27" spans="5:15" x14ac:dyDescent="0.3">
      <c r="E27" t="s">
        <v>62</v>
      </c>
      <c r="F27" t="s">
        <v>66</v>
      </c>
      <c r="G27">
        <v>5418</v>
      </c>
      <c r="H27">
        <f t="shared" si="8"/>
        <v>0.12335223003893177</v>
      </c>
      <c r="I27">
        <f t="shared" si="9"/>
        <v>10</v>
      </c>
      <c r="K27" t="s">
        <v>184</v>
      </c>
      <c r="L27" t="s">
        <v>188</v>
      </c>
      <c r="M27">
        <v>2905</v>
      </c>
      <c r="N27">
        <f t="shared" si="10"/>
        <v>0.12571403842824996</v>
      </c>
      <c r="O27">
        <f t="shared" si="11"/>
        <v>9</v>
      </c>
    </row>
    <row r="28" spans="5:15" x14ac:dyDescent="0.3">
      <c r="E28" t="s">
        <v>62</v>
      </c>
      <c r="F28" t="s">
        <v>67</v>
      </c>
      <c r="G28">
        <v>8284</v>
      </c>
      <c r="H28">
        <f t="shared" si="8"/>
        <v>0.18860278214147486</v>
      </c>
      <c r="I28">
        <f t="shared" si="9"/>
        <v>15</v>
      </c>
      <c r="K28" t="s">
        <v>184</v>
      </c>
      <c r="L28" t="s">
        <v>189</v>
      </c>
      <c r="M28">
        <v>6104</v>
      </c>
      <c r="N28">
        <f t="shared" si="10"/>
        <v>0.26415094339622641</v>
      </c>
      <c r="O28">
        <f t="shared" si="11"/>
        <v>17</v>
      </c>
    </row>
    <row r="29" spans="5:15" x14ac:dyDescent="0.3">
      <c r="E29" t="s">
        <v>62</v>
      </c>
      <c r="F29" t="s">
        <v>68</v>
      </c>
      <c r="G29">
        <v>4745</v>
      </c>
      <c r="H29">
        <f t="shared" si="8"/>
        <v>0.10802996152357534</v>
      </c>
      <c r="I29">
        <f t="shared" si="9"/>
        <v>9</v>
      </c>
      <c r="K29" t="s">
        <v>184</v>
      </c>
      <c r="L29" t="s">
        <v>190</v>
      </c>
      <c r="M29">
        <v>5318</v>
      </c>
      <c r="N29">
        <f t="shared" si="10"/>
        <v>0.23013674917777394</v>
      </c>
      <c r="O29">
        <f t="shared" si="11"/>
        <v>15</v>
      </c>
    </row>
    <row r="30" spans="5:15" x14ac:dyDescent="0.3">
      <c r="G30">
        <f>SUM(G24:G29)</f>
        <v>43923</v>
      </c>
      <c r="I30">
        <f>SUM(I24:I29)</f>
        <v>81</v>
      </c>
      <c r="M30">
        <f>SUM(M24:M29)</f>
        <v>23108</v>
      </c>
      <c r="O30">
        <f>SUM(O24:O29)</f>
        <v>67</v>
      </c>
    </row>
    <row r="32" spans="5:15" x14ac:dyDescent="0.3">
      <c r="E32" t="s">
        <v>6</v>
      </c>
      <c r="F32">
        <f>B5</f>
        <v>140</v>
      </c>
      <c r="K32" t="s">
        <v>21</v>
      </c>
      <c r="L32">
        <f>B13</f>
        <v>69</v>
      </c>
    </row>
    <row r="33" spans="5:15" x14ac:dyDescent="0.3">
      <c r="E33" t="s">
        <v>35</v>
      </c>
      <c r="F33" t="s">
        <v>36</v>
      </c>
      <c r="G33" t="s">
        <v>37</v>
      </c>
      <c r="H33" t="s">
        <v>224</v>
      </c>
      <c r="I33" t="s">
        <v>246</v>
      </c>
      <c r="K33" t="s">
        <v>35</v>
      </c>
      <c r="L33" t="s">
        <v>36</v>
      </c>
      <c r="M33" t="s">
        <v>37</v>
      </c>
      <c r="N33" t="s">
        <v>224</v>
      </c>
      <c r="O33" t="s">
        <v>246</v>
      </c>
    </row>
    <row r="34" spans="5:15" x14ac:dyDescent="0.3">
      <c r="E34" t="s">
        <v>69</v>
      </c>
      <c r="F34" t="s">
        <v>70</v>
      </c>
      <c r="G34">
        <v>4237</v>
      </c>
      <c r="H34">
        <f t="shared" ref="H34:H39" si="12">G34/$G$40</f>
        <v>4.2284585138021198E-2</v>
      </c>
      <c r="I34">
        <f t="shared" ref="I34:I39" si="13">ROUNDUP(H34*$F$32,0)</f>
        <v>6</v>
      </c>
      <c r="K34" t="s">
        <v>191</v>
      </c>
      <c r="L34" t="s">
        <v>192</v>
      </c>
      <c r="M34">
        <v>4151</v>
      </c>
      <c r="N34">
        <f>M34/$M$37</f>
        <v>0.48720657276995305</v>
      </c>
      <c r="O34">
        <f>ROUNDUP(N34*$L$32,0)</f>
        <v>34</v>
      </c>
    </row>
    <row r="35" spans="5:15" x14ac:dyDescent="0.3">
      <c r="E35" t="s">
        <v>69</v>
      </c>
      <c r="F35" t="s">
        <v>71</v>
      </c>
      <c r="G35">
        <v>16837</v>
      </c>
      <c r="H35">
        <f t="shared" si="12"/>
        <v>0.16803057823197143</v>
      </c>
      <c r="I35">
        <f t="shared" si="13"/>
        <v>24</v>
      </c>
      <c r="K35" t="s">
        <v>191</v>
      </c>
      <c r="L35" t="s">
        <v>193</v>
      </c>
      <c r="M35">
        <v>2885</v>
      </c>
      <c r="N35">
        <f t="shared" ref="N35:N36" si="14">M35/$M$37</f>
        <v>0.33861502347417838</v>
      </c>
      <c r="O35">
        <f t="shared" ref="O35:O36" si="15">ROUNDUP(N35*$L$32,0)</f>
        <v>24</v>
      </c>
    </row>
    <row r="36" spans="5:15" x14ac:dyDescent="0.3">
      <c r="E36" t="s">
        <v>69</v>
      </c>
      <c r="F36" t="s">
        <v>72</v>
      </c>
      <c r="G36">
        <v>13044</v>
      </c>
      <c r="H36">
        <f t="shared" si="12"/>
        <v>0.1301770423744037</v>
      </c>
      <c r="I36">
        <f t="shared" si="13"/>
        <v>19</v>
      </c>
      <c r="K36" t="s">
        <v>191</v>
      </c>
      <c r="L36" t="s">
        <v>194</v>
      </c>
      <c r="M36">
        <v>1484</v>
      </c>
      <c r="N36">
        <f t="shared" si="14"/>
        <v>0.17417840375586854</v>
      </c>
      <c r="O36">
        <f t="shared" si="15"/>
        <v>13</v>
      </c>
    </row>
    <row r="37" spans="5:15" x14ac:dyDescent="0.3">
      <c r="E37" t="s">
        <v>69</v>
      </c>
      <c r="F37" t="s">
        <v>73</v>
      </c>
      <c r="G37">
        <v>26237</v>
      </c>
      <c r="H37">
        <f t="shared" si="12"/>
        <v>0.26184108101634695</v>
      </c>
      <c r="I37">
        <f t="shared" si="13"/>
        <v>37</v>
      </c>
      <c r="M37">
        <f>SUM(M34:M36)</f>
        <v>8520</v>
      </c>
      <c r="O37">
        <f>SUM(O34:O36)</f>
        <v>71</v>
      </c>
    </row>
    <row r="38" spans="5:15" x14ac:dyDescent="0.3">
      <c r="E38" t="s">
        <v>69</v>
      </c>
      <c r="F38" t="s">
        <v>74</v>
      </c>
      <c r="G38">
        <v>25420</v>
      </c>
      <c r="H38">
        <f t="shared" si="12"/>
        <v>0.25368755114668368</v>
      </c>
      <c r="I38">
        <f t="shared" si="13"/>
        <v>36</v>
      </c>
    </row>
    <row r="39" spans="5:15" x14ac:dyDescent="0.3">
      <c r="E39" t="s">
        <v>69</v>
      </c>
      <c r="F39" t="s">
        <v>75</v>
      </c>
      <c r="G39">
        <v>14427</v>
      </c>
      <c r="H39">
        <f t="shared" si="12"/>
        <v>0.143979162092573</v>
      </c>
      <c r="I39">
        <f t="shared" si="13"/>
        <v>21</v>
      </c>
    </row>
    <row r="40" spans="5:15" x14ac:dyDescent="0.3">
      <c r="G40">
        <f>SUM(G34:G39)</f>
        <v>100202</v>
      </c>
      <c r="I40">
        <f>SUM(I34:I39)</f>
        <v>143</v>
      </c>
    </row>
    <row r="41" spans="5:15" x14ac:dyDescent="0.3">
      <c r="E41" t="s">
        <v>7</v>
      </c>
      <c r="F41">
        <f>B6</f>
        <v>173</v>
      </c>
      <c r="K41" t="s">
        <v>22</v>
      </c>
      <c r="L41">
        <f>B14</f>
        <v>46</v>
      </c>
    </row>
    <row r="42" spans="5:15" x14ac:dyDescent="0.3">
      <c r="E42" t="s">
        <v>35</v>
      </c>
      <c r="F42" t="s">
        <v>36</v>
      </c>
      <c r="G42" t="s">
        <v>37</v>
      </c>
      <c r="H42" t="s">
        <v>224</v>
      </c>
      <c r="I42" t="s">
        <v>246</v>
      </c>
      <c r="K42" t="s">
        <v>35</v>
      </c>
      <c r="L42" t="s">
        <v>36</v>
      </c>
      <c r="M42" t="s">
        <v>37</v>
      </c>
      <c r="N42" t="s">
        <v>224</v>
      </c>
      <c r="O42" t="s">
        <v>246</v>
      </c>
    </row>
    <row r="43" spans="5:15" x14ac:dyDescent="0.3">
      <c r="E43" t="s">
        <v>76</v>
      </c>
      <c r="F43" t="s">
        <v>77</v>
      </c>
      <c r="G43">
        <v>10518</v>
      </c>
      <c r="H43">
        <f t="shared" ref="H43:H48" si="16">G43/$G$49</f>
        <v>9.1782507395481563E-2</v>
      </c>
      <c r="I43">
        <f t="shared" ref="I43:I48" si="17">ROUNDUP(H43*$F$41,0)</f>
        <v>16</v>
      </c>
      <c r="K43" t="s">
        <v>195</v>
      </c>
      <c r="L43" t="s">
        <v>196</v>
      </c>
      <c r="M43">
        <v>5841</v>
      </c>
      <c r="N43">
        <f>M43/$M$49</f>
        <v>0.13510200305315262</v>
      </c>
      <c r="O43">
        <f>ROUNDUP(N43*$L$41,0)</f>
        <v>7</v>
      </c>
    </row>
    <row r="44" spans="5:15" x14ac:dyDescent="0.3">
      <c r="E44" t="s">
        <v>76</v>
      </c>
      <c r="F44" t="s">
        <v>78</v>
      </c>
      <c r="G44">
        <v>26197</v>
      </c>
      <c r="H44">
        <f t="shared" si="16"/>
        <v>0.22860109775997625</v>
      </c>
      <c r="I44">
        <f t="shared" si="17"/>
        <v>40</v>
      </c>
      <c r="K44" t="s">
        <v>195</v>
      </c>
      <c r="L44" t="s">
        <v>197</v>
      </c>
      <c r="M44">
        <v>9385</v>
      </c>
      <c r="N44">
        <f t="shared" ref="N44:N48" si="18">M44/$M$49</f>
        <v>0.21707452467965027</v>
      </c>
      <c r="O44">
        <f t="shared" ref="O44:O48" si="19">ROUNDUP(N44*$L$41,0)</f>
        <v>10</v>
      </c>
    </row>
    <row r="45" spans="5:15" x14ac:dyDescent="0.3">
      <c r="E45" t="s">
        <v>76</v>
      </c>
      <c r="F45" t="s">
        <v>79</v>
      </c>
      <c r="G45">
        <v>16139</v>
      </c>
      <c r="H45">
        <f t="shared" si="16"/>
        <v>0.14083265705035908</v>
      </c>
      <c r="I45">
        <f t="shared" si="17"/>
        <v>25</v>
      </c>
      <c r="K45" t="s">
        <v>195</v>
      </c>
      <c r="L45" t="s">
        <v>198</v>
      </c>
      <c r="M45">
        <v>6362</v>
      </c>
      <c r="N45">
        <f t="shared" si="18"/>
        <v>0.14715270389045659</v>
      </c>
      <c r="O45">
        <f t="shared" si="19"/>
        <v>7</v>
      </c>
    </row>
    <row r="46" spans="5:15" x14ac:dyDescent="0.3">
      <c r="E46" t="s">
        <v>76</v>
      </c>
      <c r="F46" t="s">
        <v>80</v>
      </c>
      <c r="G46">
        <v>34750</v>
      </c>
      <c r="H46">
        <f t="shared" si="16"/>
        <v>0.30323655942127631</v>
      </c>
      <c r="I46">
        <f t="shared" si="17"/>
        <v>53</v>
      </c>
      <c r="K46" t="s">
        <v>195</v>
      </c>
      <c r="L46" t="s">
        <v>199</v>
      </c>
      <c r="M46">
        <v>7608</v>
      </c>
      <c r="N46">
        <f t="shared" si="18"/>
        <v>0.17597261414627377</v>
      </c>
      <c r="O46">
        <f t="shared" si="19"/>
        <v>9</v>
      </c>
    </row>
    <row r="47" spans="5:15" x14ac:dyDescent="0.3">
      <c r="E47" t="s">
        <v>76</v>
      </c>
      <c r="F47" t="s">
        <v>81</v>
      </c>
      <c r="G47">
        <v>19949</v>
      </c>
      <c r="H47">
        <f t="shared" si="16"/>
        <v>0.17407960068762707</v>
      </c>
      <c r="I47">
        <f t="shared" si="17"/>
        <v>31</v>
      </c>
      <c r="K47" t="s">
        <v>195</v>
      </c>
      <c r="L47" t="s">
        <v>200</v>
      </c>
      <c r="M47">
        <v>9161</v>
      </c>
      <c r="N47">
        <f t="shared" si="18"/>
        <v>0.21189341721793034</v>
      </c>
      <c r="O47">
        <f t="shared" si="19"/>
        <v>10</v>
      </c>
    </row>
    <row r="48" spans="5:15" x14ac:dyDescent="0.3">
      <c r="E48" t="s">
        <v>76</v>
      </c>
      <c r="F48" t="s">
        <v>82</v>
      </c>
      <c r="G48">
        <v>7044</v>
      </c>
      <c r="H48">
        <f t="shared" si="16"/>
        <v>6.1467577685279717E-2</v>
      </c>
      <c r="I48">
        <f t="shared" si="17"/>
        <v>11</v>
      </c>
      <c r="K48" t="s">
        <v>195</v>
      </c>
      <c r="L48" t="s">
        <v>201</v>
      </c>
      <c r="M48">
        <v>4877</v>
      </c>
      <c r="N48">
        <f t="shared" si="18"/>
        <v>0.11280473701253643</v>
      </c>
      <c r="O48">
        <f t="shared" si="19"/>
        <v>6</v>
      </c>
    </row>
    <row r="49" spans="5:15" x14ac:dyDescent="0.3">
      <c r="G49">
        <f>SUM(G43:G48)</f>
        <v>114597</v>
      </c>
      <c r="I49">
        <f>SUM(I43:I48)</f>
        <v>176</v>
      </c>
      <c r="M49">
        <f>SUM(M43:M48)</f>
        <v>43234</v>
      </c>
      <c r="O49">
        <f>SUM(O43:O48)</f>
        <v>49</v>
      </c>
    </row>
    <row r="51" spans="5:15" x14ac:dyDescent="0.3">
      <c r="E51" t="s">
        <v>11</v>
      </c>
      <c r="F51">
        <f>B7</f>
        <v>73</v>
      </c>
      <c r="K51" t="s">
        <v>23</v>
      </c>
      <c r="L51">
        <f>B15</f>
        <v>39</v>
      </c>
    </row>
    <row r="52" spans="5:15" x14ac:dyDescent="0.3">
      <c r="E52" t="s">
        <v>35</v>
      </c>
      <c r="F52" t="s">
        <v>36</v>
      </c>
      <c r="G52" t="s">
        <v>37</v>
      </c>
      <c r="H52" t="s">
        <v>224</v>
      </c>
      <c r="I52" t="s">
        <v>246</v>
      </c>
      <c r="K52" t="s">
        <v>35</v>
      </c>
      <c r="L52" t="s">
        <v>36</v>
      </c>
      <c r="M52" t="s">
        <v>37</v>
      </c>
      <c r="N52" t="s">
        <v>224</v>
      </c>
      <c r="O52" t="s">
        <v>246</v>
      </c>
    </row>
    <row r="53" spans="5:15" x14ac:dyDescent="0.3">
      <c r="E53" t="s">
        <v>113</v>
      </c>
      <c r="F53" t="s">
        <v>114</v>
      </c>
      <c r="G53">
        <v>11041</v>
      </c>
      <c r="H53">
        <f t="shared" ref="H53:H58" si="20">G53/$G$59</f>
        <v>0.10555651159678005</v>
      </c>
      <c r="I53">
        <f t="shared" ref="I53:I58" si="21">ROUNDUP(H53*$F$51,0)</f>
        <v>8</v>
      </c>
      <c r="K53" t="s">
        <v>202</v>
      </c>
      <c r="L53" t="s">
        <v>203</v>
      </c>
      <c r="M53">
        <v>1626</v>
      </c>
      <c r="N53">
        <f>M53/$M$59</f>
        <v>4.8803913917819734E-2</v>
      </c>
      <c r="O53">
        <f>ROUNDUP(N53*$L$51,0)</f>
        <v>2</v>
      </c>
    </row>
    <row r="54" spans="5:15" x14ac:dyDescent="0.3">
      <c r="E54" t="s">
        <v>113</v>
      </c>
      <c r="F54" t="s">
        <v>115</v>
      </c>
      <c r="G54">
        <v>28078</v>
      </c>
      <c r="H54">
        <f t="shared" si="20"/>
        <v>0.26843725501443622</v>
      </c>
      <c r="I54">
        <f t="shared" si="21"/>
        <v>20</v>
      </c>
      <c r="K54" t="s">
        <v>202</v>
      </c>
      <c r="L54" t="s">
        <v>204</v>
      </c>
      <c r="M54">
        <v>9009</v>
      </c>
      <c r="N54">
        <f t="shared" ref="N54:N58" si="22">M54/$M$59</f>
        <v>0.27040249722363957</v>
      </c>
      <c r="O54">
        <f t="shared" ref="O54:O58" si="23">ROUNDUP(N54*$L$51,0)</f>
        <v>11</v>
      </c>
    </row>
    <row r="55" spans="5:15" x14ac:dyDescent="0.3">
      <c r="E55" t="s">
        <v>113</v>
      </c>
      <c r="F55" t="s">
        <v>116</v>
      </c>
      <c r="G55">
        <v>34083</v>
      </c>
      <c r="H55">
        <f t="shared" si="20"/>
        <v>0.32584753054551713</v>
      </c>
      <c r="I55">
        <f t="shared" si="21"/>
        <v>24</v>
      </c>
      <c r="K55" t="s">
        <v>202</v>
      </c>
      <c r="L55" t="s">
        <v>205</v>
      </c>
      <c r="M55">
        <v>5986</v>
      </c>
      <c r="N55">
        <f t="shared" si="22"/>
        <v>0.17966803733829576</v>
      </c>
      <c r="O55">
        <f t="shared" si="23"/>
        <v>8</v>
      </c>
    </row>
    <row r="56" spans="5:15" x14ac:dyDescent="0.3">
      <c r="E56" t="s">
        <v>113</v>
      </c>
      <c r="F56" t="s">
        <v>117</v>
      </c>
      <c r="G56">
        <v>9607</v>
      </c>
      <c r="H56">
        <f t="shared" si="20"/>
        <v>9.1846880437484471E-2</v>
      </c>
      <c r="I56">
        <f t="shared" si="21"/>
        <v>7</v>
      </c>
      <c r="K56" t="s">
        <v>202</v>
      </c>
      <c r="L56" t="s">
        <v>206</v>
      </c>
      <c r="M56">
        <v>7022</v>
      </c>
      <c r="N56">
        <f t="shared" si="22"/>
        <v>0.21076327400426209</v>
      </c>
      <c r="O56">
        <f t="shared" si="23"/>
        <v>9</v>
      </c>
    </row>
    <row r="57" spans="5:15" x14ac:dyDescent="0.3">
      <c r="E57" t="s">
        <v>113</v>
      </c>
      <c r="F57" t="s">
        <v>118</v>
      </c>
      <c r="G57">
        <v>12750</v>
      </c>
      <c r="H57">
        <f t="shared" si="20"/>
        <v>0.12189525612344404</v>
      </c>
      <c r="I57">
        <f t="shared" si="21"/>
        <v>9</v>
      </c>
      <c r="K57" t="s">
        <v>202</v>
      </c>
      <c r="L57" t="s">
        <v>207</v>
      </c>
      <c r="M57">
        <v>6429</v>
      </c>
      <c r="N57">
        <f t="shared" si="22"/>
        <v>0.1929645526307891</v>
      </c>
      <c r="O57">
        <f t="shared" si="23"/>
        <v>8</v>
      </c>
    </row>
    <row r="58" spans="5:15" x14ac:dyDescent="0.3">
      <c r="E58" t="s">
        <v>113</v>
      </c>
      <c r="F58" t="s">
        <v>119</v>
      </c>
      <c r="G58">
        <v>9039</v>
      </c>
      <c r="H58">
        <f t="shared" si="20"/>
        <v>8.6416566282338098E-2</v>
      </c>
      <c r="I58">
        <f t="shared" si="21"/>
        <v>7</v>
      </c>
      <c r="K58" t="s">
        <v>202</v>
      </c>
      <c r="L58" t="s">
        <v>208</v>
      </c>
      <c r="M58">
        <v>3245</v>
      </c>
      <c r="N58">
        <f t="shared" si="22"/>
        <v>9.7397724885193743E-2</v>
      </c>
      <c r="O58">
        <f t="shared" si="23"/>
        <v>4</v>
      </c>
    </row>
    <row r="59" spans="5:15" x14ac:dyDescent="0.3">
      <c r="G59">
        <f>SUM(G53:G58)</f>
        <v>104598</v>
      </c>
      <c r="I59">
        <f>SUM(I53:I58)</f>
        <v>75</v>
      </c>
      <c r="M59">
        <f>SUM(M53:M58)</f>
        <v>33317</v>
      </c>
      <c r="O59">
        <f>SUM(O53:O58)</f>
        <v>42</v>
      </c>
    </row>
    <row r="61" spans="5:15" x14ac:dyDescent="0.3">
      <c r="E61" t="s">
        <v>13</v>
      </c>
      <c r="F61">
        <f>B8</f>
        <v>54</v>
      </c>
      <c r="K61" t="s">
        <v>25</v>
      </c>
      <c r="L61">
        <f>B16</f>
        <v>55</v>
      </c>
    </row>
    <row r="62" spans="5:15" x14ac:dyDescent="0.3">
      <c r="E62" t="s">
        <v>35</v>
      </c>
      <c r="F62" t="s">
        <v>36</v>
      </c>
      <c r="G62" t="s">
        <v>37</v>
      </c>
      <c r="H62" t="s">
        <v>224</v>
      </c>
      <c r="I62" t="s">
        <v>246</v>
      </c>
      <c r="K62" t="s">
        <v>35</v>
      </c>
      <c r="L62" t="s">
        <v>36</v>
      </c>
      <c r="M62" t="s">
        <v>37</v>
      </c>
      <c r="N62" t="s">
        <v>224</v>
      </c>
      <c r="O62" t="s">
        <v>246</v>
      </c>
    </row>
    <row r="63" spans="5:15" x14ac:dyDescent="0.3">
      <c r="E63" t="s">
        <v>130</v>
      </c>
      <c r="F63" t="s">
        <v>131</v>
      </c>
      <c r="G63">
        <v>51545</v>
      </c>
      <c r="H63">
        <f t="shared" ref="H63:H68" si="24">G63/$G$69</f>
        <v>0.27172709732516581</v>
      </c>
      <c r="I63">
        <f t="shared" ref="I63:I68" si="25">ROUNDUP(H63*$F$61,0)</f>
        <v>15</v>
      </c>
      <c r="K63" t="s">
        <v>219</v>
      </c>
      <c r="L63" t="s">
        <v>220</v>
      </c>
      <c r="M63">
        <v>23406</v>
      </c>
      <c r="N63">
        <f>M63/$M$67</f>
        <v>0.34589977389273946</v>
      </c>
      <c r="O63">
        <f>ROUNDUP(N63*$L$61,0)</f>
        <v>20</v>
      </c>
    </row>
    <row r="64" spans="5:15" x14ac:dyDescent="0.3">
      <c r="E64" t="s">
        <v>130</v>
      </c>
      <c r="F64" t="s">
        <v>132</v>
      </c>
      <c r="G64">
        <v>32417</v>
      </c>
      <c r="H64">
        <f t="shared" si="24"/>
        <v>0.17089101394878067</v>
      </c>
      <c r="I64">
        <f t="shared" si="25"/>
        <v>10</v>
      </c>
      <c r="K64" t="s">
        <v>219</v>
      </c>
      <c r="L64" t="s">
        <v>221</v>
      </c>
      <c r="M64">
        <v>24674</v>
      </c>
      <c r="N64">
        <f t="shared" ref="N64:N66" si="26">M64/$M$67</f>
        <v>0.36463859783941949</v>
      </c>
      <c r="O64">
        <f t="shared" ref="O64:O66" si="27">ROUNDUP(N64*$L$61,0)</f>
        <v>21</v>
      </c>
    </row>
    <row r="65" spans="5:15" x14ac:dyDescent="0.3">
      <c r="E65" t="s">
        <v>130</v>
      </c>
      <c r="F65" t="s">
        <v>133</v>
      </c>
      <c r="G65">
        <v>36931</v>
      </c>
      <c r="H65">
        <f t="shared" si="24"/>
        <v>0.19468723312281885</v>
      </c>
      <c r="I65">
        <f t="shared" si="25"/>
        <v>11</v>
      </c>
      <c r="K65" t="s">
        <v>219</v>
      </c>
      <c r="L65" t="s">
        <v>222</v>
      </c>
      <c r="M65">
        <v>15273</v>
      </c>
      <c r="N65">
        <f t="shared" si="26"/>
        <v>0.22570824774262196</v>
      </c>
      <c r="O65">
        <f t="shared" si="27"/>
        <v>13</v>
      </c>
    </row>
    <row r="66" spans="5:15" x14ac:dyDescent="0.3">
      <c r="E66" t="s">
        <v>130</v>
      </c>
      <c r="F66" t="s">
        <v>134</v>
      </c>
      <c r="G66">
        <v>33232</v>
      </c>
      <c r="H66">
        <f t="shared" si="24"/>
        <v>0.17518740708720359</v>
      </c>
      <c r="I66">
        <f t="shared" si="25"/>
        <v>10</v>
      </c>
      <c r="K66" t="s">
        <v>219</v>
      </c>
      <c r="L66" t="s">
        <v>223</v>
      </c>
      <c r="M66">
        <v>4314</v>
      </c>
      <c r="N66">
        <f t="shared" si="26"/>
        <v>6.3753380525219089E-2</v>
      </c>
      <c r="O66">
        <f t="shared" si="27"/>
        <v>4</v>
      </c>
    </row>
    <row r="67" spans="5:15" x14ac:dyDescent="0.3">
      <c r="E67" t="s">
        <v>130</v>
      </c>
      <c r="F67" t="s">
        <v>135</v>
      </c>
      <c r="G67">
        <v>29457</v>
      </c>
      <c r="H67">
        <f t="shared" si="24"/>
        <v>0.15528693580187039</v>
      </c>
      <c r="I67">
        <f t="shared" si="25"/>
        <v>9</v>
      </c>
      <c r="M67">
        <f>SUM(M63:M66)</f>
        <v>67667</v>
      </c>
      <c r="O67">
        <f>SUM(O63:O66)</f>
        <v>58</v>
      </c>
    </row>
    <row r="68" spans="5:15" x14ac:dyDescent="0.3">
      <c r="E68" t="s">
        <v>130</v>
      </c>
      <c r="F68" t="s">
        <v>136</v>
      </c>
      <c r="G68">
        <v>6112</v>
      </c>
      <c r="H68">
        <f t="shared" si="24"/>
        <v>3.2220312714160704E-2</v>
      </c>
      <c r="I68">
        <f t="shared" si="25"/>
        <v>2</v>
      </c>
    </row>
    <row r="69" spans="5:15" x14ac:dyDescent="0.3">
      <c r="G69">
        <f>SUM(G63:G68)</f>
        <v>189694</v>
      </c>
      <c r="I69">
        <f>SUM(I63:I68)</f>
        <v>57</v>
      </c>
    </row>
    <row r="71" spans="5:15" x14ac:dyDescent="0.3">
      <c r="E71" t="s">
        <v>15</v>
      </c>
      <c r="F71">
        <f>B9</f>
        <v>120</v>
      </c>
    </row>
    <row r="72" spans="5:15" x14ac:dyDescent="0.3">
      <c r="E72" t="s">
        <v>35</v>
      </c>
      <c r="F72" t="s">
        <v>36</v>
      </c>
      <c r="G72" t="s">
        <v>37</v>
      </c>
      <c r="H72" t="s">
        <v>224</v>
      </c>
      <c r="I72" t="s">
        <v>246</v>
      </c>
    </row>
    <row r="73" spans="5:15" x14ac:dyDescent="0.3">
      <c r="E73" t="s">
        <v>147</v>
      </c>
      <c r="F73" t="s">
        <v>148</v>
      </c>
      <c r="G73">
        <v>12373</v>
      </c>
      <c r="H73">
        <f>G73/$G$77</f>
        <v>0.35798397129878773</v>
      </c>
      <c r="I73">
        <f>ROUNDUP(H73*$F$71,0)</f>
        <v>43</v>
      </c>
    </row>
    <row r="74" spans="5:15" x14ac:dyDescent="0.3">
      <c r="E74" t="s">
        <v>147</v>
      </c>
      <c r="F74" t="s">
        <v>149</v>
      </c>
      <c r="G74">
        <v>11421</v>
      </c>
      <c r="H74">
        <f>G74/$G$77</f>
        <v>0.33044006596649594</v>
      </c>
      <c r="I74">
        <f>ROUNDUP(H74*$F$71,0)</f>
        <v>40</v>
      </c>
    </row>
    <row r="75" spans="5:15" x14ac:dyDescent="0.3">
      <c r="E75" t="s">
        <v>147</v>
      </c>
      <c r="F75" t="s">
        <v>150</v>
      </c>
      <c r="G75">
        <v>5821</v>
      </c>
      <c r="H75">
        <f>G75/$G$77</f>
        <v>0.16841709342360328</v>
      </c>
      <c r="I75">
        <f>ROUNDUP(H75*$F$71,0)</f>
        <v>21</v>
      </c>
    </row>
    <row r="76" spans="5:15" x14ac:dyDescent="0.3">
      <c r="E76" t="s">
        <v>147</v>
      </c>
      <c r="F76" t="s">
        <v>151</v>
      </c>
      <c r="G76">
        <v>4948</v>
      </c>
      <c r="H76">
        <f>G76/$G$77</f>
        <v>0.14315886931111305</v>
      </c>
      <c r="I76">
        <f>ROUNDUP(H76*$F$71,0)</f>
        <v>18</v>
      </c>
    </row>
    <row r="77" spans="5:15" x14ac:dyDescent="0.3">
      <c r="G77">
        <f>SUM(G73:G76)</f>
        <v>34563</v>
      </c>
      <c r="I77">
        <f>SUM(I73:I76)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 1</vt:lpstr>
      <vt:lpstr>Viviendas por estrato</vt:lpstr>
      <vt:lpstr>Distribución Ciudades</vt:lpstr>
      <vt:lpstr>Distribución provincias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2023-07-28T14:55:29Z</dcterms:created>
  <dcterms:modified xsi:type="dcterms:W3CDTF">2023-07-31T14:28:32Z</dcterms:modified>
</cp:coreProperties>
</file>