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lambo\Desktop\"/>
    </mc:Choice>
  </mc:AlternateContent>
  <bookViews>
    <workbookView xWindow="0" yWindow="0" windowWidth="23040" windowHeight="8808" activeTab="1"/>
  </bookViews>
  <sheets>
    <sheet name="BORRADOR-ALIMENTOS" sheetId="19" r:id="rId1"/>
    <sheet name="ALIMENTOS" sheetId="1" r:id="rId2"/>
    <sheet name="Bebidas Alcohólicas" sheetId="8" r:id="rId3"/>
    <sheet name="PRENDAS DE VESTIR" sheetId="9" r:id="rId4"/>
    <sheet name="ALOJAMINETO AGUA" sheetId="10" r:id="rId5"/>
    <sheet name="MUEBLES Y ENSERES" sheetId="11" r:id="rId6"/>
    <sheet name="SALUD" sheetId="12" r:id="rId7"/>
    <sheet name="TRANSPORTE" sheetId="13" r:id="rId8"/>
    <sheet name="COMUNICACIONES" sheetId="14" r:id="rId9"/>
    <sheet name="RECREACION" sheetId="15" r:id="rId10"/>
    <sheet name="EDUACIÓN" sheetId="16" r:id="rId11"/>
    <sheet name="RESTAURANTES" sheetId="17" r:id="rId12"/>
    <sheet name="BIENES Y SERVICIOS" sheetId="18" r:id="rId13"/>
    <sheet name="ENEMDU" sheetId="5" r:id="rId14"/>
    <sheet name="FORMULAS" sheetId="2" r:id="rId15"/>
    <sheet name="GASTO CORRIENTE" sheetId="4" r:id="rId16"/>
  </sheets>
  <definedNames>
    <definedName name="_xlnm._FilterDatabase" localSheetId="1" hidden="1">ALIMENTOS!$A$1:$P$34</definedName>
    <definedName name="_xlnm._FilterDatabase" localSheetId="4" hidden="1">'ALOJAMINETO AGUA'!$A$1:$P$34</definedName>
    <definedName name="_xlnm._FilterDatabase" localSheetId="2" hidden="1">'Bebidas Alcohólicas'!$A$1:$P$34</definedName>
    <definedName name="_xlnm._FilterDatabase" localSheetId="12" hidden="1">'BIENES Y SERVICIOS'!$A$1:$P$34</definedName>
    <definedName name="_xlnm._FilterDatabase" localSheetId="0" hidden="1">'BORRADOR-ALIMENTOS'!$A$1:$P$34</definedName>
    <definedName name="_xlnm._FilterDatabase" localSheetId="8" hidden="1">COMUNICACIONES!$A$1:$P$34</definedName>
    <definedName name="_xlnm._FilterDatabase" localSheetId="10" hidden="1">EDUACIÓN!$A$1:$P$34</definedName>
    <definedName name="_xlnm._FilterDatabase" localSheetId="13" hidden="1">ENEMDU!$A$1:$P$34</definedName>
    <definedName name="_xlnm._FilterDatabase" localSheetId="15" hidden="1">'GASTO CORRIENTE'!$A$1:$P$34</definedName>
    <definedName name="_xlnm._FilterDatabase" localSheetId="5" hidden="1">'MUEBLES Y ENSERES'!$A$1:$P$34</definedName>
    <definedName name="_xlnm._FilterDatabase" localSheetId="3" hidden="1">'PRENDAS DE VESTIR'!$A$1:$P$34</definedName>
    <definedName name="_xlnm._FilterDatabase" localSheetId="9" hidden="1">RECREACION!$A$1:$P$34</definedName>
    <definedName name="_xlnm._FilterDatabase" localSheetId="11" hidden="1">RESTAURANTES!$A$1:$P$34</definedName>
    <definedName name="_xlnm._FilterDatabase" localSheetId="6" hidden="1">SALUD!$A$1:$P$34</definedName>
    <definedName name="_xlnm._FilterDatabase" localSheetId="7" hidden="1">TRANSPORTE!$A$1:$P$34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19" l="1"/>
  <c r="N34" i="19" s="1"/>
  <c r="M34" i="19"/>
  <c r="J34" i="19"/>
  <c r="L33" i="19"/>
  <c r="N33" i="19" s="1"/>
  <c r="M33" i="19"/>
  <c r="J33" i="19"/>
  <c r="M32" i="19"/>
  <c r="L32" i="19"/>
  <c r="N32" i="19" s="1"/>
  <c r="J32" i="19"/>
  <c r="L31" i="19"/>
  <c r="N31" i="19" s="1"/>
  <c r="M31" i="19"/>
  <c r="J31" i="19"/>
  <c r="L30" i="19"/>
  <c r="N30" i="19" s="1"/>
  <c r="M30" i="19"/>
  <c r="J30" i="19"/>
  <c r="L29" i="19"/>
  <c r="N29" i="19" s="1"/>
  <c r="M29" i="19"/>
  <c r="J29" i="19"/>
  <c r="M28" i="19"/>
  <c r="L28" i="19"/>
  <c r="N28" i="19" s="1"/>
  <c r="J28" i="19"/>
  <c r="L27" i="19"/>
  <c r="N27" i="19" s="1"/>
  <c r="M27" i="19"/>
  <c r="J27" i="19"/>
  <c r="L26" i="19"/>
  <c r="N26" i="19" s="1"/>
  <c r="M26" i="19"/>
  <c r="J26" i="19"/>
  <c r="L25" i="19"/>
  <c r="N25" i="19" s="1"/>
  <c r="M25" i="19"/>
  <c r="J25" i="19"/>
  <c r="M24" i="19"/>
  <c r="L24" i="19"/>
  <c r="N24" i="19" s="1"/>
  <c r="J24" i="19"/>
  <c r="L23" i="19"/>
  <c r="N23" i="19" s="1"/>
  <c r="M23" i="19"/>
  <c r="J23" i="19"/>
  <c r="L22" i="19"/>
  <c r="N22" i="19" s="1"/>
  <c r="M22" i="19"/>
  <c r="J22" i="19"/>
  <c r="L21" i="19"/>
  <c r="N21" i="19" s="1"/>
  <c r="M21" i="19"/>
  <c r="J21" i="19"/>
  <c r="M20" i="19"/>
  <c r="L20" i="19"/>
  <c r="N20" i="19" s="1"/>
  <c r="J20" i="19"/>
  <c r="L19" i="19"/>
  <c r="N19" i="19" s="1"/>
  <c r="M19" i="19"/>
  <c r="J19" i="19"/>
  <c r="L18" i="19"/>
  <c r="N18" i="19" s="1"/>
  <c r="M18" i="19"/>
  <c r="J18" i="19"/>
  <c r="L17" i="19"/>
  <c r="N17" i="19" s="1"/>
  <c r="M17" i="19"/>
  <c r="J17" i="19"/>
  <c r="M16" i="19"/>
  <c r="L16" i="19"/>
  <c r="N16" i="19" s="1"/>
  <c r="J16" i="19"/>
  <c r="L15" i="19"/>
  <c r="N15" i="19" s="1"/>
  <c r="M15" i="19"/>
  <c r="J15" i="19"/>
  <c r="L14" i="19"/>
  <c r="N14" i="19" s="1"/>
  <c r="M14" i="19"/>
  <c r="J14" i="19"/>
  <c r="L13" i="19"/>
  <c r="N13" i="19" s="1"/>
  <c r="M13" i="19"/>
  <c r="J13" i="19"/>
  <c r="M12" i="19"/>
  <c r="L12" i="19"/>
  <c r="N12" i="19" s="1"/>
  <c r="J12" i="19"/>
  <c r="L11" i="19"/>
  <c r="N11" i="19" s="1"/>
  <c r="M11" i="19"/>
  <c r="J11" i="19"/>
  <c r="L10" i="19"/>
  <c r="N10" i="19" s="1"/>
  <c r="M10" i="19"/>
  <c r="J10" i="19"/>
  <c r="L9" i="19"/>
  <c r="N9" i="19" s="1"/>
  <c r="M9" i="19"/>
  <c r="J9" i="19"/>
  <c r="M8" i="19"/>
  <c r="L8" i="19"/>
  <c r="N8" i="19" s="1"/>
  <c r="J8" i="19"/>
  <c r="L7" i="19"/>
  <c r="N7" i="19" s="1"/>
  <c r="M7" i="19"/>
  <c r="J7" i="19"/>
  <c r="L6" i="19"/>
  <c r="N6" i="19" s="1"/>
  <c r="M6" i="19"/>
  <c r="J6" i="19"/>
  <c r="L5" i="19"/>
  <c r="N5" i="19" s="1"/>
  <c r="M5" i="19"/>
  <c r="J5" i="19"/>
  <c r="M4" i="19"/>
  <c r="L4" i="19"/>
  <c r="N4" i="19" s="1"/>
  <c r="J4" i="19"/>
  <c r="L3" i="19"/>
  <c r="N3" i="19" s="1"/>
  <c r="M3" i="19"/>
  <c r="J3" i="19"/>
  <c r="L2" i="19"/>
  <c r="N2" i="19" s="1"/>
  <c r="M2" i="19"/>
  <c r="J2" i="19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L2" i="1"/>
  <c r="O11" i="19" l="1"/>
  <c r="O19" i="19"/>
  <c r="O6" i="19"/>
  <c r="O14" i="19"/>
  <c r="O27" i="19"/>
  <c r="O25" i="19"/>
  <c r="O15" i="19"/>
  <c r="O10" i="19"/>
  <c r="O18" i="19"/>
  <c r="O2" i="19"/>
  <c r="O32" i="19"/>
  <c r="O3" i="19"/>
  <c r="O13" i="19"/>
  <c r="O30" i="19"/>
  <c r="O33" i="19"/>
  <c r="O21" i="19"/>
  <c r="O9" i="19"/>
  <c r="O16" i="19"/>
  <c r="O26" i="19"/>
  <c r="O31" i="19"/>
  <c r="O29" i="19"/>
  <c r="O17" i="19"/>
  <c r="O34" i="19"/>
  <c r="O5" i="19"/>
  <c r="O12" i="19"/>
  <c r="O8" i="19"/>
  <c r="O22" i="19"/>
  <c r="O24" i="19"/>
  <c r="O28" i="19"/>
  <c r="O4" i="19"/>
  <c r="O20" i="19"/>
  <c r="O7" i="19"/>
  <c r="O23" i="19"/>
  <c r="L8" i="1"/>
  <c r="L3" i="1"/>
  <c r="L4" i="1"/>
  <c r="L5" i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M6" i="1"/>
  <c r="L2" i="16"/>
  <c r="P2" i="19" l="1"/>
  <c r="N2" i="1"/>
  <c r="O2" i="1" l="1"/>
  <c r="R2" i="1" s="1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N2" i="16" l="1"/>
  <c r="N8" i="16"/>
  <c r="N10" i="16"/>
  <c r="N16" i="16"/>
  <c r="N17" i="16"/>
  <c r="N18" i="16"/>
  <c r="N24" i="16"/>
  <c r="N26" i="16"/>
  <c r="N32" i="16"/>
  <c r="N33" i="16"/>
  <c r="N34" i="16"/>
  <c r="N19" i="16"/>
  <c r="N25" i="16"/>
  <c r="N27" i="16"/>
  <c r="L34" i="18"/>
  <c r="N34" i="18" s="1"/>
  <c r="K34" i="18"/>
  <c r="M34" i="18" s="1"/>
  <c r="J34" i="18"/>
  <c r="L33" i="18"/>
  <c r="N33" i="18" s="1"/>
  <c r="K33" i="18"/>
  <c r="M33" i="18" s="1"/>
  <c r="O33" i="18" s="1"/>
  <c r="J33" i="18"/>
  <c r="N32" i="18"/>
  <c r="L32" i="18"/>
  <c r="K32" i="18"/>
  <c r="M32" i="18" s="1"/>
  <c r="J32" i="18"/>
  <c r="L31" i="18"/>
  <c r="N31" i="18" s="1"/>
  <c r="K31" i="18"/>
  <c r="M31" i="18" s="1"/>
  <c r="J31" i="18"/>
  <c r="L30" i="18"/>
  <c r="N30" i="18" s="1"/>
  <c r="K30" i="18"/>
  <c r="M30" i="18" s="1"/>
  <c r="J30" i="18"/>
  <c r="L29" i="18"/>
  <c r="N29" i="18" s="1"/>
  <c r="K29" i="18"/>
  <c r="M29" i="18" s="1"/>
  <c r="O29" i="18" s="1"/>
  <c r="J29" i="18"/>
  <c r="N28" i="18"/>
  <c r="L28" i="18"/>
  <c r="K28" i="18"/>
  <c r="M28" i="18" s="1"/>
  <c r="J28" i="18"/>
  <c r="L27" i="18"/>
  <c r="N27" i="18" s="1"/>
  <c r="K27" i="18"/>
  <c r="M27" i="18" s="1"/>
  <c r="O27" i="18" s="1"/>
  <c r="J27" i="18"/>
  <c r="L26" i="18"/>
  <c r="N26" i="18" s="1"/>
  <c r="K26" i="18"/>
  <c r="M26" i="18" s="1"/>
  <c r="J26" i="18"/>
  <c r="L25" i="18"/>
  <c r="N25" i="18" s="1"/>
  <c r="K25" i="18"/>
  <c r="M25" i="18" s="1"/>
  <c r="O25" i="18" s="1"/>
  <c r="J25" i="18"/>
  <c r="N24" i="18"/>
  <c r="L24" i="18"/>
  <c r="K24" i="18"/>
  <c r="M24" i="18" s="1"/>
  <c r="J24" i="18"/>
  <c r="L23" i="18"/>
  <c r="N23" i="18" s="1"/>
  <c r="K23" i="18"/>
  <c r="M23" i="18" s="1"/>
  <c r="O23" i="18" s="1"/>
  <c r="J23" i="18"/>
  <c r="N22" i="18"/>
  <c r="L22" i="18"/>
  <c r="K22" i="18"/>
  <c r="M22" i="18" s="1"/>
  <c r="J22" i="18"/>
  <c r="L21" i="18"/>
  <c r="N21" i="18" s="1"/>
  <c r="K21" i="18"/>
  <c r="M21" i="18" s="1"/>
  <c r="O21" i="18" s="1"/>
  <c r="J21" i="18"/>
  <c r="N20" i="18"/>
  <c r="L20" i="18"/>
  <c r="K20" i="18"/>
  <c r="M20" i="18" s="1"/>
  <c r="J20" i="18"/>
  <c r="L19" i="18"/>
  <c r="N19" i="18" s="1"/>
  <c r="K19" i="18"/>
  <c r="M19" i="18" s="1"/>
  <c r="O19" i="18" s="1"/>
  <c r="J19" i="18"/>
  <c r="N18" i="18"/>
  <c r="L18" i="18"/>
  <c r="K18" i="18"/>
  <c r="M18" i="18" s="1"/>
  <c r="J18" i="18"/>
  <c r="L17" i="18"/>
  <c r="N17" i="18" s="1"/>
  <c r="K17" i="18"/>
  <c r="M17" i="18" s="1"/>
  <c r="O17" i="18" s="1"/>
  <c r="J17" i="18"/>
  <c r="N16" i="18"/>
  <c r="L16" i="18"/>
  <c r="K16" i="18"/>
  <c r="M16" i="18" s="1"/>
  <c r="J16" i="18"/>
  <c r="L15" i="18"/>
  <c r="N15" i="18" s="1"/>
  <c r="K15" i="18"/>
  <c r="M15" i="18" s="1"/>
  <c r="O15" i="18" s="1"/>
  <c r="J15" i="18"/>
  <c r="N14" i="18"/>
  <c r="L14" i="18"/>
  <c r="K14" i="18"/>
  <c r="M14" i="18" s="1"/>
  <c r="J14" i="18"/>
  <c r="L13" i="18"/>
  <c r="N13" i="18" s="1"/>
  <c r="K13" i="18"/>
  <c r="M13" i="18" s="1"/>
  <c r="O13" i="18" s="1"/>
  <c r="J13" i="18"/>
  <c r="N12" i="18"/>
  <c r="L12" i="18"/>
  <c r="K12" i="18"/>
  <c r="M12" i="18" s="1"/>
  <c r="J12" i="18"/>
  <c r="L11" i="18"/>
  <c r="N11" i="18" s="1"/>
  <c r="K11" i="18"/>
  <c r="M11" i="18" s="1"/>
  <c r="O11" i="18" s="1"/>
  <c r="J11" i="18"/>
  <c r="N10" i="18"/>
  <c r="L10" i="18"/>
  <c r="K10" i="18"/>
  <c r="M10" i="18" s="1"/>
  <c r="J10" i="18"/>
  <c r="L9" i="18"/>
  <c r="N9" i="18" s="1"/>
  <c r="K9" i="18"/>
  <c r="M9" i="18" s="1"/>
  <c r="O9" i="18" s="1"/>
  <c r="J9" i="18"/>
  <c r="N8" i="18"/>
  <c r="L8" i="18"/>
  <c r="K8" i="18"/>
  <c r="M8" i="18" s="1"/>
  <c r="J8" i="18"/>
  <c r="T7" i="18"/>
  <c r="L7" i="18"/>
  <c r="N7" i="18" s="1"/>
  <c r="K7" i="18"/>
  <c r="M7" i="18" s="1"/>
  <c r="O7" i="18" s="1"/>
  <c r="J7" i="18"/>
  <c r="L6" i="18"/>
  <c r="N6" i="18" s="1"/>
  <c r="K6" i="18"/>
  <c r="M6" i="18" s="1"/>
  <c r="J6" i="18"/>
  <c r="L5" i="18"/>
  <c r="N5" i="18" s="1"/>
  <c r="K5" i="18"/>
  <c r="M5" i="18" s="1"/>
  <c r="O5" i="18" s="1"/>
  <c r="J5" i="18"/>
  <c r="L4" i="18"/>
  <c r="N4" i="18" s="1"/>
  <c r="K4" i="18"/>
  <c r="M4" i="18" s="1"/>
  <c r="J4" i="18"/>
  <c r="L3" i="18"/>
  <c r="N3" i="18" s="1"/>
  <c r="K3" i="18"/>
  <c r="M3" i="18" s="1"/>
  <c r="O3" i="18" s="1"/>
  <c r="J3" i="18"/>
  <c r="M2" i="18"/>
  <c r="O2" i="18" s="1"/>
  <c r="L2" i="18"/>
  <c r="N2" i="18" s="1"/>
  <c r="K2" i="18"/>
  <c r="J2" i="18"/>
  <c r="L34" i="17"/>
  <c r="N34" i="17" s="1"/>
  <c r="K34" i="17"/>
  <c r="M34" i="17" s="1"/>
  <c r="J34" i="17"/>
  <c r="L33" i="17"/>
  <c r="N33" i="17" s="1"/>
  <c r="K33" i="17"/>
  <c r="M33" i="17" s="1"/>
  <c r="J33" i="17"/>
  <c r="L32" i="17"/>
  <c r="N32" i="17" s="1"/>
  <c r="K32" i="17"/>
  <c r="M32" i="17" s="1"/>
  <c r="J32" i="17"/>
  <c r="L31" i="17"/>
  <c r="N31" i="17" s="1"/>
  <c r="K31" i="17"/>
  <c r="M31" i="17" s="1"/>
  <c r="J31" i="17"/>
  <c r="L30" i="17"/>
  <c r="N30" i="17" s="1"/>
  <c r="K30" i="17"/>
  <c r="M30" i="17" s="1"/>
  <c r="J30" i="17"/>
  <c r="L29" i="17"/>
  <c r="N29" i="17" s="1"/>
  <c r="K29" i="17"/>
  <c r="M29" i="17" s="1"/>
  <c r="J29" i="17"/>
  <c r="L28" i="17"/>
  <c r="N28" i="17" s="1"/>
  <c r="K28" i="17"/>
  <c r="M28" i="17" s="1"/>
  <c r="J28" i="17"/>
  <c r="L27" i="17"/>
  <c r="N27" i="17" s="1"/>
  <c r="K27" i="17"/>
  <c r="M27" i="17" s="1"/>
  <c r="J27" i="17"/>
  <c r="N26" i="17"/>
  <c r="L26" i="17"/>
  <c r="K26" i="17"/>
  <c r="M26" i="17" s="1"/>
  <c r="J26" i="17"/>
  <c r="N25" i="17"/>
  <c r="L25" i="17"/>
  <c r="K25" i="17"/>
  <c r="M25" i="17" s="1"/>
  <c r="O25" i="17" s="1"/>
  <c r="J25" i="17"/>
  <c r="L24" i="17"/>
  <c r="N24" i="17" s="1"/>
  <c r="K24" i="17"/>
  <c r="M24" i="17" s="1"/>
  <c r="J24" i="17"/>
  <c r="M23" i="17"/>
  <c r="L23" i="17"/>
  <c r="N23" i="17" s="1"/>
  <c r="K23" i="17"/>
  <c r="J23" i="17"/>
  <c r="N22" i="17"/>
  <c r="L22" i="17"/>
  <c r="K22" i="17"/>
  <c r="M22" i="17" s="1"/>
  <c r="J22" i="17"/>
  <c r="N21" i="17"/>
  <c r="L21" i="17"/>
  <c r="K21" i="17"/>
  <c r="M21" i="17" s="1"/>
  <c r="O21" i="17" s="1"/>
  <c r="J21" i="17"/>
  <c r="L20" i="17"/>
  <c r="N20" i="17" s="1"/>
  <c r="K20" i="17"/>
  <c r="M20" i="17" s="1"/>
  <c r="J20" i="17"/>
  <c r="M19" i="17"/>
  <c r="L19" i="17"/>
  <c r="N19" i="17" s="1"/>
  <c r="K19" i="17"/>
  <c r="J19" i="17"/>
  <c r="N18" i="17"/>
  <c r="L18" i="17"/>
  <c r="K18" i="17"/>
  <c r="M18" i="17" s="1"/>
  <c r="J18" i="17"/>
  <c r="N17" i="17"/>
  <c r="M17" i="17"/>
  <c r="L17" i="17"/>
  <c r="K17" i="17"/>
  <c r="J17" i="17"/>
  <c r="L16" i="17"/>
  <c r="N16" i="17" s="1"/>
  <c r="K16" i="17"/>
  <c r="M16" i="17" s="1"/>
  <c r="J16" i="17"/>
  <c r="M15" i="17"/>
  <c r="L15" i="17"/>
  <c r="N15" i="17" s="1"/>
  <c r="K15" i="17"/>
  <c r="J15" i="17"/>
  <c r="N14" i="17"/>
  <c r="L14" i="17"/>
  <c r="K14" i="17"/>
  <c r="M14" i="17" s="1"/>
  <c r="J14" i="17"/>
  <c r="N13" i="17"/>
  <c r="M13" i="17"/>
  <c r="L13" i="17"/>
  <c r="K13" i="17"/>
  <c r="J13" i="17"/>
  <c r="L12" i="17"/>
  <c r="N12" i="17" s="1"/>
  <c r="K12" i="17"/>
  <c r="M12" i="17" s="1"/>
  <c r="J12" i="17"/>
  <c r="M11" i="17"/>
  <c r="L11" i="17"/>
  <c r="N11" i="17" s="1"/>
  <c r="K11" i="17"/>
  <c r="J11" i="17"/>
  <c r="N10" i="17"/>
  <c r="L10" i="17"/>
  <c r="K10" i="17"/>
  <c r="M10" i="17" s="1"/>
  <c r="O10" i="17" s="1"/>
  <c r="J10" i="17"/>
  <c r="N9" i="17"/>
  <c r="M9" i="17"/>
  <c r="L9" i="17"/>
  <c r="K9" i="17"/>
  <c r="J9" i="17"/>
  <c r="L8" i="17"/>
  <c r="N8" i="17" s="1"/>
  <c r="K8" i="17"/>
  <c r="M8" i="17" s="1"/>
  <c r="J8" i="17"/>
  <c r="T7" i="17"/>
  <c r="L7" i="17"/>
  <c r="N7" i="17" s="1"/>
  <c r="K7" i="17"/>
  <c r="M7" i="17" s="1"/>
  <c r="J7" i="17"/>
  <c r="L6" i="17"/>
  <c r="N6" i="17" s="1"/>
  <c r="K6" i="17"/>
  <c r="M6" i="17" s="1"/>
  <c r="J6" i="17"/>
  <c r="O5" i="17"/>
  <c r="N5" i="17"/>
  <c r="M5" i="17"/>
  <c r="L5" i="17"/>
  <c r="K5" i="17"/>
  <c r="J5" i="17"/>
  <c r="L4" i="17"/>
  <c r="N4" i="17" s="1"/>
  <c r="K4" i="17"/>
  <c r="M4" i="17" s="1"/>
  <c r="O4" i="17" s="1"/>
  <c r="J4" i="17"/>
  <c r="N3" i="17"/>
  <c r="L3" i="17"/>
  <c r="K3" i="17"/>
  <c r="M3" i="17" s="1"/>
  <c r="J3" i="17"/>
  <c r="L2" i="17"/>
  <c r="N2" i="17" s="1"/>
  <c r="K2" i="17"/>
  <c r="M2" i="17" s="1"/>
  <c r="O2" i="17" s="1"/>
  <c r="J2" i="17"/>
  <c r="K34" i="16"/>
  <c r="M34" i="16" s="1"/>
  <c r="J34" i="16"/>
  <c r="K33" i="16"/>
  <c r="M33" i="16" s="1"/>
  <c r="J33" i="16"/>
  <c r="K32" i="16"/>
  <c r="M32" i="16" s="1"/>
  <c r="J32" i="16"/>
  <c r="N31" i="16"/>
  <c r="K31" i="16"/>
  <c r="M31" i="16" s="1"/>
  <c r="J31" i="16"/>
  <c r="N30" i="16"/>
  <c r="K30" i="16"/>
  <c r="M30" i="16" s="1"/>
  <c r="J30" i="16"/>
  <c r="N29" i="16"/>
  <c r="K29" i="16"/>
  <c r="M29" i="16" s="1"/>
  <c r="J29" i="16"/>
  <c r="N28" i="16"/>
  <c r="K28" i="16"/>
  <c r="M28" i="16" s="1"/>
  <c r="J28" i="16"/>
  <c r="K27" i="16"/>
  <c r="M27" i="16" s="1"/>
  <c r="J27" i="16"/>
  <c r="K26" i="16"/>
  <c r="M26" i="16" s="1"/>
  <c r="J26" i="16"/>
  <c r="K25" i="16"/>
  <c r="M25" i="16" s="1"/>
  <c r="J25" i="16"/>
  <c r="K24" i="16"/>
  <c r="M24" i="16" s="1"/>
  <c r="J24" i="16"/>
  <c r="N23" i="16"/>
  <c r="K23" i="16"/>
  <c r="M23" i="16" s="1"/>
  <c r="J23" i="16"/>
  <c r="N22" i="16"/>
  <c r="K22" i="16"/>
  <c r="M22" i="16" s="1"/>
  <c r="J22" i="16"/>
  <c r="N21" i="16"/>
  <c r="K21" i="16"/>
  <c r="M21" i="16" s="1"/>
  <c r="J21" i="16"/>
  <c r="N20" i="16"/>
  <c r="K20" i="16"/>
  <c r="M20" i="16" s="1"/>
  <c r="J20" i="16"/>
  <c r="K19" i="16"/>
  <c r="M19" i="16" s="1"/>
  <c r="J19" i="16"/>
  <c r="K18" i="16"/>
  <c r="M18" i="16" s="1"/>
  <c r="J18" i="16"/>
  <c r="M17" i="16"/>
  <c r="K17" i="16"/>
  <c r="J17" i="16"/>
  <c r="K16" i="16"/>
  <c r="M16" i="16" s="1"/>
  <c r="J16" i="16"/>
  <c r="N15" i="16"/>
  <c r="K15" i="16"/>
  <c r="M15" i="16" s="1"/>
  <c r="J15" i="16"/>
  <c r="N14" i="16"/>
  <c r="K14" i="16"/>
  <c r="M14" i="16" s="1"/>
  <c r="J14" i="16"/>
  <c r="M13" i="16"/>
  <c r="N13" i="16"/>
  <c r="K13" i="16"/>
  <c r="J13" i="16"/>
  <c r="N12" i="16"/>
  <c r="K12" i="16"/>
  <c r="M12" i="16" s="1"/>
  <c r="J12" i="16"/>
  <c r="N11" i="16"/>
  <c r="K11" i="16"/>
  <c r="M11" i="16" s="1"/>
  <c r="J11" i="16"/>
  <c r="K10" i="16"/>
  <c r="M10" i="16" s="1"/>
  <c r="J10" i="16"/>
  <c r="N9" i="16"/>
  <c r="K9" i="16"/>
  <c r="M9" i="16" s="1"/>
  <c r="J9" i="16"/>
  <c r="K8" i="16"/>
  <c r="M8" i="16" s="1"/>
  <c r="J8" i="16"/>
  <c r="N7" i="16"/>
  <c r="K7" i="16"/>
  <c r="M7" i="16" s="1"/>
  <c r="J7" i="16"/>
  <c r="N6" i="16"/>
  <c r="K6" i="16"/>
  <c r="M6" i="16" s="1"/>
  <c r="J6" i="16"/>
  <c r="N5" i="16"/>
  <c r="K5" i="16"/>
  <c r="M5" i="16" s="1"/>
  <c r="J5" i="16"/>
  <c r="N4" i="16"/>
  <c r="K4" i="16"/>
  <c r="M4" i="16" s="1"/>
  <c r="J4" i="16"/>
  <c r="N3" i="16"/>
  <c r="K3" i="16"/>
  <c r="M3" i="16" s="1"/>
  <c r="J3" i="16"/>
  <c r="K2" i="16"/>
  <c r="M2" i="16" s="1"/>
  <c r="J2" i="16"/>
  <c r="L34" i="15"/>
  <c r="N34" i="15" s="1"/>
  <c r="K34" i="15"/>
  <c r="M34" i="15" s="1"/>
  <c r="J34" i="15"/>
  <c r="L33" i="15"/>
  <c r="N33" i="15" s="1"/>
  <c r="K33" i="15"/>
  <c r="M33" i="15" s="1"/>
  <c r="J33" i="15"/>
  <c r="M32" i="15"/>
  <c r="L32" i="15"/>
  <c r="N32" i="15" s="1"/>
  <c r="O32" i="15" s="1"/>
  <c r="K32" i="15"/>
  <c r="J32" i="15"/>
  <c r="M31" i="15"/>
  <c r="L31" i="15"/>
  <c r="N31" i="15" s="1"/>
  <c r="K31" i="15"/>
  <c r="J31" i="15"/>
  <c r="L30" i="15"/>
  <c r="N30" i="15" s="1"/>
  <c r="K30" i="15"/>
  <c r="M30" i="15" s="1"/>
  <c r="J30" i="15"/>
  <c r="L29" i="15"/>
  <c r="N29" i="15" s="1"/>
  <c r="K29" i="15"/>
  <c r="M29" i="15" s="1"/>
  <c r="J29" i="15"/>
  <c r="L28" i="15"/>
  <c r="N28" i="15" s="1"/>
  <c r="K28" i="15"/>
  <c r="M28" i="15" s="1"/>
  <c r="J28" i="15"/>
  <c r="L27" i="15"/>
  <c r="N27" i="15" s="1"/>
  <c r="K27" i="15"/>
  <c r="M27" i="15" s="1"/>
  <c r="J27" i="15"/>
  <c r="L26" i="15"/>
  <c r="N26" i="15" s="1"/>
  <c r="K26" i="15"/>
  <c r="M26" i="15" s="1"/>
  <c r="J26" i="15"/>
  <c r="L25" i="15"/>
  <c r="N25" i="15" s="1"/>
  <c r="K25" i="15"/>
  <c r="M25" i="15" s="1"/>
  <c r="J25" i="15"/>
  <c r="N24" i="15"/>
  <c r="O24" i="15" s="1"/>
  <c r="M24" i="15"/>
  <c r="L24" i="15"/>
  <c r="K24" i="15"/>
  <c r="J24" i="15"/>
  <c r="M23" i="15"/>
  <c r="L23" i="15"/>
  <c r="N23" i="15" s="1"/>
  <c r="K23" i="15"/>
  <c r="J23" i="15"/>
  <c r="L22" i="15"/>
  <c r="N22" i="15" s="1"/>
  <c r="K22" i="15"/>
  <c r="M22" i="15" s="1"/>
  <c r="J22" i="15"/>
  <c r="L21" i="15"/>
  <c r="N21" i="15" s="1"/>
  <c r="K21" i="15"/>
  <c r="M21" i="15" s="1"/>
  <c r="J21" i="15"/>
  <c r="N20" i="15"/>
  <c r="O20" i="15" s="1"/>
  <c r="M20" i="15"/>
  <c r="L20" i="15"/>
  <c r="K20" i="15"/>
  <c r="J20" i="15"/>
  <c r="M19" i="15"/>
  <c r="L19" i="15"/>
  <c r="N19" i="15" s="1"/>
  <c r="K19" i="15"/>
  <c r="J19" i="15"/>
  <c r="L18" i="15"/>
  <c r="N18" i="15" s="1"/>
  <c r="K18" i="15"/>
  <c r="M18" i="15" s="1"/>
  <c r="J18" i="15"/>
  <c r="L17" i="15"/>
  <c r="N17" i="15" s="1"/>
  <c r="K17" i="15"/>
  <c r="M17" i="15" s="1"/>
  <c r="J17" i="15"/>
  <c r="N16" i="15"/>
  <c r="O16" i="15" s="1"/>
  <c r="M16" i="15"/>
  <c r="L16" i="15"/>
  <c r="K16" i="15"/>
  <c r="J16" i="15"/>
  <c r="M15" i="15"/>
  <c r="L15" i="15"/>
  <c r="N15" i="15" s="1"/>
  <c r="K15" i="15"/>
  <c r="J15" i="15"/>
  <c r="L14" i="15"/>
  <c r="N14" i="15" s="1"/>
  <c r="K14" i="15"/>
  <c r="M14" i="15" s="1"/>
  <c r="J14" i="15"/>
  <c r="L13" i="15"/>
  <c r="N13" i="15" s="1"/>
  <c r="K13" i="15"/>
  <c r="M13" i="15" s="1"/>
  <c r="J13" i="15"/>
  <c r="N12" i="15"/>
  <c r="O12" i="15" s="1"/>
  <c r="M12" i="15"/>
  <c r="L12" i="15"/>
  <c r="K12" i="15"/>
  <c r="J12" i="15"/>
  <c r="M11" i="15"/>
  <c r="L11" i="15"/>
  <c r="N11" i="15" s="1"/>
  <c r="K11" i="15"/>
  <c r="J11" i="15"/>
  <c r="L10" i="15"/>
  <c r="N10" i="15" s="1"/>
  <c r="K10" i="15"/>
  <c r="M10" i="15" s="1"/>
  <c r="J10" i="15"/>
  <c r="M9" i="15"/>
  <c r="L9" i="15"/>
  <c r="N9" i="15" s="1"/>
  <c r="O9" i="15" s="1"/>
  <c r="K9" i="15"/>
  <c r="J9" i="15"/>
  <c r="N8" i="15"/>
  <c r="O8" i="15" s="1"/>
  <c r="M8" i="15"/>
  <c r="L8" i="15"/>
  <c r="K8" i="15"/>
  <c r="J8" i="15"/>
  <c r="T7" i="15"/>
  <c r="M7" i="15"/>
  <c r="L7" i="15"/>
  <c r="N7" i="15" s="1"/>
  <c r="K7" i="15"/>
  <c r="J7" i="15"/>
  <c r="L6" i="15"/>
  <c r="N6" i="15" s="1"/>
  <c r="K6" i="15"/>
  <c r="M6" i="15" s="1"/>
  <c r="O6" i="15" s="1"/>
  <c r="J6" i="15"/>
  <c r="L5" i="15"/>
  <c r="N5" i="15" s="1"/>
  <c r="K5" i="15"/>
  <c r="M5" i="15" s="1"/>
  <c r="J5" i="15"/>
  <c r="L4" i="15"/>
  <c r="N4" i="15" s="1"/>
  <c r="K4" i="15"/>
  <c r="M4" i="15" s="1"/>
  <c r="O4" i="15" s="1"/>
  <c r="J4" i="15"/>
  <c r="N3" i="15"/>
  <c r="L3" i="15"/>
  <c r="K3" i="15"/>
  <c r="M3" i="15" s="1"/>
  <c r="J3" i="15"/>
  <c r="L2" i="15"/>
  <c r="N2" i="15" s="1"/>
  <c r="K2" i="15"/>
  <c r="M2" i="15" s="1"/>
  <c r="J2" i="15"/>
  <c r="L34" i="14"/>
  <c r="N34" i="14" s="1"/>
  <c r="K34" i="14"/>
  <c r="M34" i="14" s="1"/>
  <c r="J34" i="14"/>
  <c r="L33" i="14"/>
  <c r="N33" i="14" s="1"/>
  <c r="K33" i="14"/>
  <c r="M33" i="14" s="1"/>
  <c r="J33" i="14"/>
  <c r="L32" i="14"/>
  <c r="N32" i="14" s="1"/>
  <c r="K32" i="14"/>
  <c r="M32" i="14" s="1"/>
  <c r="O32" i="14" s="1"/>
  <c r="J32" i="14"/>
  <c r="L31" i="14"/>
  <c r="N31" i="14" s="1"/>
  <c r="K31" i="14"/>
  <c r="M31" i="14" s="1"/>
  <c r="J31" i="14"/>
  <c r="L30" i="14"/>
  <c r="N30" i="14" s="1"/>
  <c r="K30" i="14"/>
  <c r="M30" i="14" s="1"/>
  <c r="J30" i="14"/>
  <c r="L29" i="14"/>
  <c r="N29" i="14" s="1"/>
  <c r="K29" i="14"/>
  <c r="M29" i="14" s="1"/>
  <c r="J29" i="14"/>
  <c r="L28" i="14"/>
  <c r="N28" i="14" s="1"/>
  <c r="K28" i="14"/>
  <c r="M28" i="14" s="1"/>
  <c r="O28" i="14" s="1"/>
  <c r="J28" i="14"/>
  <c r="L27" i="14"/>
  <c r="N27" i="14" s="1"/>
  <c r="K27" i="14"/>
  <c r="M27" i="14" s="1"/>
  <c r="J27" i="14"/>
  <c r="L26" i="14"/>
  <c r="N26" i="14" s="1"/>
  <c r="K26" i="14"/>
  <c r="M26" i="14" s="1"/>
  <c r="J26" i="14"/>
  <c r="L25" i="14"/>
  <c r="N25" i="14" s="1"/>
  <c r="K25" i="14"/>
  <c r="M25" i="14" s="1"/>
  <c r="J25" i="14"/>
  <c r="L24" i="14"/>
  <c r="N24" i="14" s="1"/>
  <c r="K24" i="14"/>
  <c r="M24" i="14" s="1"/>
  <c r="O24" i="14" s="1"/>
  <c r="J24" i="14"/>
  <c r="L23" i="14"/>
  <c r="N23" i="14" s="1"/>
  <c r="K23" i="14"/>
  <c r="M23" i="14" s="1"/>
  <c r="O23" i="14" s="1"/>
  <c r="J23" i="14"/>
  <c r="L22" i="14"/>
  <c r="N22" i="14" s="1"/>
  <c r="K22" i="14"/>
  <c r="M22" i="14" s="1"/>
  <c r="J22" i="14"/>
  <c r="L21" i="14"/>
  <c r="N21" i="14" s="1"/>
  <c r="K21" i="14"/>
  <c r="M21" i="14" s="1"/>
  <c r="J21" i="14"/>
  <c r="L20" i="14"/>
  <c r="N20" i="14" s="1"/>
  <c r="K20" i="14"/>
  <c r="M20" i="14" s="1"/>
  <c r="J20" i="14"/>
  <c r="L19" i="14"/>
  <c r="N19" i="14" s="1"/>
  <c r="K19" i="14"/>
  <c r="M19" i="14" s="1"/>
  <c r="J19" i="14"/>
  <c r="L18" i="14"/>
  <c r="N18" i="14" s="1"/>
  <c r="K18" i="14"/>
  <c r="M18" i="14" s="1"/>
  <c r="O18" i="14" s="1"/>
  <c r="J18" i="14"/>
  <c r="L17" i="14"/>
  <c r="N17" i="14" s="1"/>
  <c r="K17" i="14"/>
  <c r="M17" i="14" s="1"/>
  <c r="J17" i="14"/>
  <c r="L16" i="14"/>
  <c r="N16" i="14" s="1"/>
  <c r="K16" i="14"/>
  <c r="M16" i="14" s="1"/>
  <c r="J16" i="14"/>
  <c r="L15" i="14"/>
  <c r="N15" i="14" s="1"/>
  <c r="K15" i="14"/>
  <c r="M15" i="14" s="1"/>
  <c r="O15" i="14" s="1"/>
  <c r="J15" i="14"/>
  <c r="L14" i="14"/>
  <c r="N14" i="14" s="1"/>
  <c r="K14" i="14"/>
  <c r="M14" i="14" s="1"/>
  <c r="O14" i="14" s="1"/>
  <c r="J14" i="14"/>
  <c r="L13" i="14"/>
  <c r="N13" i="14" s="1"/>
  <c r="K13" i="14"/>
  <c r="M13" i="14" s="1"/>
  <c r="J13" i="14"/>
  <c r="L12" i="14"/>
  <c r="N12" i="14" s="1"/>
  <c r="K12" i="14"/>
  <c r="M12" i="14" s="1"/>
  <c r="J12" i="14"/>
  <c r="L11" i="14"/>
  <c r="N11" i="14" s="1"/>
  <c r="K11" i="14"/>
  <c r="M11" i="14" s="1"/>
  <c r="O11" i="14" s="1"/>
  <c r="J11" i="14"/>
  <c r="L10" i="14"/>
  <c r="N10" i="14" s="1"/>
  <c r="K10" i="14"/>
  <c r="M10" i="14" s="1"/>
  <c r="J10" i="14"/>
  <c r="L9" i="14"/>
  <c r="N9" i="14" s="1"/>
  <c r="K9" i="14"/>
  <c r="M9" i="14" s="1"/>
  <c r="J9" i="14"/>
  <c r="L8" i="14"/>
  <c r="N8" i="14" s="1"/>
  <c r="K8" i="14"/>
  <c r="M8" i="14" s="1"/>
  <c r="J8" i="14"/>
  <c r="T7" i="14"/>
  <c r="L7" i="14"/>
  <c r="N7" i="14" s="1"/>
  <c r="K7" i="14"/>
  <c r="M7" i="14" s="1"/>
  <c r="O7" i="14" s="1"/>
  <c r="J7" i="14"/>
  <c r="L6" i="14"/>
  <c r="N6" i="14" s="1"/>
  <c r="K6" i="14"/>
  <c r="M6" i="14" s="1"/>
  <c r="J6" i="14"/>
  <c r="L5" i="14"/>
  <c r="N5" i="14" s="1"/>
  <c r="K5" i="14"/>
  <c r="M5" i="14" s="1"/>
  <c r="J5" i="14"/>
  <c r="L4" i="14"/>
  <c r="N4" i="14" s="1"/>
  <c r="K4" i="14"/>
  <c r="M4" i="14" s="1"/>
  <c r="J4" i="14"/>
  <c r="L3" i="14"/>
  <c r="N3" i="14" s="1"/>
  <c r="K3" i="14"/>
  <c r="M3" i="14" s="1"/>
  <c r="O3" i="14" s="1"/>
  <c r="J3" i="14"/>
  <c r="L2" i="14"/>
  <c r="N2" i="14" s="1"/>
  <c r="K2" i="14"/>
  <c r="M2" i="14" s="1"/>
  <c r="J2" i="14"/>
  <c r="L34" i="13"/>
  <c r="N34" i="13" s="1"/>
  <c r="K34" i="13"/>
  <c r="M34" i="13" s="1"/>
  <c r="J34" i="13"/>
  <c r="L33" i="13"/>
  <c r="N33" i="13" s="1"/>
  <c r="K33" i="13"/>
  <c r="M33" i="13" s="1"/>
  <c r="O33" i="13" s="1"/>
  <c r="J33" i="13"/>
  <c r="L32" i="13"/>
  <c r="N32" i="13" s="1"/>
  <c r="K32" i="13"/>
  <c r="M32" i="13" s="1"/>
  <c r="J32" i="13"/>
  <c r="L31" i="13"/>
  <c r="N31" i="13" s="1"/>
  <c r="K31" i="13"/>
  <c r="M31" i="13" s="1"/>
  <c r="J31" i="13"/>
  <c r="L30" i="13"/>
  <c r="N30" i="13" s="1"/>
  <c r="K30" i="13"/>
  <c r="M30" i="13" s="1"/>
  <c r="J30" i="13"/>
  <c r="M29" i="13"/>
  <c r="L29" i="13"/>
  <c r="N29" i="13" s="1"/>
  <c r="K29" i="13"/>
  <c r="J29" i="13"/>
  <c r="L28" i="13"/>
  <c r="N28" i="13" s="1"/>
  <c r="K28" i="13"/>
  <c r="M28" i="13" s="1"/>
  <c r="J28" i="13"/>
  <c r="M27" i="13"/>
  <c r="L27" i="13"/>
  <c r="N27" i="13" s="1"/>
  <c r="K27" i="13"/>
  <c r="J27" i="13"/>
  <c r="L26" i="13"/>
  <c r="N26" i="13" s="1"/>
  <c r="K26" i="13"/>
  <c r="M26" i="13" s="1"/>
  <c r="J26" i="13"/>
  <c r="N25" i="13"/>
  <c r="M25" i="13"/>
  <c r="O25" i="13" s="1"/>
  <c r="L25" i="13"/>
  <c r="K25" i="13"/>
  <c r="J25" i="13"/>
  <c r="L24" i="13"/>
  <c r="N24" i="13" s="1"/>
  <c r="K24" i="13"/>
  <c r="M24" i="13" s="1"/>
  <c r="J24" i="13"/>
  <c r="M23" i="13"/>
  <c r="O23" i="13" s="1"/>
  <c r="L23" i="13"/>
  <c r="N23" i="13" s="1"/>
  <c r="K23" i="13"/>
  <c r="J23" i="13"/>
  <c r="N22" i="13"/>
  <c r="L22" i="13"/>
  <c r="K22" i="13"/>
  <c r="M22" i="13" s="1"/>
  <c r="O22" i="13" s="1"/>
  <c r="J22" i="13"/>
  <c r="N21" i="13"/>
  <c r="L21" i="13"/>
  <c r="K21" i="13"/>
  <c r="M21" i="13" s="1"/>
  <c r="O21" i="13" s="1"/>
  <c r="J21" i="13"/>
  <c r="L20" i="13"/>
  <c r="N20" i="13" s="1"/>
  <c r="K20" i="13"/>
  <c r="M20" i="13" s="1"/>
  <c r="J20" i="13"/>
  <c r="L19" i="13"/>
  <c r="N19" i="13" s="1"/>
  <c r="K19" i="13"/>
  <c r="M19" i="13" s="1"/>
  <c r="J19" i="13"/>
  <c r="L18" i="13"/>
  <c r="N18" i="13" s="1"/>
  <c r="K18" i="13"/>
  <c r="M18" i="13" s="1"/>
  <c r="J18" i="13"/>
  <c r="L17" i="13"/>
  <c r="N17" i="13" s="1"/>
  <c r="K17" i="13"/>
  <c r="M17" i="13" s="1"/>
  <c r="O17" i="13" s="1"/>
  <c r="J17" i="13"/>
  <c r="N16" i="13"/>
  <c r="L16" i="13"/>
  <c r="K16" i="13"/>
  <c r="M16" i="13" s="1"/>
  <c r="O16" i="13" s="1"/>
  <c r="J16" i="13"/>
  <c r="L15" i="13"/>
  <c r="N15" i="13" s="1"/>
  <c r="K15" i="13"/>
  <c r="M15" i="13" s="1"/>
  <c r="O15" i="13" s="1"/>
  <c r="J15" i="13"/>
  <c r="N14" i="13"/>
  <c r="L14" i="13"/>
  <c r="K14" i="13"/>
  <c r="M14" i="13" s="1"/>
  <c r="O14" i="13" s="1"/>
  <c r="J14" i="13"/>
  <c r="L13" i="13"/>
  <c r="N13" i="13" s="1"/>
  <c r="K13" i="13"/>
  <c r="M13" i="13" s="1"/>
  <c r="O13" i="13" s="1"/>
  <c r="J13" i="13"/>
  <c r="L12" i="13"/>
  <c r="N12" i="13" s="1"/>
  <c r="K12" i="13"/>
  <c r="M12" i="13" s="1"/>
  <c r="J12" i="13"/>
  <c r="L11" i="13"/>
  <c r="N11" i="13" s="1"/>
  <c r="K11" i="13"/>
  <c r="M11" i="13" s="1"/>
  <c r="J11" i="13"/>
  <c r="L10" i="13"/>
  <c r="N10" i="13" s="1"/>
  <c r="K10" i="13"/>
  <c r="M10" i="13" s="1"/>
  <c r="J10" i="13"/>
  <c r="L9" i="13"/>
  <c r="N9" i="13" s="1"/>
  <c r="K9" i="13"/>
  <c r="M9" i="13" s="1"/>
  <c r="O9" i="13" s="1"/>
  <c r="J9" i="13"/>
  <c r="N8" i="13"/>
  <c r="L8" i="13"/>
  <c r="K8" i="13"/>
  <c r="M8" i="13" s="1"/>
  <c r="J8" i="13"/>
  <c r="T7" i="13"/>
  <c r="L7" i="13"/>
  <c r="N7" i="13" s="1"/>
  <c r="K7" i="13"/>
  <c r="M7" i="13" s="1"/>
  <c r="O7" i="13" s="1"/>
  <c r="J7" i="13"/>
  <c r="L6" i="13"/>
  <c r="N6" i="13" s="1"/>
  <c r="K6" i="13"/>
  <c r="M6" i="13" s="1"/>
  <c r="O6" i="13" s="1"/>
  <c r="J6" i="13"/>
  <c r="M5" i="13"/>
  <c r="L5" i="13"/>
  <c r="N5" i="13" s="1"/>
  <c r="K5" i="13"/>
  <c r="J5" i="13"/>
  <c r="L4" i="13"/>
  <c r="N4" i="13" s="1"/>
  <c r="K4" i="13"/>
  <c r="M4" i="13" s="1"/>
  <c r="J4" i="13"/>
  <c r="N3" i="13"/>
  <c r="M3" i="13"/>
  <c r="O3" i="13" s="1"/>
  <c r="L3" i="13"/>
  <c r="K3" i="13"/>
  <c r="J3" i="13"/>
  <c r="L2" i="13"/>
  <c r="N2" i="13" s="1"/>
  <c r="K2" i="13"/>
  <c r="M2" i="13" s="1"/>
  <c r="J2" i="13"/>
  <c r="L34" i="12"/>
  <c r="N34" i="12" s="1"/>
  <c r="K34" i="12"/>
  <c r="M34" i="12" s="1"/>
  <c r="J34" i="12"/>
  <c r="M33" i="12"/>
  <c r="L33" i="12"/>
  <c r="N33" i="12" s="1"/>
  <c r="K33" i="12"/>
  <c r="J33" i="12"/>
  <c r="L32" i="12"/>
  <c r="N32" i="12" s="1"/>
  <c r="K32" i="12"/>
  <c r="M32" i="12" s="1"/>
  <c r="O32" i="12" s="1"/>
  <c r="J32" i="12"/>
  <c r="L31" i="12"/>
  <c r="N31" i="12" s="1"/>
  <c r="K31" i="12"/>
  <c r="M31" i="12" s="1"/>
  <c r="J31" i="12"/>
  <c r="L30" i="12"/>
  <c r="N30" i="12" s="1"/>
  <c r="K30" i="12"/>
  <c r="M30" i="12" s="1"/>
  <c r="J30" i="12"/>
  <c r="L29" i="12"/>
  <c r="N29" i="12" s="1"/>
  <c r="K29" i="12"/>
  <c r="M29" i="12" s="1"/>
  <c r="J29" i="12"/>
  <c r="L28" i="12"/>
  <c r="N28" i="12" s="1"/>
  <c r="K28" i="12"/>
  <c r="M28" i="12" s="1"/>
  <c r="J28" i="12"/>
  <c r="L27" i="12"/>
  <c r="N27" i="12" s="1"/>
  <c r="K27" i="12"/>
  <c r="M27" i="12" s="1"/>
  <c r="J27" i="12"/>
  <c r="N26" i="12"/>
  <c r="L26" i="12"/>
  <c r="K26" i="12"/>
  <c r="M26" i="12" s="1"/>
  <c r="O26" i="12" s="1"/>
  <c r="J26" i="12"/>
  <c r="L25" i="12"/>
  <c r="N25" i="12" s="1"/>
  <c r="K25" i="12"/>
  <c r="M25" i="12" s="1"/>
  <c r="O25" i="12" s="1"/>
  <c r="J25" i="12"/>
  <c r="L24" i="12"/>
  <c r="N24" i="12" s="1"/>
  <c r="K24" i="12"/>
  <c r="M24" i="12" s="1"/>
  <c r="J24" i="12"/>
  <c r="L23" i="12"/>
  <c r="N23" i="12" s="1"/>
  <c r="K23" i="12"/>
  <c r="M23" i="12" s="1"/>
  <c r="J23" i="12"/>
  <c r="N22" i="12"/>
  <c r="L22" i="12"/>
  <c r="K22" i="12"/>
  <c r="M22" i="12" s="1"/>
  <c r="O22" i="12" s="1"/>
  <c r="J22" i="12"/>
  <c r="N21" i="12"/>
  <c r="M21" i="12"/>
  <c r="L21" i="12"/>
  <c r="K21" i="12"/>
  <c r="J21" i="12"/>
  <c r="L20" i="12"/>
  <c r="N20" i="12" s="1"/>
  <c r="K20" i="12"/>
  <c r="M20" i="12" s="1"/>
  <c r="O20" i="12" s="1"/>
  <c r="J20" i="12"/>
  <c r="N19" i="12"/>
  <c r="L19" i="12"/>
  <c r="K19" i="12"/>
  <c r="M19" i="12" s="1"/>
  <c r="J19" i="12"/>
  <c r="L18" i="12"/>
  <c r="N18" i="12" s="1"/>
  <c r="K18" i="12"/>
  <c r="M18" i="12" s="1"/>
  <c r="J18" i="12"/>
  <c r="N17" i="12"/>
  <c r="M17" i="12"/>
  <c r="O17" i="12" s="1"/>
  <c r="L17" i="12"/>
  <c r="K17" i="12"/>
  <c r="J17" i="12"/>
  <c r="L16" i="12"/>
  <c r="N16" i="12" s="1"/>
  <c r="K16" i="12"/>
  <c r="M16" i="12" s="1"/>
  <c r="O16" i="12" s="1"/>
  <c r="J16" i="12"/>
  <c r="L15" i="12"/>
  <c r="N15" i="12" s="1"/>
  <c r="K15" i="12"/>
  <c r="M15" i="12" s="1"/>
  <c r="J15" i="12"/>
  <c r="M14" i="12"/>
  <c r="O14" i="12" s="1"/>
  <c r="L14" i="12"/>
  <c r="N14" i="12" s="1"/>
  <c r="K14" i="12"/>
  <c r="J14" i="12"/>
  <c r="N13" i="12"/>
  <c r="L13" i="12"/>
  <c r="K13" i="12"/>
  <c r="M13" i="12" s="1"/>
  <c r="O13" i="12" s="1"/>
  <c r="J13" i="12"/>
  <c r="L12" i="12"/>
  <c r="N12" i="12" s="1"/>
  <c r="K12" i="12"/>
  <c r="M12" i="12" s="1"/>
  <c r="J12" i="12"/>
  <c r="N11" i="12"/>
  <c r="L11" i="12"/>
  <c r="K11" i="12"/>
  <c r="M11" i="12" s="1"/>
  <c r="O11" i="12" s="1"/>
  <c r="J11" i="12"/>
  <c r="O10" i="12"/>
  <c r="N10" i="12"/>
  <c r="M10" i="12"/>
  <c r="L10" i="12"/>
  <c r="K10" i="12"/>
  <c r="J10" i="12"/>
  <c r="L9" i="12"/>
  <c r="N9" i="12" s="1"/>
  <c r="K9" i="12"/>
  <c r="M9" i="12" s="1"/>
  <c r="J9" i="12"/>
  <c r="L8" i="12"/>
  <c r="N8" i="12" s="1"/>
  <c r="K8" i="12"/>
  <c r="M8" i="12" s="1"/>
  <c r="J8" i="12"/>
  <c r="T7" i="12"/>
  <c r="L7" i="12"/>
  <c r="N7" i="12" s="1"/>
  <c r="K7" i="12"/>
  <c r="M7" i="12" s="1"/>
  <c r="O7" i="12" s="1"/>
  <c r="J7" i="12"/>
  <c r="N6" i="12"/>
  <c r="L6" i="12"/>
  <c r="K6" i="12"/>
  <c r="M6" i="12" s="1"/>
  <c r="O6" i="12" s="1"/>
  <c r="J6" i="12"/>
  <c r="N5" i="12"/>
  <c r="O5" i="12" s="1"/>
  <c r="M5" i="12"/>
  <c r="L5" i="12"/>
  <c r="K5" i="12"/>
  <c r="J5" i="12"/>
  <c r="L4" i="12"/>
  <c r="N4" i="12" s="1"/>
  <c r="K4" i="12"/>
  <c r="M4" i="12" s="1"/>
  <c r="J4" i="12"/>
  <c r="L3" i="12"/>
  <c r="N3" i="12" s="1"/>
  <c r="K3" i="12"/>
  <c r="M3" i="12" s="1"/>
  <c r="O3" i="12" s="1"/>
  <c r="J3" i="12"/>
  <c r="L2" i="12"/>
  <c r="N2" i="12" s="1"/>
  <c r="K2" i="12"/>
  <c r="M2" i="12" s="1"/>
  <c r="J2" i="12"/>
  <c r="L34" i="11"/>
  <c r="N34" i="11" s="1"/>
  <c r="K34" i="11"/>
  <c r="M34" i="11" s="1"/>
  <c r="J34" i="11"/>
  <c r="L33" i="11"/>
  <c r="N33" i="11" s="1"/>
  <c r="K33" i="11"/>
  <c r="M33" i="11" s="1"/>
  <c r="J33" i="11"/>
  <c r="L32" i="11"/>
  <c r="N32" i="11" s="1"/>
  <c r="K32" i="11"/>
  <c r="M32" i="11" s="1"/>
  <c r="O32" i="11" s="1"/>
  <c r="J32" i="11"/>
  <c r="L31" i="11"/>
  <c r="N31" i="11" s="1"/>
  <c r="K31" i="11"/>
  <c r="M31" i="11" s="1"/>
  <c r="J31" i="11"/>
  <c r="L30" i="11"/>
  <c r="N30" i="11" s="1"/>
  <c r="K30" i="11"/>
  <c r="M30" i="11" s="1"/>
  <c r="O30" i="11" s="1"/>
  <c r="J30" i="11"/>
  <c r="L29" i="11"/>
  <c r="N29" i="11" s="1"/>
  <c r="K29" i="11"/>
  <c r="M29" i="11" s="1"/>
  <c r="J29" i="11"/>
  <c r="L28" i="11"/>
  <c r="N28" i="11" s="1"/>
  <c r="K28" i="11"/>
  <c r="M28" i="11" s="1"/>
  <c r="J28" i="11"/>
  <c r="L27" i="11"/>
  <c r="N27" i="11" s="1"/>
  <c r="K27" i="11"/>
  <c r="M27" i="11" s="1"/>
  <c r="O27" i="11" s="1"/>
  <c r="J27" i="11"/>
  <c r="L26" i="11"/>
  <c r="N26" i="11" s="1"/>
  <c r="K26" i="11"/>
  <c r="M26" i="11" s="1"/>
  <c r="O26" i="11" s="1"/>
  <c r="J26" i="11"/>
  <c r="N25" i="11"/>
  <c r="L25" i="11"/>
  <c r="K25" i="11"/>
  <c r="M25" i="11" s="1"/>
  <c r="J25" i="11"/>
  <c r="L24" i="11"/>
  <c r="N24" i="11" s="1"/>
  <c r="K24" i="11"/>
  <c r="M24" i="11" s="1"/>
  <c r="O24" i="11" s="1"/>
  <c r="J24" i="11"/>
  <c r="L23" i="11"/>
  <c r="N23" i="11" s="1"/>
  <c r="K23" i="11"/>
  <c r="M23" i="11" s="1"/>
  <c r="J23" i="11"/>
  <c r="L22" i="11"/>
  <c r="N22" i="11" s="1"/>
  <c r="K22" i="11"/>
  <c r="M22" i="11" s="1"/>
  <c r="O22" i="11" s="1"/>
  <c r="J22" i="11"/>
  <c r="N21" i="11"/>
  <c r="L21" i="11"/>
  <c r="K21" i="11"/>
  <c r="M21" i="11" s="1"/>
  <c r="O21" i="11" s="1"/>
  <c r="J21" i="11"/>
  <c r="L20" i="11"/>
  <c r="N20" i="11" s="1"/>
  <c r="K20" i="11"/>
  <c r="M20" i="11" s="1"/>
  <c r="J20" i="11"/>
  <c r="L19" i="11"/>
  <c r="N19" i="11" s="1"/>
  <c r="K19" i="11"/>
  <c r="M19" i="11" s="1"/>
  <c r="J19" i="11"/>
  <c r="L18" i="11"/>
  <c r="N18" i="11" s="1"/>
  <c r="K18" i="11"/>
  <c r="M18" i="11" s="1"/>
  <c r="O18" i="11" s="1"/>
  <c r="J18" i="11"/>
  <c r="N17" i="11"/>
  <c r="L17" i="11"/>
  <c r="K17" i="11"/>
  <c r="M17" i="11" s="1"/>
  <c r="O17" i="11" s="1"/>
  <c r="J17" i="11"/>
  <c r="M16" i="11"/>
  <c r="O16" i="11" s="1"/>
  <c r="L16" i="11"/>
  <c r="N16" i="11" s="1"/>
  <c r="K16" i="11"/>
  <c r="J16" i="11"/>
  <c r="L15" i="11"/>
  <c r="N15" i="11" s="1"/>
  <c r="K15" i="11"/>
  <c r="M15" i="11" s="1"/>
  <c r="J15" i="11"/>
  <c r="L14" i="11"/>
  <c r="N14" i="11" s="1"/>
  <c r="K14" i="11"/>
  <c r="M14" i="11" s="1"/>
  <c r="O14" i="11" s="1"/>
  <c r="J14" i="11"/>
  <c r="N13" i="11"/>
  <c r="L13" i="11"/>
  <c r="K13" i="11"/>
  <c r="M13" i="11" s="1"/>
  <c r="O13" i="11" s="1"/>
  <c r="J13" i="11"/>
  <c r="L12" i="11"/>
  <c r="N12" i="11" s="1"/>
  <c r="K12" i="11"/>
  <c r="M12" i="11" s="1"/>
  <c r="O12" i="11" s="1"/>
  <c r="J12" i="11"/>
  <c r="L11" i="11"/>
  <c r="N11" i="11" s="1"/>
  <c r="K11" i="11"/>
  <c r="M11" i="11" s="1"/>
  <c r="J11" i="11"/>
  <c r="L10" i="11"/>
  <c r="N10" i="11" s="1"/>
  <c r="K10" i="11"/>
  <c r="M10" i="11" s="1"/>
  <c r="O10" i="11" s="1"/>
  <c r="J10" i="11"/>
  <c r="N9" i="11"/>
  <c r="L9" i="11"/>
  <c r="K9" i="11"/>
  <c r="M9" i="11" s="1"/>
  <c r="J9" i="11"/>
  <c r="L8" i="11"/>
  <c r="N8" i="11" s="1"/>
  <c r="K8" i="11"/>
  <c r="M8" i="11" s="1"/>
  <c r="O8" i="11" s="1"/>
  <c r="J8" i="11"/>
  <c r="T7" i="11"/>
  <c r="L7" i="11"/>
  <c r="N7" i="11" s="1"/>
  <c r="K7" i="11"/>
  <c r="M7" i="11" s="1"/>
  <c r="O7" i="11" s="1"/>
  <c r="J7" i="11"/>
  <c r="L6" i="11"/>
  <c r="N6" i="11" s="1"/>
  <c r="K6" i="11"/>
  <c r="M6" i="11" s="1"/>
  <c r="J6" i="11"/>
  <c r="L5" i="11"/>
  <c r="N5" i="11" s="1"/>
  <c r="K5" i="11"/>
  <c r="M5" i="11" s="1"/>
  <c r="J5" i="11"/>
  <c r="L4" i="11"/>
  <c r="N4" i="11" s="1"/>
  <c r="K4" i="11"/>
  <c r="M4" i="11" s="1"/>
  <c r="O4" i="11" s="1"/>
  <c r="J4" i="11"/>
  <c r="L3" i="11"/>
  <c r="N3" i="11" s="1"/>
  <c r="K3" i="11"/>
  <c r="M3" i="11" s="1"/>
  <c r="J3" i="11"/>
  <c r="L2" i="11"/>
  <c r="N2" i="11" s="1"/>
  <c r="K2" i="11"/>
  <c r="M2" i="11" s="1"/>
  <c r="O2" i="11" s="1"/>
  <c r="J2" i="11"/>
  <c r="J26" i="10"/>
  <c r="J27" i="10"/>
  <c r="J28" i="10"/>
  <c r="J29" i="10"/>
  <c r="J30" i="10"/>
  <c r="J31" i="10"/>
  <c r="J32" i="10"/>
  <c r="J33" i="10"/>
  <c r="J34" i="10"/>
  <c r="L34" i="10"/>
  <c r="N34" i="10" s="1"/>
  <c r="K34" i="10"/>
  <c r="M34" i="10" s="1"/>
  <c r="L33" i="10"/>
  <c r="N33" i="10" s="1"/>
  <c r="K33" i="10"/>
  <c r="M33" i="10" s="1"/>
  <c r="L32" i="10"/>
  <c r="N32" i="10" s="1"/>
  <c r="K32" i="10"/>
  <c r="M32" i="10" s="1"/>
  <c r="L31" i="10"/>
  <c r="N31" i="10" s="1"/>
  <c r="K31" i="10"/>
  <c r="M31" i="10" s="1"/>
  <c r="L30" i="10"/>
  <c r="N30" i="10" s="1"/>
  <c r="K30" i="10"/>
  <c r="M30" i="10" s="1"/>
  <c r="L29" i="10"/>
  <c r="N29" i="10" s="1"/>
  <c r="K29" i="10"/>
  <c r="M29" i="10" s="1"/>
  <c r="L28" i="10"/>
  <c r="N28" i="10" s="1"/>
  <c r="K28" i="10"/>
  <c r="M28" i="10" s="1"/>
  <c r="L27" i="10"/>
  <c r="N27" i="10" s="1"/>
  <c r="K27" i="10"/>
  <c r="M27" i="10" s="1"/>
  <c r="L26" i="10"/>
  <c r="N26" i="10" s="1"/>
  <c r="K26" i="10"/>
  <c r="M26" i="10" s="1"/>
  <c r="L25" i="10"/>
  <c r="N25" i="10" s="1"/>
  <c r="O25" i="10" s="1"/>
  <c r="K25" i="10"/>
  <c r="M25" i="10" s="1"/>
  <c r="J25" i="10"/>
  <c r="M24" i="10"/>
  <c r="O24" i="10" s="1"/>
  <c r="L24" i="10"/>
  <c r="N24" i="10" s="1"/>
  <c r="K24" i="10"/>
  <c r="J24" i="10"/>
  <c r="L23" i="10"/>
  <c r="N23" i="10" s="1"/>
  <c r="K23" i="10"/>
  <c r="M23" i="10" s="1"/>
  <c r="J23" i="10"/>
  <c r="L22" i="10"/>
  <c r="N22" i="10" s="1"/>
  <c r="K22" i="10"/>
  <c r="M22" i="10" s="1"/>
  <c r="J22" i="10"/>
  <c r="L21" i="10"/>
  <c r="N21" i="10" s="1"/>
  <c r="K21" i="10"/>
  <c r="M21" i="10" s="1"/>
  <c r="J21" i="10"/>
  <c r="M20" i="10"/>
  <c r="O20" i="10" s="1"/>
  <c r="L20" i="10"/>
  <c r="N20" i="10" s="1"/>
  <c r="K20" i="10"/>
  <c r="J20" i="10"/>
  <c r="L19" i="10"/>
  <c r="N19" i="10" s="1"/>
  <c r="K19" i="10"/>
  <c r="M19" i="10" s="1"/>
  <c r="J19" i="10"/>
  <c r="L18" i="10"/>
  <c r="N18" i="10" s="1"/>
  <c r="K18" i="10"/>
  <c r="M18" i="10" s="1"/>
  <c r="J18" i="10"/>
  <c r="L17" i="10"/>
  <c r="N17" i="10" s="1"/>
  <c r="O17" i="10" s="1"/>
  <c r="K17" i="10"/>
  <c r="M17" i="10" s="1"/>
  <c r="J17" i="10"/>
  <c r="M16" i="10"/>
  <c r="O16" i="10" s="1"/>
  <c r="L16" i="10"/>
  <c r="N16" i="10" s="1"/>
  <c r="K16" i="10"/>
  <c r="J16" i="10"/>
  <c r="L15" i="10"/>
  <c r="N15" i="10" s="1"/>
  <c r="K15" i="10"/>
  <c r="M15" i="10" s="1"/>
  <c r="J15" i="10"/>
  <c r="L14" i="10"/>
  <c r="N14" i="10" s="1"/>
  <c r="K14" i="10"/>
  <c r="M14" i="10" s="1"/>
  <c r="J14" i="10"/>
  <c r="L13" i="10"/>
  <c r="N13" i="10" s="1"/>
  <c r="K13" i="10"/>
  <c r="M13" i="10" s="1"/>
  <c r="J13" i="10"/>
  <c r="M12" i="10"/>
  <c r="O12" i="10" s="1"/>
  <c r="L12" i="10"/>
  <c r="N12" i="10" s="1"/>
  <c r="K12" i="10"/>
  <c r="J12" i="10"/>
  <c r="L11" i="10"/>
  <c r="N11" i="10" s="1"/>
  <c r="K11" i="10"/>
  <c r="M11" i="10" s="1"/>
  <c r="J11" i="10"/>
  <c r="L10" i="10"/>
  <c r="N10" i="10" s="1"/>
  <c r="K10" i="10"/>
  <c r="M10" i="10" s="1"/>
  <c r="J10" i="10"/>
  <c r="L9" i="10"/>
  <c r="N9" i="10" s="1"/>
  <c r="K9" i="10"/>
  <c r="M9" i="10" s="1"/>
  <c r="J9" i="10"/>
  <c r="M8" i="10"/>
  <c r="O8" i="10" s="1"/>
  <c r="L8" i="10"/>
  <c r="N8" i="10" s="1"/>
  <c r="K8" i="10"/>
  <c r="J8" i="10"/>
  <c r="T7" i="10"/>
  <c r="L7" i="10"/>
  <c r="N7" i="10" s="1"/>
  <c r="K7" i="10"/>
  <c r="M7" i="10" s="1"/>
  <c r="J7" i="10"/>
  <c r="N6" i="10"/>
  <c r="L6" i="10"/>
  <c r="K6" i="10"/>
  <c r="M6" i="10" s="1"/>
  <c r="O6" i="10" s="1"/>
  <c r="J6" i="10"/>
  <c r="N5" i="10"/>
  <c r="L5" i="10"/>
  <c r="K5" i="10"/>
  <c r="M5" i="10" s="1"/>
  <c r="O5" i="10" s="1"/>
  <c r="J5" i="10"/>
  <c r="L4" i="10"/>
  <c r="N4" i="10" s="1"/>
  <c r="K4" i="10"/>
  <c r="M4" i="10" s="1"/>
  <c r="O4" i="10" s="1"/>
  <c r="J4" i="10"/>
  <c r="L3" i="10"/>
  <c r="N3" i="10" s="1"/>
  <c r="K3" i="10"/>
  <c r="M3" i="10" s="1"/>
  <c r="O3" i="10" s="1"/>
  <c r="J3" i="10"/>
  <c r="N2" i="10"/>
  <c r="L2" i="10"/>
  <c r="K2" i="10"/>
  <c r="M2" i="10" s="1"/>
  <c r="O2" i="10" s="1"/>
  <c r="J2" i="10"/>
  <c r="L34" i="9"/>
  <c r="N34" i="9" s="1"/>
  <c r="K34" i="9"/>
  <c r="M34" i="9" s="1"/>
  <c r="J34" i="9"/>
  <c r="L33" i="9"/>
  <c r="N33" i="9" s="1"/>
  <c r="K33" i="9"/>
  <c r="M33" i="9" s="1"/>
  <c r="J33" i="9"/>
  <c r="L32" i="9"/>
  <c r="N32" i="9" s="1"/>
  <c r="K32" i="9"/>
  <c r="M32" i="9" s="1"/>
  <c r="J32" i="9"/>
  <c r="L31" i="9"/>
  <c r="N31" i="9" s="1"/>
  <c r="K31" i="9"/>
  <c r="M31" i="9" s="1"/>
  <c r="J31" i="9"/>
  <c r="L30" i="9"/>
  <c r="N30" i="9" s="1"/>
  <c r="K30" i="9"/>
  <c r="M30" i="9" s="1"/>
  <c r="O30" i="9" s="1"/>
  <c r="J30" i="9"/>
  <c r="L29" i="9"/>
  <c r="N29" i="9" s="1"/>
  <c r="K29" i="9"/>
  <c r="M29" i="9" s="1"/>
  <c r="J29" i="9"/>
  <c r="L28" i="9"/>
  <c r="N28" i="9" s="1"/>
  <c r="K28" i="9"/>
  <c r="M28" i="9" s="1"/>
  <c r="O28" i="9" s="1"/>
  <c r="J28" i="9"/>
  <c r="L27" i="9"/>
  <c r="N27" i="9" s="1"/>
  <c r="K27" i="9"/>
  <c r="M27" i="9" s="1"/>
  <c r="J27" i="9"/>
  <c r="L26" i="9"/>
  <c r="N26" i="9" s="1"/>
  <c r="K26" i="9"/>
  <c r="M26" i="9" s="1"/>
  <c r="O26" i="9" s="1"/>
  <c r="J26" i="9"/>
  <c r="N25" i="9"/>
  <c r="M25" i="9"/>
  <c r="L25" i="9"/>
  <c r="K25" i="9"/>
  <c r="J25" i="9"/>
  <c r="L24" i="9"/>
  <c r="N24" i="9" s="1"/>
  <c r="K24" i="9"/>
  <c r="M24" i="9" s="1"/>
  <c r="O24" i="9" s="1"/>
  <c r="J24" i="9"/>
  <c r="N23" i="9"/>
  <c r="L23" i="9"/>
  <c r="K23" i="9"/>
  <c r="M23" i="9" s="1"/>
  <c r="J23" i="9"/>
  <c r="L22" i="9"/>
  <c r="N22" i="9" s="1"/>
  <c r="K22" i="9"/>
  <c r="M22" i="9" s="1"/>
  <c r="O22" i="9" s="1"/>
  <c r="J22" i="9"/>
  <c r="N21" i="9"/>
  <c r="M21" i="9"/>
  <c r="L21" i="9"/>
  <c r="K21" i="9"/>
  <c r="J21" i="9"/>
  <c r="L20" i="9"/>
  <c r="N20" i="9" s="1"/>
  <c r="K20" i="9"/>
  <c r="M20" i="9" s="1"/>
  <c r="O20" i="9" s="1"/>
  <c r="J20" i="9"/>
  <c r="N19" i="9"/>
  <c r="L19" i="9"/>
  <c r="K19" i="9"/>
  <c r="M19" i="9" s="1"/>
  <c r="J19" i="9"/>
  <c r="L18" i="9"/>
  <c r="N18" i="9" s="1"/>
  <c r="K18" i="9"/>
  <c r="M18" i="9" s="1"/>
  <c r="J18" i="9"/>
  <c r="M17" i="9"/>
  <c r="L17" i="9"/>
  <c r="N17" i="9" s="1"/>
  <c r="K17" i="9"/>
  <c r="J17" i="9"/>
  <c r="L16" i="9"/>
  <c r="N16" i="9" s="1"/>
  <c r="K16" i="9"/>
  <c r="M16" i="9" s="1"/>
  <c r="J16" i="9"/>
  <c r="L15" i="9"/>
  <c r="N15" i="9" s="1"/>
  <c r="K15" i="9"/>
  <c r="M15" i="9" s="1"/>
  <c r="J15" i="9"/>
  <c r="L14" i="9"/>
  <c r="N14" i="9" s="1"/>
  <c r="K14" i="9"/>
  <c r="M14" i="9" s="1"/>
  <c r="J14" i="9"/>
  <c r="L13" i="9"/>
  <c r="N13" i="9" s="1"/>
  <c r="K13" i="9"/>
  <c r="M13" i="9" s="1"/>
  <c r="O13" i="9" s="1"/>
  <c r="J13" i="9"/>
  <c r="L12" i="9"/>
  <c r="N12" i="9" s="1"/>
  <c r="K12" i="9"/>
  <c r="M12" i="9" s="1"/>
  <c r="J12" i="9"/>
  <c r="L11" i="9"/>
  <c r="N11" i="9" s="1"/>
  <c r="K11" i="9"/>
  <c r="M11" i="9" s="1"/>
  <c r="J11" i="9"/>
  <c r="L10" i="9"/>
  <c r="N10" i="9" s="1"/>
  <c r="K10" i="9"/>
  <c r="M10" i="9" s="1"/>
  <c r="J10" i="9"/>
  <c r="L9" i="9"/>
  <c r="N9" i="9" s="1"/>
  <c r="K9" i="9"/>
  <c r="M9" i="9" s="1"/>
  <c r="J9" i="9"/>
  <c r="L8" i="9"/>
  <c r="N8" i="9" s="1"/>
  <c r="K8" i="9"/>
  <c r="M8" i="9" s="1"/>
  <c r="J8" i="9"/>
  <c r="T7" i="9"/>
  <c r="L7" i="9"/>
  <c r="N7" i="9" s="1"/>
  <c r="K7" i="9"/>
  <c r="M7" i="9" s="1"/>
  <c r="O7" i="9" s="1"/>
  <c r="J7" i="9"/>
  <c r="M6" i="9"/>
  <c r="O6" i="9" s="1"/>
  <c r="L6" i="9"/>
  <c r="N6" i="9" s="1"/>
  <c r="K6" i="9"/>
  <c r="J6" i="9"/>
  <c r="L5" i="9"/>
  <c r="N5" i="9" s="1"/>
  <c r="K5" i="9"/>
  <c r="M5" i="9" s="1"/>
  <c r="J5" i="9"/>
  <c r="M4" i="9"/>
  <c r="O4" i="9" s="1"/>
  <c r="L4" i="9"/>
  <c r="N4" i="9" s="1"/>
  <c r="K4" i="9"/>
  <c r="J4" i="9"/>
  <c r="L3" i="9"/>
  <c r="N3" i="9" s="1"/>
  <c r="K3" i="9"/>
  <c r="M3" i="9" s="1"/>
  <c r="O3" i="9" s="1"/>
  <c r="J3" i="9"/>
  <c r="N2" i="9"/>
  <c r="L2" i="9"/>
  <c r="K2" i="9"/>
  <c r="M2" i="9" s="1"/>
  <c r="J2" i="9"/>
  <c r="J26" i="8"/>
  <c r="J27" i="8"/>
  <c r="J28" i="8"/>
  <c r="J29" i="8"/>
  <c r="J30" i="8"/>
  <c r="J31" i="8"/>
  <c r="J32" i="8"/>
  <c r="J33" i="8"/>
  <c r="J34" i="8"/>
  <c r="L34" i="8"/>
  <c r="N34" i="8" s="1"/>
  <c r="K34" i="8"/>
  <c r="M34" i="8" s="1"/>
  <c r="O34" i="8" s="1"/>
  <c r="L33" i="8"/>
  <c r="N33" i="8" s="1"/>
  <c r="K33" i="8"/>
  <c r="M33" i="8" s="1"/>
  <c r="L32" i="8"/>
  <c r="N32" i="8" s="1"/>
  <c r="K32" i="8"/>
  <c r="M32" i="8" s="1"/>
  <c r="L31" i="8"/>
  <c r="N31" i="8" s="1"/>
  <c r="K31" i="8"/>
  <c r="M31" i="8" s="1"/>
  <c r="L30" i="8"/>
  <c r="N30" i="8" s="1"/>
  <c r="K30" i="8"/>
  <c r="M30" i="8" s="1"/>
  <c r="L29" i="8"/>
  <c r="N29" i="8" s="1"/>
  <c r="K29" i="8"/>
  <c r="M29" i="8" s="1"/>
  <c r="L28" i="8"/>
  <c r="N28" i="8" s="1"/>
  <c r="K28" i="8"/>
  <c r="M28" i="8" s="1"/>
  <c r="L27" i="8"/>
  <c r="N27" i="8" s="1"/>
  <c r="K27" i="8"/>
  <c r="M27" i="8" s="1"/>
  <c r="L26" i="8"/>
  <c r="N26" i="8" s="1"/>
  <c r="K26" i="8"/>
  <c r="M26" i="8" s="1"/>
  <c r="L25" i="8"/>
  <c r="N25" i="8" s="1"/>
  <c r="K25" i="8"/>
  <c r="M25" i="8" s="1"/>
  <c r="J25" i="8"/>
  <c r="L24" i="8"/>
  <c r="N24" i="8" s="1"/>
  <c r="K24" i="8"/>
  <c r="M24" i="8" s="1"/>
  <c r="J24" i="8"/>
  <c r="M23" i="8"/>
  <c r="L23" i="8"/>
  <c r="N23" i="8" s="1"/>
  <c r="O23" i="8" s="1"/>
  <c r="K23" i="8"/>
  <c r="J23" i="8"/>
  <c r="L22" i="8"/>
  <c r="N22" i="8" s="1"/>
  <c r="K22" i="8"/>
  <c r="M22" i="8" s="1"/>
  <c r="J22" i="8"/>
  <c r="L21" i="8"/>
  <c r="N21" i="8" s="1"/>
  <c r="K21" i="8"/>
  <c r="M21" i="8" s="1"/>
  <c r="O21" i="8" s="1"/>
  <c r="J21" i="8"/>
  <c r="L20" i="8"/>
  <c r="N20" i="8" s="1"/>
  <c r="K20" i="8"/>
  <c r="M20" i="8" s="1"/>
  <c r="J20" i="8"/>
  <c r="L19" i="8"/>
  <c r="N19" i="8" s="1"/>
  <c r="K19" i="8"/>
  <c r="M19" i="8" s="1"/>
  <c r="J19" i="8"/>
  <c r="L18" i="8"/>
  <c r="N18" i="8" s="1"/>
  <c r="K18" i="8"/>
  <c r="M18" i="8" s="1"/>
  <c r="J18" i="8"/>
  <c r="L17" i="8"/>
  <c r="N17" i="8" s="1"/>
  <c r="K17" i="8"/>
  <c r="M17" i="8" s="1"/>
  <c r="O17" i="8" s="1"/>
  <c r="J17" i="8"/>
  <c r="L16" i="8"/>
  <c r="N16" i="8" s="1"/>
  <c r="K16" i="8"/>
  <c r="M16" i="8" s="1"/>
  <c r="J16" i="8"/>
  <c r="L15" i="8"/>
  <c r="N15" i="8" s="1"/>
  <c r="K15" i="8"/>
  <c r="M15" i="8" s="1"/>
  <c r="J15" i="8"/>
  <c r="L14" i="8"/>
  <c r="N14" i="8" s="1"/>
  <c r="K14" i="8"/>
  <c r="M14" i="8" s="1"/>
  <c r="J14" i="8"/>
  <c r="L13" i="8"/>
  <c r="N13" i="8" s="1"/>
  <c r="K13" i="8"/>
  <c r="M13" i="8" s="1"/>
  <c r="J13" i="8"/>
  <c r="L12" i="8"/>
  <c r="N12" i="8" s="1"/>
  <c r="K12" i="8"/>
  <c r="M12" i="8" s="1"/>
  <c r="J12" i="8"/>
  <c r="L11" i="8"/>
  <c r="N11" i="8" s="1"/>
  <c r="K11" i="8"/>
  <c r="M11" i="8" s="1"/>
  <c r="J11" i="8"/>
  <c r="M10" i="8"/>
  <c r="L10" i="8"/>
  <c r="N10" i="8" s="1"/>
  <c r="K10" i="8"/>
  <c r="J10" i="8"/>
  <c r="L9" i="8"/>
  <c r="N9" i="8" s="1"/>
  <c r="K9" i="8"/>
  <c r="M9" i="8" s="1"/>
  <c r="J9" i="8"/>
  <c r="L8" i="8"/>
  <c r="N8" i="8" s="1"/>
  <c r="K8" i="8"/>
  <c r="M8" i="8" s="1"/>
  <c r="J8" i="8"/>
  <c r="L7" i="8"/>
  <c r="N7" i="8" s="1"/>
  <c r="K7" i="8"/>
  <c r="M7" i="8" s="1"/>
  <c r="J7" i="8"/>
  <c r="L6" i="8"/>
  <c r="N6" i="8" s="1"/>
  <c r="K6" i="8"/>
  <c r="M6" i="8" s="1"/>
  <c r="O6" i="8" s="1"/>
  <c r="J6" i="8"/>
  <c r="L5" i="8"/>
  <c r="N5" i="8" s="1"/>
  <c r="K5" i="8"/>
  <c r="M5" i="8" s="1"/>
  <c r="J5" i="8"/>
  <c r="L4" i="8"/>
  <c r="N4" i="8" s="1"/>
  <c r="K4" i="8"/>
  <c r="M4" i="8" s="1"/>
  <c r="J4" i="8"/>
  <c r="L3" i="8"/>
  <c r="N3" i="8" s="1"/>
  <c r="K3" i="8"/>
  <c r="M3" i="8" s="1"/>
  <c r="J3" i="8"/>
  <c r="M2" i="8"/>
  <c r="L2" i="8"/>
  <c r="N2" i="8" s="1"/>
  <c r="K2" i="8"/>
  <c r="J2" i="8"/>
  <c r="O9" i="16" l="1"/>
  <c r="O20" i="16"/>
  <c r="O29" i="16"/>
  <c r="O3" i="16"/>
  <c r="O7" i="16"/>
  <c r="O21" i="16"/>
  <c r="O25" i="16"/>
  <c r="O8" i="16"/>
  <c r="O4" i="16"/>
  <c r="O12" i="16"/>
  <c r="O22" i="16"/>
  <c r="O26" i="16"/>
  <c r="O24" i="16"/>
  <c r="O31" i="18"/>
  <c r="O8" i="18"/>
  <c r="O10" i="18"/>
  <c r="O12" i="18"/>
  <c r="O14" i="18"/>
  <c r="O16" i="18"/>
  <c r="O18" i="18"/>
  <c r="O20" i="18"/>
  <c r="O22" i="18"/>
  <c r="O24" i="18"/>
  <c r="O26" i="18"/>
  <c r="O28" i="18"/>
  <c r="O30" i="18"/>
  <c r="O32" i="18"/>
  <c r="O34" i="18"/>
  <c r="O4" i="18"/>
  <c r="O6" i="18"/>
  <c r="O33" i="17"/>
  <c r="O29" i="17"/>
  <c r="O7" i="17"/>
  <c r="O9" i="17"/>
  <c r="O13" i="17"/>
  <c r="O17" i="17"/>
  <c r="O14" i="17"/>
  <c r="O18" i="17"/>
  <c r="O22" i="17"/>
  <c r="O26" i="17"/>
  <c r="O30" i="17"/>
  <c r="O34" i="17"/>
  <c r="O3" i="17"/>
  <c r="O11" i="17"/>
  <c r="O15" i="17"/>
  <c r="O19" i="17"/>
  <c r="O23" i="17"/>
  <c r="O27" i="17"/>
  <c r="O31" i="17"/>
  <c r="O6" i="17"/>
  <c r="O8" i="17"/>
  <c r="O12" i="17"/>
  <c r="O16" i="17"/>
  <c r="O20" i="17"/>
  <c r="O24" i="17"/>
  <c r="O28" i="17"/>
  <c r="O32" i="17"/>
  <c r="O27" i="16"/>
  <c r="O5" i="16"/>
  <c r="O13" i="16"/>
  <c r="O16" i="16"/>
  <c r="O18" i="16"/>
  <c r="O31" i="16"/>
  <c r="O33" i="16"/>
  <c r="O10" i="16"/>
  <c r="O23" i="16"/>
  <c r="O2" i="16"/>
  <c r="O19" i="16"/>
  <c r="O15" i="16"/>
  <c r="O32" i="16"/>
  <c r="O34" i="16"/>
  <c r="O11" i="16"/>
  <c r="O17" i="16"/>
  <c r="O14" i="16"/>
  <c r="O6" i="16"/>
  <c r="O28" i="16"/>
  <c r="O30" i="16"/>
  <c r="O28" i="15"/>
  <c r="O7" i="15"/>
  <c r="O13" i="15"/>
  <c r="O17" i="15"/>
  <c r="O21" i="15"/>
  <c r="O25" i="15"/>
  <c r="O29" i="15"/>
  <c r="O33" i="15"/>
  <c r="O3" i="15"/>
  <c r="O10" i="15"/>
  <c r="O14" i="15"/>
  <c r="O18" i="15"/>
  <c r="O22" i="15"/>
  <c r="O26" i="15"/>
  <c r="O30" i="15"/>
  <c r="O34" i="15"/>
  <c r="O5" i="15"/>
  <c r="O11" i="15"/>
  <c r="O15" i="15"/>
  <c r="O19" i="15"/>
  <c r="O23" i="15"/>
  <c r="O27" i="15"/>
  <c r="O31" i="15"/>
  <c r="O2" i="15"/>
  <c r="O2" i="14"/>
  <c r="O10" i="14"/>
  <c r="O6" i="14"/>
  <c r="O8" i="14"/>
  <c r="O26" i="14"/>
  <c r="O22" i="14"/>
  <c r="O5" i="14"/>
  <c r="O33" i="14"/>
  <c r="O20" i="14"/>
  <c r="O9" i="14"/>
  <c r="O29" i="14"/>
  <c r="O12" i="14"/>
  <c r="O25" i="14"/>
  <c r="O21" i="14"/>
  <c r="O17" i="14"/>
  <c r="O13" i="14"/>
  <c r="O16" i="14"/>
  <c r="O31" i="14"/>
  <c r="O4" i="14"/>
  <c r="O27" i="14"/>
  <c r="O30" i="14"/>
  <c r="O19" i="14"/>
  <c r="O34" i="14"/>
  <c r="O5" i="13"/>
  <c r="O18" i="13"/>
  <c r="O20" i="13"/>
  <c r="O29" i="13"/>
  <c r="O24" i="13"/>
  <c r="O26" i="13"/>
  <c r="O28" i="13"/>
  <c r="O4" i="13"/>
  <c r="O30" i="13"/>
  <c r="O32" i="13"/>
  <c r="O34" i="13"/>
  <c r="O8" i="13"/>
  <c r="O10" i="13"/>
  <c r="O12" i="13"/>
  <c r="O31" i="13"/>
  <c r="O2" i="13"/>
  <c r="O11" i="13"/>
  <c r="O27" i="13"/>
  <c r="O19" i="13"/>
  <c r="O33" i="12"/>
  <c r="O9" i="12"/>
  <c r="O30" i="12"/>
  <c r="O18" i="12"/>
  <c r="O29" i="12"/>
  <c r="O4" i="12"/>
  <c r="O34" i="12"/>
  <c r="O12" i="12"/>
  <c r="O19" i="12"/>
  <c r="O28" i="12"/>
  <c r="O21" i="12"/>
  <c r="O2" i="12"/>
  <c r="O27" i="12"/>
  <c r="O23" i="12"/>
  <c r="O15" i="12"/>
  <c r="O31" i="12"/>
  <c r="O8" i="12"/>
  <c r="P2" i="12" s="1"/>
  <c r="O24" i="12"/>
  <c r="O31" i="11"/>
  <c r="O34" i="11"/>
  <c r="O33" i="11"/>
  <c r="O29" i="11"/>
  <c r="O9" i="11"/>
  <c r="O25" i="11"/>
  <c r="O5" i="11"/>
  <c r="O19" i="11"/>
  <c r="O28" i="11"/>
  <c r="O6" i="11"/>
  <c r="O15" i="11"/>
  <c r="O11" i="11"/>
  <c r="O20" i="11"/>
  <c r="O3" i="11"/>
  <c r="O23" i="11"/>
  <c r="O28" i="10"/>
  <c r="O32" i="10"/>
  <c r="O13" i="10"/>
  <c r="O33" i="10"/>
  <c r="O21" i="10"/>
  <c r="O9" i="10"/>
  <c r="O29" i="10"/>
  <c r="O7" i="10"/>
  <c r="O11" i="10"/>
  <c r="O15" i="10"/>
  <c r="O19" i="10"/>
  <c r="O23" i="10"/>
  <c r="O27" i="10"/>
  <c r="O31" i="10"/>
  <c r="O10" i="10"/>
  <c r="O14" i="10"/>
  <c r="O18" i="10"/>
  <c r="O22" i="10"/>
  <c r="O26" i="10"/>
  <c r="O30" i="10"/>
  <c r="O34" i="10"/>
  <c r="O33" i="9"/>
  <c r="O9" i="9"/>
  <c r="O31" i="9"/>
  <c r="O11" i="9"/>
  <c r="O12" i="9"/>
  <c r="O14" i="9"/>
  <c r="O27" i="9"/>
  <c r="O8" i="9"/>
  <c r="O10" i="9"/>
  <c r="O23" i="9"/>
  <c r="O29" i="9"/>
  <c r="O17" i="9"/>
  <c r="O5" i="9"/>
  <c r="O2" i="9"/>
  <c r="O19" i="9"/>
  <c r="O25" i="9"/>
  <c r="O15" i="9"/>
  <c r="O21" i="9"/>
  <c r="O32" i="9"/>
  <c r="O34" i="9"/>
  <c r="O16" i="9"/>
  <c r="O18" i="9"/>
  <c r="P2" i="9"/>
  <c r="O10" i="8"/>
  <c r="O20" i="8"/>
  <c r="O18" i="8"/>
  <c r="O4" i="8"/>
  <c r="O7" i="8"/>
  <c r="O3" i="8"/>
  <c r="O15" i="8"/>
  <c r="O11" i="8"/>
  <c r="O22" i="8"/>
  <c r="O24" i="8"/>
  <c r="O31" i="8"/>
  <c r="O2" i="8"/>
  <c r="O28" i="8"/>
  <c r="O30" i="8"/>
  <c r="O32" i="8"/>
  <c r="O5" i="8"/>
  <c r="O8" i="8"/>
  <c r="O27" i="8"/>
  <c r="O12" i="8"/>
  <c r="O14" i="8"/>
  <c r="O16" i="8"/>
  <c r="O19" i="8"/>
  <c r="O26" i="8"/>
  <c r="O29" i="8"/>
  <c r="O33" i="8"/>
  <c r="O25" i="8"/>
  <c r="O9" i="8"/>
  <c r="O13" i="8"/>
  <c r="J2" i="1"/>
  <c r="L34" i="5"/>
  <c r="N34" i="5" s="1"/>
  <c r="K34" i="5"/>
  <c r="M34" i="5" s="1"/>
  <c r="J34" i="5"/>
  <c r="L33" i="5"/>
  <c r="N33" i="5" s="1"/>
  <c r="K33" i="5"/>
  <c r="M33" i="5" s="1"/>
  <c r="J33" i="5"/>
  <c r="L32" i="5"/>
  <c r="N32" i="5" s="1"/>
  <c r="K32" i="5"/>
  <c r="M32" i="5" s="1"/>
  <c r="J32" i="5"/>
  <c r="L31" i="5"/>
  <c r="N31" i="5" s="1"/>
  <c r="K31" i="5"/>
  <c r="M31" i="5" s="1"/>
  <c r="J31" i="5"/>
  <c r="L30" i="5"/>
  <c r="N30" i="5" s="1"/>
  <c r="K30" i="5"/>
  <c r="M30" i="5" s="1"/>
  <c r="J30" i="5"/>
  <c r="L29" i="5"/>
  <c r="N29" i="5" s="1"/>
  <c r="K29" i="5"/>
  <c r="M29" i="5" s="1"/>
  <c r="J29" i="5"/>
  <c r="L28" i="5"/>
  <c r="N28" i="5" s="1"/>
  <c r="K28" i="5"/>
  <c r="M28" i="5" s="1"/>
  <c r="J28" i="5"/>
  <c r="L27" i="5"/>
  <c r="N27" i="5" s="1"/>
  <c r="K27" i="5"/>
  <c r="M27" i="5" s="1"/>
  <c r="J27" i="5"/>
  <c r="L26" i="5"/>
  <c r="N26" i="5" s="1"/>
  <c r="K26" i="5"/>
  <c r="M26" i="5" s="1"/>
  <c r="J26" i="5"/>
  <c r="L25" i="5"/>
  <c r="N25" i="5" s="1"/>
  <c r="K25" i="5"/>
  <c r="M25" i="5" s="1"/>
  <c r="J25" i="5"/>
  <c r="L24" i="5"/>
  <c r="N24" i="5" s="1"/>
  <c r="K24" i="5"/>
  <c r="M24" i="5" s="1"/>
  <c r="J24" i="5"/>
  <c r="L23" i="5"/>
  <c r="N23" i="5" s="1"/>
  <c r="K23" i="5"/>
  <c r="M23" i="5" s="1"/>
  <c r="J23" i="5"/>
  <c r="L22" i="5"/>
  <c r="N22" i="5" s="1"/>
  <c r="K22" i="5"/>
  <c r="M22" i="5" s="1"/>
  <c r="J22" i="5"/>
  <c r="L21" i="5"/>
  <c r="N21" i="5" s="1"/>
  <c r="K21" i="5"/>
  <c r="M21" i="5" s="1"/>
  <c r="J21" i="5"/>
  <c r="L20" i="5"/>
  <c r="N20" i="5" s="1"/>
  <c r="K20" i="5"/>
  <c r="M20" i="5" s="1"/>
  <c r="J20" i="5"/>
  <c r="L19" i="5"/>
  <c r="N19" i="5" s="1"/>
  <c r="K19" i="5"/>
  <c r="M19" i="5" s="1"/>
  <c r="J19" i="5"/>
  <c r="L18" i="5"/>
  <c r="N18" i="5" s="1"/>
  <c r="K18" i="5"/>
  <c r="M18" i="5" s="1"/>
  <c r="J18" i="5"/>
  <c r="L17" i="5"/>
  <c r="N17" i="5" s="1"/>
  <c r="K17" i="5"/>
  <c r="M17" i="5" s="1"/>
  <c r="J17" i="5"/>
  <c r="L16" i="5"/>
  <c r="N16" i="5" s="1"/>
  <c r="K16" i="5"/>
  <c r="M16" i="5" s="1"/>
  <c r="J16" i="5"/>
  <c r="L15" i="5"/>
  <c r="N15" i="5" s="1"/>
  <c r="K15" i="5"/>
  <c r="M15" i="5" s="1"/>
  <c r="J15" i="5"/>
  <c r="L14" i="5"/>
  <c r="N14" i="5" s="1"/>
  <c r="K14" i="5"/>
  <c r="M14" i="5" s="1"/>
  <c r="J14" i="5"/>
  <c r="L13" i="5"/>
  <c r="N13" i="5" s="1"/>
  <c r="K13" i="5"/>
  <c r="M13" i="5" s="1"/>
  <c r="J13" i="5"/>
  <c r="L12" i="5"/>
  <c r="N12" i="5" s="1"/>
  <c r="K12" i="5"/>
  <c r="M12" i="5" s="1"/>
  <c r="J12" i="5"/>
  <c r="L11" i="5"/>
  <c r="N11" i="5" s="1"/>
  <c r="K11" i="5"/>
  <c r="M11" i="5" s="1"/>
  <c r="J11" i="5"/>
  <c r="L10" i="5"/>
  <c r="N10" i="5" s="1"/>
  <c r="K10" i="5"/>
  <c r="M10" i="5" s="1"/>
  <c r="J10" i="5"/>
  <c r="L9" i="5"/>
  <c r="N9" i="5" s="1"/>
  <c r="K9" i="5"/>
  <c r="M9" i="5" s="1"/>
  <c r="J9" i="5"/>
  <c r="L8" i="5"/>
  <c r="N8" i="5" s="1"/>
  <c r="K8" i="5"/>
  <c r="M8" i="5" s="1"/>
  <c r="J8" i="5"/>
  <c r="T7" i="5"/>
  <c r="L7" i="5"/>
  <c r="N7" i="5" s="1"/>
  <c r="K7" i="5"/>
  <c r="M7" i="5" s="1"/>
  <c r="J7" i="5"/>
  <c r="L6" i="5"/>
  <c r="N6" i="5" s="1"/>
  <c r="K6" i="5"/>
  <c r="M6" i="5" s="1"/>
  <c r="J6" i="5"/>
  <c r="L5" i="5"/>
  <c r="N5" i="5" s="1"/>
  <c r="K5" i="5"/>
  <c r="M5" i="5" s="1"/>
  <c r="J5" i="5"/>
  <c r="L4" i="5"/>
  <c r="N4" i="5" s="1"/>
  <c r="K4" i="5"/>
  <c r="M4" i="5" s="1"/>
  <c r="J4" i="5"/>
  <c r="L3" i="5"/>
  <c r="N3" i="5" s="1"/>
  <c r="K3" i="5"/>
  <c r="M3" i="5" s="1"/>
  <c r="J3" i="5"/>
  <c r="L2" i="5"/>
  <c r="N2" i="5" s="1"/>
  <c r="K2" i="5"/>
  <c r="M2" i="5" s="1"/>
  <c r="J2" i="5"/>
  <c r="K3" i="4"/>
  <c r="M3" i="4" s="1"/>
  <c r="K4" i="4"/>
  <c r="M4" i="4" s="1"/>
  <c r="J4" i="4"/>
  <c r="K6" i="4"/>
  <c r="M6" i="4" s="1"/>
  <c r="K7" i="4"/>
  <c r="M7" i="4" s="1"/>
  <c r="K8" i="4"/>
  <c r="M8" i="4" s="1"/>
  <c r="J9" i="4"/>
  <c r="K10" i="4"/>
  <c r="M10" i="4" s="1"/>
  <c r="K11" i="4"/>
  <c r="M11" i="4" s="1"/>
  <c r="K12" i="4"/>
  <c r="M12" i="4" s="1"/>
  <c r="J12" i="4"/>
  <c r="K14" i="4"/>
  <c r="M14" i="4" s="1"/>
  <c r="K15" i="4"/>
  <c r="M15" i="4" s="1"/>
  <c r="K16" i="4"/>
  <c r="M16" i="4" s="1"/>
  <c r="J17" i="4"/>
  <c r="K18" i="4"/>
  <c r="M18" i="4" s="1"/>
  <c r="K19" i="4"/>
  <c r="M19" i="4" s="1"/>
  <c r="L20" i="4"/>
  <c r="N20" i="4" s="1"/>
  <c r="J20" i="4"/>
  <c r="K22" i="4"/>
  <c r="M22" i="4" s="1"/>
  <c r="K23" i="4"/>
  <c r="M23" i="4" s="1"/>
  <c r="K24" i="4"/>
  <c r="M24" i="4" s="1"/>
  <c r="J25" i="4"/>
  <c r="K26" i="4"/>
  <c r="M26" i="4" s="1"/>
  <c r="K27" i="4"/>
  <c r="M27" i="4" s="1"/>
  <c r="K28" i="4"/>
  <c r="M28" i="4" s="1"/>
  <c r="J28" i="4"/>
  <c r="L30" i="4"/>
  <c r="N30" i="4" s="1"/>
  <c r="K31" i="4"/>
  <c r="M31" i="4" s="1"/>
  <c r="K32" i="4"/>
  <c r="M32" i="4" s="1"/>
  <c r="J33" i="4"/>
  <c r="K34" i="4"/>
  <c r="M34" i="4" s="1"/>
  <c r="J2" i="4"/>
  <c r="K2" i="4"/>
  <c r="J3" i="4"/>
  <c r="J5" i="4"/>
  <c r="K5" i="4"/>
  <c r="M5" i="4" s="1"/>
  <c r="J6" i="4"/>
  <c r="J7" i="4"/>
  <c r="J8" i="4"/>
  <c r="K9" i="4"/>
  <c r="J10" i="4"/>
  <c r="J11" i="4"/>
  <c r="J13" i="4"/>
  <c r="K13" i="4"/>
  <c r="J14" i="4"/>
  <c r="J15" i="4"/>
  <c r="J16" i="4"/>
  <c r="K17" i="4"/>
  <c r="J18" i="4"/>
  <c r="J19" i="4"/>
  <c r="J21" i="4"/>
  <c r="K21" i="4"/>
  <c r="M21" i="4" s="1"/>
  <c r="J22" i="4"/>
  <c r="J23" i="4"/>
  <c r="J24" i="4"/>
  <c r="K25" i="4"/>
  <c r="M25" i="4" s="1"/>
  <c r="J26" i="4"/>
  <c r="J27" i="4"/>
  <c r="J29" i="4"/>
  <c r="K29" i="4"/>
  <c r="M29" i="4" s="1"/>
  <c r="J30" i="4"/>
  <c r="J31" i="4"/>
  <c r="J32" i="4"/>
  <c r="K33" i="4"/>
  <c r="J34" i="4"/>
  <c r="L2" i="4"/>
  <c r="N2" i="4" s="1"/>
  <c r="L3" i="4"/>
  <c r="N3" i="4" s="1"/>
  <c r="L5" i="4"/>
  <c r="N5" i="4" s="1"/>
  <c r="L6" i="4"/>
  <c r="N6" i="4" s="1"/>
  <c r="L8" i="4"/>
  <c r="N8" i="4" s="1"/>
  <c r="L9" i="4"/>
  <c r="N9" i="4" s="1"/>
  <c r="L10" i="4"/>
  <c r="N10" i="4" s="1"/>
  <c r="L11" i="4"/>
  <c r="N11" i="4" s="1"/>
  <c r="L13" i="4"/>
  <c r="N13" i="4" s="1"/>
  <c r="M13" i="4"/>
  <c r="L14" i="4"/>
  <c r="N14" i="4" s="1"/>
  <c r="L16" i="4"/>
  <c r="N16" i="4" s="1"/>
  <c r="L17" i="4"/>
  <c r="N17" i="4" s="1"/>
  <c r="L18" i="4"/>
  <c r="N18" i="4" s="1"/>
  <c r="L19" i="4"/>
  <c r="N19" i="4" s="1"/>
  <c r="L21" i="4"/>
  <c r="N21" i="4" s="1"/>
  <c r="L22" i="4"/>
  <c r="N22" i="4" s="1"/>
  <c r="L24" i="4"/>
  <c r="N24" i="4" s="1"/>
  <c r="L25" i="4"/>
  <c r="N25" i="4" s="1"/>
  <c r="L26" i="4"/>
  <c r="N26" i="4" s="1"/>
  <c r="L27" i="4"/>
  <c r="N27" i="4" s="1"/>
  <c r="L28" i="4"/>
  <c r="N28" i="4" s="1"/>
  <c r="L29" i="4"/>
  <c r="N29" i="4" s="1"/>
  <c r="L31" i="4"/>
  <c r="N31" i="4" s="1"/>
  <c r="L32" i="4"/>
  <c r="N32" i="4" s="1"/>
  <c r="L33" i="4"/>
  <c r="N33" i="4" s="1"/>
  <c r="L34" i="4"/>
  <c r="N34" i="4" s="1"/>
  <c r="N3" i="1"/>
  <c r="N4" i="1"/>
  <c r="N5" i="1"/>
  <c r="N6" i="1"/>
  <c r="O6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B5" i="2"/>
  <c r="P2" i="18" l="1"/>
  <c r="P2" i="17"/>
  <c r="P2" i="16"/>
  <c r="P2" i="15"/>
  <c r="P2" i="14"/>
  <c r="P2" i="13"/>
  <c r="P2" i="11"/>
  <c r="P2" i="10"/>
  <c r="P2" i="8"/>
  <c r="O26" i="5"/>
  <c r="O15" i="5"/>
  <c r="O3" i="5"/>
  <c r="O8" i="5"/>
  <c r="O28" i="5"/>
  <c r="O4" i="5"/>
  <c r="O22" i="5"/>
  <c r="O34" i="5"/>
  <c r="O25" i="5"/>
  <c r="O14" i="5"/>
  <c r="O9" i="5"/>
  <c r="O21" i="5"/>
  <c r="O18" i="5"/>
  <c r="O33" i="5"/>
  <c r="O13" i="5"/>
  <c r="O31" i="5"/>
  <c r="O17" i="5"/>
  <c r="O27" i="5"/>
  <c r="O2" i="5"/>
  <c r="O19" i="5"/>
  <c r="O29" i="5"/>
  <c r="O5" i="5"/>
  <c r="O24" i="5"/>
  <c r="O20" i="5"/>
  <c r="O16" i="5"/>
  <c r="O6" i="5"/>
  <c r="O10" i="5"/>
  <c r="O12" i="5"/>
  <c r="O23" i="5"/>
  <c r="O7" i="5"/>
  <c r="O11" i="5"/>
  <c r="O30" i="5"/>
  <c r="O32" i="5"/>
  <c r="O16" i="4"/>
  <c r="O24" i="4"/>
  <c r="O3" i="4"/>
  <c r="O31" i="4"/>
  <c r="O28" i="4"/>
  <c r="O19" i="4"/>
  <c r="O11" i="4"/>
  <c r="K30" i="4"/>
  <c r="M30" i="4" s="1"/>
  <c r="O30" i="4" s="1"/>
  <c r="O5" i="4"/>
  <c r="O25" i="4"/>
  <c r="M33" i="4"/>
  <c r="O33" i="4" s="1"/>
  <c r="M9" i="4"/>
  <c r="O9" i="4" s="1"/>
  <c r="L23" i="4"/>
  <c r="N23" i="4" s="1"/>
  <c r="O23" i="4" s="1"/>
  <c r="L15" i="4"/>
  <c r="N15" i="4" s="1"/>
  <c r="O15" i="4" s="1"/>
  <c r="L12" i="4"/>
  <c r="N12" i="4" s="1"/>
  <c r="O12" i="4" s="1"/>
  <c r="L4" i="4"/>
  <c r="N4" i="4" s="1"/>
  <c r="O4" i="4" s="1"/>
  <c r="K20" i="4"/>
  <c r="M20" i="4" s="1"/>
  <c r="O20" i="4" s="1"/>
  <c r="O14" i="4"/>
  <c r="O21" i="4"/>
  <c r="O13" i="4"/>
  <c r="O29" i="4"/>
  <c r="M17" i="4"/>
  <c r="O17" i="4" s="1"/>
  <c r="L7" i="4"/>
  <c r="N7" i="4" s="1"/>
  <c r="O7" i="4" s="1"/>
  <c r="M2" i="4"/>
  <c r="O2" i="4" s="1"/>
  <c r="O18" i="4"/>
  <c r="O10" i="4"/>
  <c r="O34" i="4"/>
  <c r="O22" i="4"/>
  <c r="O6" i="4"/>
  <c r="O26" i="4"/>
  <c r="O8" i="4"/>
  <c r="O27" i="4"/>
  <c r="O32" i="4"/>
  <c r="P2" i="5" l="1"/>
  <c r="P2" i="4"/>
  <c r="J12" i="1" l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M3" i="1"/>
  <c r="O3" i="1" s="1"/>
  <c r="M4" i="1"/>
  <c r="O4" i="1" s="1"/>
  <c r="M5" i="1"/>
  <c r="O5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K26" i="1"/>
  <c r="M26" i="1" s="1"/>
  <c r="K27" i="1"/>
  <c r="M27" i="1" s="1"/>
  <c r="K28" i="1"/>
  <c r="M28" i="1" s="1"/>
  <c r="K29" i="1"/>
  <c r="M29" i="1" s="1"/>
  <c r="K30" i="1"/>
  <c r="M30" i="1" s="1"/>
  <c r="K31" i="1"/>
  <c r="M31" i="1" s="1"/>
  <c r="K32" i="1"/>
  <c r="M32" i="1" s="1"/>
  <c r="K33" i="1"/>
  <c r="M33" i="1" s="1"/>
  <c r="K34" i="1"/>
  <c r="M34" i="1" s="1"/>
  <c r="P2" i="1" l="1"/>
</calcChain>
</file>

<file path=xl/sharedStrings.xml><?xml version="1.0" encoding="utf-8"?>
<sst xmlns="http://schemas.openxmlformats.org/spreadsheetml/2006/main" count="1169" uniqueCount="64">
  <si>
    <t>DOMINIO</t>
  </si>
  <si>
    <t>Estimación</t>
  </si>
  <si>
    <t>Efecto del diseño</t>
  </si>
  <si>
    <t>Tamaño de la población</t>
  </si>
  <si>
    <t>Coeficiente de variación</t>
  </si>
  <si>
    <t>Inferior</t>
  </si>
  <si>
    <t>Superior</t>
  </si>
  <si>
    <t>Alimentos y bebidas no alcohólicas</t>
  </si>
  <si>
    <t>1 Azuay</t>
  </si>
  <si>
    <t>2 Bolívar</t>
  </si>
  <si>
    <t>3 Cañar</t>
  </si>
  <si>
    <t>4 Carchi</t>
  </si>
  <si>
    <t>5 Cotopaxi</t>
  </si>
  <si>
    <t>6 Chimborazo</t>
  </si>
  <si>
    <t>7 El Oro</t>
  </si>
  <si>
    <t>8 Esmeraldas</t>
  </si>
  <si>
    <t>9 Guayas</t>
  </si>
  <si>
    <t>10 Imbabura</t>
  </si>
  <si>
    <t>11 Loja</t>
  </si>
  <si>
    <t>12 Los Ríos</t>
  </si>
  <si>
    <t>13 Manabí</t>
  </si>
  <si>
    <t>14 Morona Santiago</t>
  </si>
  <si>
    <t>15 Napo</t>
  </si>
  <si>
    <t>16 Pastaza</t>
  </si>
  <si>
    <t>17 Pichincha</t>
  </si>
  <si>
    <t>18 Tungurahua</t>
  </si>
  <si>
    <t>19 Zamora Chinchipe</t>
  </si>
  <si>
    <t>20 Galápagos</t>
  </si>
  <si>
    <t>21 Sucumbíos</t>
  </si>
  <si>
    <t>22 Orellana</t>
  </si>
  <si>
    <t>23 Santo Domingo</t>
  </si>
  <si>
    <t>24 Santa Elena</t>
  </si>
  <si>
    <t>25 Quito</t>
  </si>
  <si>
    <t>26 Guayaquil</t>
  </si>
  <si>
    <t>27 Cuenca</t>
  </si>
  <si>
    <t>28 Machala</t>
  </si>
  <si>
    <t>29 Ambato</t>
  </si>
  <si>
    <t>30 Esmeraldas</t>
  </si>
  <si>
    <t>317 Santo Domingo</t>
  </si>
  <si>
    <t>32 Manta</t>
  </si>
  <si>
    <t>33 Loja</t>
  </si>
  <si>
    <t>n</t>
  </si>
  <si>
    <t>var</t>
  </si>
  <si>
    <t>e</t>
  </si>
  <si>
    <t>error tipico</t>
  </si>
  <si>
    <t>estimacion</t>
  </si>
  <si>
    <t>RAIZ EFF</t>
  </si>
  <si>
    <t>TOTAL</t>
  </si>
  <si>
    <t>Z</t>
  </si>
  <si>
    <t>VAR</t>
  </si>
  <si>
    <t>deff</t>
  </si>
  <si>
    <t>NUMERADOR</t>
  </si>
  <si>
    <t>DENOMINADOR</t>
  </si>
  <si>
    <t>Bebidas, alcohólicas, tabaco y estupefacientes</t>
  </si>
  <si>
    <t>Prendas de vestir y calzado</t>
  </si>
  <si>
    <t>Alojamiento, agua, electricidad, gas y otros combustibles</t>
  </si>
  <si>
    <t>Muebles, artículos para el hogar y para la conservación ordinaria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</si>
  <si>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</si>
  <si>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</si>
  <si>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</si>
  <si>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</si>
  <si>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</si>
  <si>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</si>
  <si>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diversos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</si>
</sst>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4" fontId="2" fillId="0" borderId="0" xfId="0" applyNumberFormat="1" applyFont="1"/>
    <xf numFmtId="4" fontId="0" fillId="0" borderId="0" xfId="0" applyNumberFormat="1"/>
    <xf numFmtId="0" fontId="0" fillId="2" borderId="0" xfId="0" applyFill="1"/>
    <xf numFmtId="0" fontId="0" fillId="3" borderId="0" xfId="0" applyFill="1"/>
    <xf numFmtId="43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</cellXfs>
  <cellStyles count="54">
    <cellStyle name="Normal" xfId="0" builtinId="0"/>
    <cellStyle name="style1642103402228" xfId="46"/>
    <cellStyle name="style1642103402290" xfId="47"/>
    <cellStyle name="style1642103402353" xfId="50"/>
    <cellStyle name="style1642103402431" xfId="48"/>
    <cellStyle name="style1642103402493" xfId="51"/>
    <cellStyle name="style1642103402556" xfId="49"/>
    <cellStyle name="style1642103402623" xfId="52"/>
    <cellStyle name="style1642103402881" xfId="53"/>
    <cellStyle name="style1642103409232" xfId="1"/>
    <cellStyle name="style1642103409341" xfId="2"/>
    <cellStyle name="style1642103409466" xfId="3"/>
    <cellStyle name="style1642103409513" xfId="4"/>
    <cellStyle name="style1642103409544" xfId="5"/>
    <cellStyle name="style1642103409591" xfId="9"/>
    <cellStyle name="style1642103409638" xfId="10"/>
    <cellStyle name="style1642103409685" xfId="6"/>
    <cellStyle name="style1642103409742" xfId="11"/>
    <cellStyle name="style1642103409789" xfId="7"/>
    <cellStyle name="style1642103409836" xfId="12"/>
    <cellStyle name="style1642103409882" xfId="8"/>
    <cellStyle name="style1642103409914" xfId="13"/>
    <cellStyle name="style1642103409945" xfId="14"/>
    <cellStyle name="style1642103409976" xfId="22"/>
    <cellStyle name="style1642103410023" xfId="31"/>
    <cellStyle name="style1642103410054" xfId="15"/>
    <cellStyle name="style1642103410086" xfId="23"/>
    <cellStyle name="style1642103410117" xfId="32"/>
    <cellStyle name="style1642103410148" xfId="16"/>
    <cellStyle name="style1642103410195" xfId="17"/>
    <cellStyle name="style1642103410304" xfId="18"/>
    <cellStyle name="style1642103410351" xfId="19"/>
    <cellStyle name="style1642103410382" xfId="20"/>
    <cellStyle name="style1642103410429" xfId="21"/>
    <cellStyle name="style1642103410476" xfId="24"/>
    <cellStyle name="style1642103410523" xfId="25"/>
    <cellStyle name="style1642103410570" xfId="26"/>
    <cellStyle name="style1642103410617" xfId="27"/>
    <cellStyle name="style1642103410648" xfId="28"/>
    <cellStyle name="style1642103410679" xfId="29"/>
    <cellStyle name="style1642103410726" xfId="30"/>
    <cellStyle name="style1642103410773" xfId="33"/>
    <cellStyle name="style1642103410805" xfId="34"/>
    <cellStyle name="style1642103410836" xfId="35"/>
    <cellStyle name="style1642103410883" xfId="36"/>
    <cellStyle name="style1642103410914" xfId="37"/>
    <cellStyle name="style1642103410945" xfId="38"/>
    <cellStyle name="style1642103411070" xfId="39"/>
    <cellStyle name="style1642103411117" xfId="40"/>
    <cellStyle name="style1642103411148" xfId="41"/>
    <cellStyle name="style1642103411195" xfId="43"/>
    <cellStyle name="style1642103411305" xfId="44"/>
    <cellStyle name="style1642103411336" xfId="42"/>
    <cellStyle name="style1642103411648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36</xdr:row>
      <xdr:rowOff>30480</xdr:rowOff>
    </xdr:from>
    <xdr:to>
      <xdr:col>16</xdr:col>
      <xdr:colOff>293414</xdr:colOff>
      <xdr:row>41</xdr:row>
      <xdr:rowOff>68458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55805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C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C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C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𝑑𝑒𝑓𝑓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1/2</m:t>
                        </m:r>
                      </m:sup>
                    </m:sSup>
                  </m:oMath>
                </m:oMathPara>
              </a14:m>
              <a:endParaRPr lang="es-EC"/>
            </a:p>
          </xdr:txBody>
        </xdr:sp>
      </mc:Choice>
      <mc:Fallback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55805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𝑛</a:t>
              </a:r>
              <a:r>
                <a:rPr lang="es-EC" i="0">
                  <a:latin typeface="Cambria Math" panose="02040503050406030204" pitchFamily="18" charset="0"/>
                </a:rPr>
                <a:t>=(</a:t>
              </a:r>
              <a:r>
                <a:rPr lang="es-ES" b="0" i="0">
                  <a:latin typeface="Cambria Math" panose="02040503050406030204" pitchFamily="18" charset="0"/>
                </a:rPr>
                <a:t>𝑍</a:t>
              </a:r>
              <a:r>
                <a:rPr lang="es-EC" b="0" i="0">
                  <a:latin typeface="Cambria Math" panose="02040503050406030204" pitchFamily="18" charset="0"/>
                </a:rPr>
                <a:t>^</a:t>
              </a:r>
              <a:r>
                <a:rPr lang="es-ES" b="0" i="0">
                  <a:latin typeface="Cambria Math" panose="02040503050406030204" pitchFamily="18" charset="0"/>
                </a:rPr>
                <a:t>2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𝜎^2</a:t>
              </a:r>
              <a:r>
                <a:rPr lang="es-EC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𝑒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b="0" i="0">
                  <a:latin typeface="Cambria Math" panose="02040503050406030204" pitchFamily="18" charset="0"/>
                </a:rPr>
                <a:t>〖𝑑𝑒𝑓𝑓〗^(1/2)</a:t>
              </a:r>
              <a:endParaRPr lang="es-EC"/>
            </a:p>
          </xdr:txBody>
        </xdr:sp>
      </mc:Fallback>
    </mc:AlternateContent>
    <xdr:clientData/>
  </xdr:twoCellAnchor>
  <xdr:twoCellAnchor editAs="oneCell">
    <xdr:from>
      <xdr:col>11</xdr:col>
      <xdr:colOff>1127760</xdr:colOff>
      <xdr:row>37</xdr:row>
      <xdr:rowOff>30480</xdr:rowOff>
    </xdr:from>
    <xdr:to>
      <xdr:col>12</xdr:col>
      <xdr:colOff>1447957</xdr:colOff>
      <xdr:row>44</xdr:row>
      <xdr:rowOff>30591</xdr:rowOff>
    </xdr:to>
    <xdr:pic>
      <xdr:nvPicPr>
        <xdr:cNvPr id="3" name="Imagen 2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0" y="6804660"/>
          <a:ext cx="1806097" cy="12802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36</xdr:row>
      <xdr:rowOff>30480</xdr:rowOff>
    </xdr:from>
    <xdr:to>
      <xdr:col>16</xdr:col>
      <xdr:colOff>293414</xdr:colOff>
      <xdr:row>41</xdr:row>
      <xdr:rowOff>68458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C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C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C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𝑑𝑒𝑓𝑓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1/2</m:t>
                        </m:r>
                      </m:sup>
                    </m:sSup>
                  </m:oMath>
                </m:oMathPara>
              </a14:m>
              <a:endParaRPr lang="es-EC"/>
            </a:p>
          </xdr:txBody>
        </xdr:sp>
      </mc:Choice>
      <mc:Fallback xmlns="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𝑛</a:t>
              </a:r>
              <a:r>
                <a:rPr lang="es-EC" i="0">
                  <a:latin typeface="Cambria Math" panose="02040503050406030204" pitchFamily="18" charset="0"/>
                </a:rPr>
                <a:t>=(</a:t>
              </a:r>
              <a:r>
                <a:rPr lang="es-ES" b="0" i="0">
                  <a:latin typeface="Cambria Math" panose="02040503050406030204" pitchFamily="18" charset="0"/>
                </a:rPr>
                <a:t>𝑍</a:t>
              </a:r>
              <a:r>
                <a:rPr lang="es-EC" b="0" i="0">
                  <a:latin typeface="Cambria Math" panose="02040503050406030204" pitchFamily="18" charset="0"/>
                </a:rPr>
                <a:t>^</a:t>
              </a:r>
              <a:r>
                <a:rPr lang="es-ES" b="0" i="0">
                  <a:latin typeface="Cambria Math" panose="02040503050406030204" pitchFamily="18" charset="0"/>
                </a:rPr>
                <a:t>2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𝜎^2</a:t>
              </a:r>
              <a:r>
                <a:rPr lang="es-EC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𝑒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b="0" i="0">
                  <a:latin typeface="Cambria Math" panose="02040503050406030204" pitchFamily="18" charset="0"/>
                </a:rPr>
                <a:t>〖𝑑𝑒𝑓𝑓〗^(1/2)</a:t>
              </a:r>
              <a:endParaRPr lang="es-EC"/>
            </a:p>
          </xdr:txBody>
        </xdr:sp>
      </mc:Fallback>
    </mc:AlternateContent>
    <xdr:clientData/>
  </xdr:twoCellAnchor>
  <xdr:twoCellAnchor editAs="oneCell">
    <xdr:from>
      <xdr:col>11</xdr:col>
      <xdr:colOff>1127760</xdr:colOff>
      <xdr:row>37</xdr:row>
      <xdr:rowOff>30480</xdr:rowOff>
    </xdr:from>
    <xdr:to>
      <xdr:col>12</xdr:col>
      <xdr:colOff>1447957</xdr:colOff>
      <xdr:row>44</xdr:row>
      <xdr:rowOff>30591</xdr:rowOff>
    </xdr:to>
    <xdr:pic>
      <xdr:nvPicPr>
        <xdr:cNvPr id="3" name="Imagen 2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0" y="6804660"/>
          <a:ext cx="1806097" cy="128027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36</xdr:row>
      <xdr:rowOff>30480</xdr:rowOff>
    </xdr:from>
    <xdr:to>
      <xdr:col>16</xdr:col>
      <xdr:colOff>293414</xdr:colOff>
      <xdr:row>41</xdr:row>
      <xdr:rowOff>68458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C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C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C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𝑑𝑒𝑓𝑓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1/2</m:t>
                        </m:r>
                      </m:sup>
                    </m:sSup>
                  </m:oMath>
                </m:oMathPara>
              </a14:m>
              <a:endParaRPr lang="es-EC"/>
            </a:p>
          </xdr:txBody>
        </xdr:sp>
      </mc:Choice>
      <mc:Fallback xmlns="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𝑛</a:t>
              </a:r>
              <a:r>
                <a:rPr lang="es-EC" i="0">
                  <a:latin typeface="Cambria Math" panose="02040503050406030204" pitchFamily="18" charset="0"/>
                </a:rPr>
                <a:t>=(</a:t>
              </a:r>
              <a:r>
                <a:rPr lang="es-ES" b="0" i="0">
                  <a:latin typeface="Cambria Math" panose="02040503050406030204" pitchFamily="18" charset="0"/>
                </a:rPr>
                <a:t>𝑍</a:t>
              </a:r>
              <a:r>
                <a:rPr lang="es-EC" b="0" i="0">
                  <a:latin typeface="Cambria Math" panose="02040503050406030204" pitchFamily="18" charset="0"/>
                </a:rPr>
                <a:t>^</a:t>
              </a:r>
              <a:r>
                <a:rPr lang="es-ES" b="0" i="0">
                  <a:latin typeface="Cambria Math" panose="02040503050406030204" pitchFamily="18" charset="0"/>
                </a:rPr>
                <a:t>2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𝜎^2</a:t>
              </a:r>
              <a:r>
                <a:rPr lang="es-EC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𝑒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b="0" i="0">
                  <a:latin typeface="Cambria Math" panose="02040503050406030204" pitchFamily="18" charset="0"/>
                </a:rPr>
                <a:t>〖𝑑𝑒𝑓𝑓〗^(1/2)</a:t>
              </a:r>
              <a:endParaRPr lang="es-EC"/>
            </a:p>
          </xdr:txBody>
        </xdr:sp>
      </mc:Fallback>
    </mc:AlternateContent>
    <xdr:clientData/>
  </xdr:twoCellAnchor>
  <xdr:twoCellAnchor editAs="oneCell">
    <xdr:from>
      <xdr:col>11</xdr:col>
      <xdr:colOff>1127760</xdr:colOff>
      <xdr:row>37</xdr:row>
      <xdr:rowOff>30480</xdr:rowOff>
    </xdr:from>
    <xdr:to>
      <xdr:col>13</xdr:col>
      <xdr:colOff>320197</xdr:colOff>
      <xdr:row>44</xdr:row>
      <xdr:rowOff>30591</xdr:rowOff>
    </xdr:to>
    <xdr:pic>
      <xdr:nvPicPr>
        <xdr:cNvPr id="3" name="Imagen 2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0" y="6804660"/>
          <a:ext cx="1806097" cy="128027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36</xdr:row>
      <xdr:rowOff>30480</xdr:rowOff>
    </xdr:from>
    <xdr:to>
      <xdr:col>16</xdr:col>
      <xdr:colOff>293414</xdr:colOff>
      <xdr:row>41</xdr:row>
      <xdr:rowOff>68458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C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C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C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𝑑𝑒𝑓𝑓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1/2</m:t>
                        </m:r>
                      </m:sup>
                    </m:sSup>
                  </m:oMath>
                </m:oMathPara>
              </a14:m>
              <a:endParaRPr lang="es-EC"/>
            </a:p>
          </xdr:txBody>
        </xdr:sp>
      </mc:Choice>
      <mc:Fallback xmlns="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𝑛</a:t>
              </a:r>
              <a:r>
                <a:rPr lang="es-EC" i="0">
                  <a:latin typeface="Cambria Math" panose="02040503050406030204" pitchFamily="18" charset="0"/>
                </a:rPr>
                <a:t>=(</a:t>
              </a:r>
              <a:r>
                <a:rPr lang="es-ES" b="0" i="0">
                  <a:latin typeface="Cambria Math" panose="02040503050406030204" pitchFamily="18" charset="0"/>
                </a:rPr>
                <a:t>𝑍</a:t>
              </a:r>
              <a:r>
                <a:rPr lang="es-EC" b="0" i="0">
                  <a:latin typeface="Cambria Math" panose="02040503050406030204" pitchFamily="18" charset="0"/>
                </a:rPr>
                <a:t>^</a:t>
              </a:r>
              <a:r>
                <a:rPr lang="es-ES" b="0" i="0">
                  <a:latin typeface="Cambria Math" panose="02040503050406030204" pitchFamily="18" charset="0"/>
                </a:rPr>
                <a:t>2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𝜎^2</a:t>
              </a:r>
              <a:r>
                <a:rPr lang="es-EC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𝑒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b="0" i="0">
                  <a:latin typeface="Cambria Math" panose="02040503050406030204" pitchFamily="18" charset="0"/>
                </a:rPr>
                <a:t>〖𝑑𝑒𝑓𝑓〗^(1/2)</a:t>
              </a:r>
              <a:endParaRPr lang="es-EC"/>
            </a:p>
          </xdr:txBody>
        </xdr:sp>
      </mc:Fallback>
    </mc:AlternateContent>
    <xdr:clientData/>
  </xdr:twoCellAnchor>
  <xdr:twoCellAnchor editAs="oneCell">
    <xdr:from>
      <xdr:col>11</xdr:col>
      <xdr:colOff>1127760</xdr:colOff>
      <xdr:row>37</xdr:row>
      <xdr:rowOff>30480</xdr:rowOff>
    </xdr:from>
    <xdr:to>
      <xdr:col>12</xdr:col>
      <xdr:colOff>1447957</xdr:colOff>
      <xdr:row>44</xdr:row>
      <xdr:rowOff>30591</xdr:rowOff>
    </xdr:to>
    <xdr:pic>
      <xdr:nvPicPr>
        <xdr:cNvPr id="3" name="Imagen 2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0" y="6804660"/>
          <a:ext cx="1806097" cy="128027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36</xdr:row>
      <xdr:rowOff>30480</xdr:rowOff>
    </xdr:from>
    <xdr:to>
      <xdr:col>16</xdr:col>
      <xdr:colOff>293414</xdr:colOff>
      <xdr:row>41</xdr:row>
      <xdr:rowOff>68458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C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C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C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𝑑𝑒𝑓𝑓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1/2</m:t>
                        </m:r>
                      </m:sup>
                    </m:sSup>
                  </m:oMath>
                </m:oMathPara>
              </a14:m>
              <a:endParaRPr lang="es-EC"/>
            </a:p>
          </xdr:txBody>
        </xdr:sp>
      </mc:Choice>
      <mc:Fallback xmlns="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𝑛</a:t>
              </a:r>
              <a:r>
                <a:rPr lang="es-EC" i="0">
                  <a:latin typeface="Cambria Math" panose="02040503050406030204" pitchFamily="18" charset="0"/>
                </a:rPr>
                <a:t>=(</a:t>
              </a:r>
              <a:r>
                <a:rPr lang="es-ES" b="0" i="0">
                  <a:latin typeface="Cambria Math" panose="02040503050406030204" pitchFamily="18" charset="0"/>
                </a:rPr>
                <a:t>𝑍</a:t>
              </a:r>
              <a:r>
                <a:rPr lang="es-EC" b="0" i="0">
                  <a:latin typeface="Cambria Math" panose="02040503050406030204" pitchFamily="18" charset="0"/>
                </a:rPr>
                <a:t>^</a:t>
              </a:r>
              <a:r>
                <a:rPr lang="es-ES" b="0" i="0">
                  <a:latin typeface="Cambria Math" panose="02040503050406030204" pitchFamily="18" charset="0"/>
                </a:rPr>
                <a:t>2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𝜎^2</a:t>
              </a:r>
              <a:r>
                <a:rPr lang="es-EC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𝑒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b="0" i="0">
                  <a:latin typeface="Cambria Math" panose="02040503050406030204" pitchFamily="18" charset="0"/>
                </a:rPr>
                <a:t>〖𝑑𝑒𝑓𝑓〗^(1/2)</a:t>
              </a:r>
              <a:endParaRPr lang="es-EC"/>
            </a:p>
          </xdr:txBody>
        </xdr:sp>
      </mc:Fallback>
    </mc:AlternateContent>
    <xdr:clientData/>
  </xdr:twoCellAnchor>
  <xdr:twoCellAnchor editAs="oneCell">
    <xdr:from>
      <xdr:col>11</xdr:col>
      <xdr:colOff>1127760</xdr:colOff>
      <xdr:row>37</xdr:row>
      <xdr:rowOff>30480</xdr:rowOff>
    </xdr:from>
    <xdr:to>
      <xdr:col>12</xdr:col>
      <xdr:colOff>1447957</xdr:colOff>
      <xdr:row>44</xdr:row>
      <xdr:rowOff>30591</xdr:rowOff>
    </xdr:to>
    <xdr:pic>
      <xdr:nvPicPr>
        <xdr:cNvPr id="3" name="Imagen 2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0" y="6804660"/>
          <a:ext cx="1806097" cy="128027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36</xdr:row>
      <xdr:rowOff>30480</xdr:rowOff>
    </xdr:from>
    <xdr:to>
      <xdr:col>16</xdr:col>
      <xdr:colOff>293414</xdr:colOff>
      <xdr:row>41</xdr:row>
      <xdr:rowOff>68458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649224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C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C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C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𝑑𝑒𝑓𝑓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1/2</m:t>
                        </m:r>
                      </m:sup>
                    </m:sSup>
                  </m:oMath>
                </m:oMathPara>
              </a14:m>
              <a:endParaRPr lang="es-EC"/>
            </a:p>
          </xdr:txBody>
        </xdr:sp>
      </mc:Choice>
      <mc:Fallback xmlns="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649224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𝑛</a:t>
              </a:r>
              <a:r>
                <a:rPr lang="es-EC" i="0">
                  <a:latin typeface="Cambria Math" panose="02040503050406030204" pitchFamily="18" charset="0"/>
                </a:rPr>
                <a:t>=(</a:t>
              </a:r>
              <a:r>
                <a:rPr lang="es-ES" b="0" i="0">
                  <a:latin typeface="Cambria Math" panose="02040503050406030204" pitchFamily="18" charset="0"/>
                </a:rPr>
                <a:t>𝑍</a:t>
              </a:r>
              <a:r>
                <a:rPr lang="es-EC" b="0" i="0">
                  <a:latin typeface="Cambria Math" panose="02040503050406030204" pitchFamily="18" charset="0"/>
                </a:rPr>
                <a:t>^</a:t>
              </a:r>
              <a:r>
                <a:rPr lang="es-ES" b="0" i="0">
                  <a:latin typeface="Cambria Math" panose="02040503050406030204" pitchFamily="18" charset="0"/>
                </a:rPr>
                <a:t>2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𝜎^2</a:t>
              </a:r>
              <a:r>
                <a:rPr lang="es-EC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𝑒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b="0" i="0">
                  <a:latin typeface="Cambria Math" panose="02040503050406030204" pitchFamily="18" charset="0"/>
                </a:rPr>
                <a:t>〖𝑑𝑒𝑓𝑓〗^(1/2)</a:t>
              </a:r>
              <a:endParaRPr lang="es-EC"/>
            </a:p>
          </xdr:txBody>
        </xdr:sp>
      </mc:Fallback>
    </mc:AlternateContent>
    <xdr:clientData/>
  </xdr:twoCellAnchor>
  <xdr:twoCellAnchor editAs="oneCell">
    <xdr:from>
      <xdr:col>11</xdr:col>
      <xdr:colOff>1127760</xdr:colOff>
      <xdr:row>37</xdr:row>
      <xdr:rowOff>30480</xdr:rowOff>
    </xdr:from>
    <xdr:to>
      <xdr:col>12</xdr:col>
      <xdr:colOff>1447957</xdr:colOff>
      <xdr:row>44</xdr:row>
      <xdr:rowOff>30591</xdr:rowOff>
    </xdr:to>
    <xdr:pic>
      <xdr:nvPicPr>
        <xdr:cNvPr id="3" name="Imagen 2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3860" y="6804660"/>
          <a:ext cx="1806097" cy="128027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36</xdr:row>
      <xdr:rowOff>30480</xdr:rowOff>
    </xdr:from>
    <xdr:to>
      <xdr:col>16</xdr:col>
      <xdr:colOff>293414</xdr:colOff>
      <xdr:row>41</xdr:row>
      <xdr:rowOff>68458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649224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C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C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C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𝑑𝑒𝑓𝑓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1/2</m:t>
                        </m:r>
                      </m:sup>
                    </m:sSup>
                  </m:oMath>
                </m:oMathPara>
              </a14:m>
              <a:endParaRPr lang="es-EC"/>
            </a:p>
          </xdr:txBody>
        </xdr:sp>
      </mc:Choice>
      <mc:Fallback xmlns="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649224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𝑛</a:t>
              </a:r>
              <a:r>
                <a:rPr lang="es-EC" i="0">
                  <a:latin typeface="Cambria Math" panose="02040503050406030204" pitchFamily="18" charset="0"/>
                </a:rPr>
                <a:t>=(</a:t>
              </a:r>
              <a:r>
                <a:rPr lang="es-ES" b="0" i="0">
                  <a:latin typeface="Cambria Math" panose="02040503050406030204" pitchFamily="18" charset="0"/>
                </a:rPr>
                <a:t>𝑍</a:t>
              </a:r>
              <a:r>
                <a:rPr lang="es-EC" b="0" i="0">
                  <a:latin typeface="Cambria Math" panose="02040503050406030204" pitchFamily="18" charset="0"/>
                </a:rPr>
                <a:t>^</a:t>
              </a:r>
              <a:r>
                <a:rPr lang="es-ES" b="0" i="0">
                  <a:latin typeface="Cambria Math" panose="02040503050406030204" pitchFamily="18" charset="0"/>
                </a:rPr>
                <a:t>2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𝜎^2</a:t>
              </a:r>
              <a:r>
                <a:rPr lang="es-EC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𝑒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b="0" i="0">
                  <a:latin typeface="Cambria Math" panose="02040503050406030204" pitchFamily="18" charset="0"/>
                </a:rPr>
                <a:t>〖𝑑𝑒𝑓𝑓〗^(1/2)</a:t>
              </a:r>
              <a:endParaRPr lang="es-EC"/>
            </a:p>
          </xdr:txBody>
        </xdr:sp>
      </mc:Fallback>
    </mc:AlternateContent>
    <xdr:clientData/>
  </xdr:twoCellAnchor>
  <xdr:twoCellAnchor editAs="oneCell">
    <xdr:from>
      <xdr:col>11</xdr:col>
      <xdr:colOff>1127760</xdr:colOff>
      <xdr:row>37</xdr:row>
      <xdr:rowOff>30480</xdr:rowOff>
    </xdr:from>
    <xdr:to>
      <xdr:col>12</xdr:col>
      <xdr:colOff>1447957</xdr:colOff>
      <xdr:row>44</xdr:row>
      <xdr:rowOff>30591</xdr:rowOff>
    </xdr:to>
    <xdr:pic>
      <xdr:nvPicPr>
        <xdr:cNvPr id="3" name="Imagen 2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3860" y="6804660"/>
          <a:ext cx="1806097" cy="12802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36</xdr:row>
      <xdr:rowOff>30480</xdr:rowOff>
    </xdr:from>
    <xdr:to>
      <xdr:col>16</xdr:col>
      <xdr:colOff>293414</xdr:colOff>
      <xdr:row>41</xdr:row>
      <xdr:rowOff>68458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Marcador de texto 2"/>
            <xdr:cNvSpPr>
              <a:spLocks noGrp="1"/>
            </xdr:cNvSpPr>
          </xdr:nvSpPr>
          <xdr:spPr>
            <a:xfrm>
              <a:off x="6469380" y="6621780"/>
              <a:ext cx="72276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C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C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C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𝑑𝑒𝑓𝑓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1/2</m:t>
                        </m:r>
                      </m:sup>
                    </m:sSup>
                  </m:oMath>
                </m:oMathPara>
              </a14:m>
              <a:endParaRPr lang="es-EC"/>
            </a:p>
          </xdr:txBody>
        </xdr:sp>
      </mc:Choice>
      <mc:Fallback xmlns="">
        <xdr:sp macro="" textlink="">
          <xdr:nvSpPr>
            <xdr:cNvPr id="3" name="Marcador de texto 2"/>
            <xdr:cNvSpPr>
              <a:spLocks noGrp="1"/>
            </xdr:cNvSpPr>
          </xdr:nvSpPr>
          <xdr:spPr>
            <a:xfrm>
              <a:off x="6469380" y="6621780"/>
              <a:ext cx="72276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𝑛</a:t>
              </a:r>
              <a:r>
                <a:rPr lang="es-EC" i="0">
                  <a:latin typeface="Cambria Math" panose="02040503050406030204" pitchFamily="18" charset="0"/>
                </a:rPr>
                <a:t>=(</a:t>
              </a:r>
              <a:r>
                <a:rPr lang="es-ES" b="0" i="0">
                  <a:latin typeface="Cambria Math" panose="02040503050406030204" pitchFamily="18" charset="0"/>
                </a:rPr>
                <a:t>𝑍</a:t>
              </a:r>
              <a:r>
                <a:rPr lang="es-EC" b="0" i="0">
                  <a:latin typeface="Cambria Math" panose="02040503050406030204" pitchFamily="18" charset="0"/>
                </a:rPr>
                <a:t>^</a:t>
              </a:r>
              <a:r>
                <a:rPr lang="es-ES" b="0" i="0">
                  <a:latin typeface="Cambria Math" panose="02040503050406030204" pitchFamily="18" charset="0"/>
                </a:rPr>
                <a:t>2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𝜎^2</a:t>
              </a:r>
              <a:r>
                <a:rPr lang="es-EC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𝑒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b="0" i="0">
                  <a:latin typeface="Cambria Math" panose="02040503050406030204" pitchFamily="18" charset="0"/>
                </a:rPr>
                <a:t>〖𝑑𝑒𝑓𝑓〗^(1/2)</a:t>
              </a:r>
              <a:endParaRPr lang="es-EC"/>
            </a:p>
          </xdr:txBody>
        </xdr:sp>
      </mc:Fallback>
    </mc:AlternateContent>
    <xdr:clientData/>
  </xdr:twoCellAnchor>
  <xdr:twoCellAnchor editAs="oneCell">
    <xdr:from>
      <xdr:col>11</xdr:col>
      <xdr:colOff>1127760</xdr:colOff>
      <xdr:row>37</xdr:row>
      <xdr:rowOff>30480</xdr:rowOff>
    </xdr:from>
    <xdr:to>
      <xdr:col>12</xdr:col>
      <xdr:colOff>1447957</xdr:colOff>
      <xdr:row>44</xdr:row>
      <xdr:rowOff>30591</xdr:rowOff>
    </xdr:to>
    <xdr:pic>
      <xdr:nvPicPr>
        <xdr:cNvPr id="4" name="Imagen 3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00760" y="6804660"/>
          <a:ext cx="1806097" cy="12802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36</xdr:row>
      <xdr:rowOff>30480</xdr:rowOff>
    </xdr:from>
    <xdr:to>
      <xdr:col>16</xdr:col>
      <xdr:colOff>293414</xdr:colOff>
      <xdr:row>41</xdr:row>
      <xdr:rowOff>68458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C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C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C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𝑑𝑒𝑓𝑓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1/2</m:t>
                        </m:r>
                      </m:sup>
                    </m:sSup>
                  </m:oMath>
                </m:oMathPara>
              </a14:m>
              <a:endParaRPr lang="es-EC"/>
            </a:p>
          </xdr:txBody>
        </xdr:sp>
      </mc:Choice>
      <mc:Fallback xmlns="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𝑛</a:t>
              </a:r>
              <a:r>
                <a:rPr lang="es-EC" i="0">
                  <a:latin typeface="Cambria Math" panose="02040503050406030204" pitchFamily="18" charset="0"/>
                </a:rPr>
                <a:t>=(</a:t>
              </a:r>
              <a:r>
                <a:rPr lang="es-ES" b="0" i="0">
                  <a:latin typeface="Cambria Math" panose="02040503050406030204" pitchFamily="18" charset="0"/>
                </a:rPr>
                <a:t>𝑍</a:t>
              </a:r>
              <a:r>
                <a:rPr lang="es-EC" b="0" i="0">
                  <a:latin typeface="Cambria Math" panose="02040503050406030204" pitchFamily="18" charset="0"/>
                </a:rPr>
                <a:t>^</a:t>
              </a:r>
              <a:r>
                <a:rPr lang="es-ES" b="0" i="0">
                  <a:latin typeface="Cambria Math" panose="02040503050406030204" pitchFamily="18" charset="0"/>
                </a:rPr>
                <a:t>2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𝜎^2</a:t>
              </a:r>
              <a:r>
                <a:rPr lang="es-EC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𝑒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b="0" i="0">
                  <a:latin typeface="Cambria Math" panose="02040503050406030204" pitchFamily="18" charset="0"/>
                </a:rPr>
                <a:t>〖𝑑𝑒𝑓𝑓〗^(1/2)</a:t>
              </a:r>
              <a:endParaRPr lang="es-EC"/>
            </a:p>
          </xdr:txBody>
        </xdr:sp>
      </mc:Fallback>
    </mc:AlternateContent>
    <xdr:clientData/>
  </xdr:twoCellAnchor>
  <xdr:twoCellAnchor editAs="oneCell">
    <xdr:from>
      <xdr:col>11</xdr:col>
      <xdr:colOff>1127760</xdr:colOff>
      <xdr:row>37</xdr:row>
      <xdr:rowOff>30480</xdr:rowOff>
    </xdr:from>
    <xdr:to>
      <xdr:col>12</xdr:col>
      <xdr:colOff>1447957</xdr:colOff>
      <xdr:row>44</xdr:row>
      <xdr:rowOff>30591</xdr:rowOff>
    </xdr:to>
    <xdr:pic>
      <xdr:nvPicPr>
        <xdr:cNvPr id="3" name="Imagen 2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0" y="6804660"/>
          <a:ext cx="1806097" cy="12802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36</xdr:row>
      <xdr:rowOff>30480</xdr:rowOff>
    </xdr:from>
    <xdr:to>
      <xdr:col>16</xdr:col>
      <xdr:colOff>293414</xdr:colOff>
      <xdr:row>41</xdr:row>
      <xdr:rowOff>68458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C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C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C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𝑑𝑒𝑓𝑓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1/2</m:t>
                        </m:r>
                      </m:sup>
                    </m:sSup>
                  </m:oMath>
                </m:oMathPara>
              </a14:m>
              <a:endParaRPr lang="es-EC"/>
            </a:p>
          </xdr:txBody>
        </xdr:sp>
      </mc:Choice>
      <mc:Fallback xmlns="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𝑛</a:t>
              </a:r>
              <a:r>
                <a:rPr lang="es-EC" i="0">
                  <a:latin typeface="Cambria Math" panose="02040503050406030204" pitchFamily="18" charset="0"/>
                </a:rPr>
                <a:t>=(</a:t>
              </a:r>
              <a:r>
                <a:rPr lang="es-ES" b="0" i="0">
                  <a:latin typeface="Cambria Math" panose="02040503050406030204" pitchFamily="18" charset="0"/>
                </a:rPr>
                <a:t>𝑍</a:t>
              </a:r>
              <a:r>
                <a:rPr lang="es-EC" b="0" i="0">
                  <a:latin typeface="Cambria Math" panose="02040503050406030204" pitchFamily="18" charset="0"/>
                </a:rPr>
                <a:t>^</a:t>
              </a:r>
              <a:r>
                <a:rPr lang="es-ES" b="0" i="0">
                  <a:latin typeface="Cambria Math" panose="02040503050406030204" pitchFamily="18" charset="0"/>
                </a:rPr>
                <a:t>2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𝜎^2</a:t>
              </a:r>
              <a:r>
                <a:rPr lang="es-EC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𝑒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b="0" i="0">
                  <a:latin typeface="Cambria Math" panose="02040503050406030204" pitchFamily="18" charset="0"/>
                </a:rPr>
                <a:t>〖𝑑𝑒𝑓𝑓〗^(1/2)</a:t>
              </a:r>
              <a:endParaRPr lang="es-EC"/>
            </a:p>
          </xdr:txBody>
        </xdr:sp>
      </mc:Fallback>
    </mc:AlternateContent>
    <xdr:clientData/>
  </xdr:twoCellAnchor>
  <xdr:twoCellAnchor editAs="oneCell">
    <xdr:from>
      <xdr:col>11</xdr:col>
      <xdr:colOff>1127760</xdr:colOff>
      <xdr:row>37</xdr:row>
      <xdr:rowOff>30480</xdr:rowOff>
    </xdr:from>
    <xdr:to>
      <xdr:col>12</xdr:col>
      <xdr:colOff>1447957</xdr:colOff>
      <xdr:row>44</xdr:row>
      <xdr:rowOff>30591</xdr:rowOff>
    </xdr:to>
    <xdr:pic>
      <xdr:nvPicPr>
        <xdr:cNvPr id="3" name="Imagen 2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0" y="6804660"/>
          <a:ext cx="1806097" cy="12802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36</xdr:row>
      <xdr:rowOff>30480</xdr:rowOff>
    </xdr:from>
    <xdr:to>
      <xdr:col>16</xdr:col>
      <xdr:colOff>293414</xdr:colOff>
      <xdr:row>41</xdr:row>
      <xdr:rowOff>68458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C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C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C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𝑑𝑒𝑓𝑓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1/2</m:t>
                        </m:r>
                      </m:sup>
                    </m:sSup>
                  </m:oMath>
                </m:oMathPara>
              </a14:m>
              <a:endParaRPr lang="es-EC"/>
            </a:p>
          </xdr:txBody>
        </xdr:sp>
      </mc:Choice>
      <mc:Fallback xmlns="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𝑛</a:t>
              </a:r>
              <a:r>
                <a:rPr lang="es-EC" i="0">
                  <a:latin typeface="Cambria Math" panose="02040503050406030204" pitchFamily="18" charset="0"/>
                </a:rPr>
                <a:t>=(</a:t>
              </a:r>
              <a:r>
                <a:rPr lang="es-ES" b="0" i="0">
                  <a:latin typeface="Cambria Math" panose="02040503050406030204" pitchFamily="18" charset="0"/>
                </a:rPr>
                <a:t>𝑍</a:t>
              </a:r>
              <a:r>
                <a:rPr lang="es-EC" b="0" i="0">
                  <a:latin typeface="Cambria Math" panose="02040503050406030204" pitchFamily="18" charset="0"/>
                </a:rPr>
                <a:t>^</a:t>
              </a:r>
              <a:r>
                <a:rPr lang="es-ES" b="0" i="0">
                  <a:latin typeface="Cambria Math" panose="02040503050406030204" pitchFamily="18" charset="0"/>
                </a:rPr>
                <a:t>2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𝜎^2</a:t>
              </a:r>
              <a:r>
                <a:rPr lang="es-EC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𝑒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b="0" i="0">
                  <a:latin typeface="Cambria Math" panose="02040503050406030204" pitchFamily="18" charset="0"/>
                </a:rPr>
                <a:t>〖𝑑𝑒𝑓𝑓〗^(1/2)</a:t>
              </a:r>
              <a:endParaRPr lang="es-EC"/>
            </a:p>
          </xdr:txBody>
        </xdr:sp>
      </mc:Fallback>
    </mc:AlternateContent>
    <xdr:clientData/>
  </xdr:twoCellAnchor>
  <xdr:twoCellAnchor editAs="oneCell">
    <xdr:from>
      <xdr:col>11</xdr:col>
      <xdr:colOff>1127760</xdr:colOff>
      <xdr:row>37</xdr:row>
      <xdr:rowOff>30480</xdr:rowOff>
    </xdr:from>
    <xdr:to>
      <xdr:col>12</xdr:col>
      <xdr:colOff>1447957</xdr:colOff>
      <xdr:row>44</xdr:row>
      <xdr:rowOff>30591</xdr:rowOff>
    </xdr:to>
    <xdr:pic>
      <xdr:nvPicPr>
        <xdr:cNvPr id="3" name="Imagen 2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0" y="6804660"/>
          <a:ext cx="1806097" cy="12802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36</xdr:row>
      <xdr:rowOff>30480</xdr:rowOff>
    </xdr:from>
    <xdr:to>
      <xdr:col>16</xdr:col>
      <xdr:colOff>293414</xdr:colOff>
      <xdr:row>41</xdr:row>
      <xdr:rowOff>68458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C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C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C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𝑑𝑒𝑓𝑓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1/2</m:t>
                        </m:r>
                      </m:sup>
                    </m:sSup>
                  </m:oMath>
                </m:oMathPara>
              </a14:m>
              <a:endParaRPr lang="es-EC"/>
            </a:p>
          </xdr:txBody>
        </xdr:sp>
      </mc:Choice>
      <mc:Fallback xmlns="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𝑛</a:t>
              </a:r>
              <a:r>
                <a:rPr lang="es-EC" i="0">
                  <a:latin typeface="Cambria Math" panose="02040503050406030204" pitchFamily="18" charset="0"/>
                </a:rPr>
                <a:t>=(</a:t>
              </a:r>
              <a:r>
                <a:rPr lang="es-ES" b="0" i="0">
                  <a:latin typeface="Cambria Math" panose="02040503050406030204" pitchFamily="18" charset="0"/>
                </a:rPr>
                <a:t>𝑍</a:t>
              </a:r>
              <a:r>
                <a:rPr lang="es-EC" b="0" i="0">
                  <a:latin typeface="Cambria Math" panose="02040503050406030204" pitchFamily="18" charset="0"/>
                </a:rPr>
                <a:t>^</a:t>
              </a:r>
              <a:r>
                <a:rPr lang="es-ES" b="0" i="0">
                  <a:latin typeface="Cambria Math" panose="02040503050406030204" pitchFamily="18" charset="0"/>
                </a:rPr>
                <a:t>2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𝜎^2</a:t>
              </a:r>
              <a:r>
                <a:rPr lang="es-EC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𝑒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b="0" i="0">
                  <a:latin typeface="Cambria Math" panose="02040503050406030204" pitchFamily="18" charset="0"/>
                </a:rPr>
                <a:t>〖𝑑𝑒𝑓𝑓〗^(1/2)</a:t>
              </a:r>
              <a:endParaRPr lang="es-EC"/>
            </a:p>
          </xdr:txBody>
        </xdr:sp>
      </mc:Fallback>
    </mc:AlternateContent>
    <xdr:clientData/>
  </xdr:twoCellAnchor>
  <xdr:twoCellAnchor editAs="oneCell">
    <xdr:from>
      <xdr:col>11</xdr:col>
      <xdr:colOff>1127760</xdr:colOff>
      <xdr:row>37</xdr:row>
      <xdr:rowOff>30480</xdr:rowOff>
    </xdr:from>
    <xdr:to>
      <xdr:col>12</xdr:col>
      <xdr:colOff>1447957</xdr:colOff>
      <xdr:row>44</xdr:row>
      <xdr:rowOff>30591</xdr:rowOff>
    </xdr:to>
    <xdr:pic>
      <xdr:nvPicPr>
        <xdr:cNvPr id="3" name="Imagen 2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0" y="6804660"/>
          <a:ext cx="1806097" cy="12802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36</xdr:row>
      <xdr:rowOff>30480</xdr:rowOff>
    </xdr:from>
    <xdr:to>
      <xdr:col>16</xdr:col>
      <xdr:colOff>293414</xdr:colOff>
      <xdr:row>41</xdr:row>
      <xdr:rowOff>68458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C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C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C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𝑑𝑒𝑓𝑓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1/2</m:t>
                        </m:r>
                      </m:sup>
                    </m:sSup>
                  </m:oMath>
                </m:oMathPara>
              </a14:m>
              <a:endParaRPr lang="es-EC"/>
            </a:p>
          </xdr:txBody>
        </xdr:sp>
      </mc:Choice>
      <mc:Fallback xmlns="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𝑛</a:t>
              </a:r>
              <a:r>
                <a:rPr lang="es-EC" i="0">
                  <a:latin typeface="Cambria Math" panose="02040503050406030204" pitchFamily="18" charset="0"/>
                </a:rPr>
                <a:t>=(</a:t>
              </a:r>
              <a:r>
                <a:rPr lang="es-ES" b="0" i="0">
                  <a:latin typeface="Cambria Math" panose="02040503050406030204" pitchFamily="18" charset="0"/>
                </a:rPr>
                <a:t>𝑍</a:t>
              </a:r>
              <a:r>
                <a:rPr lang="es-EC" b="0" i="0">
                  <a:latin typeface="Cambria Math" panose="02040503050406030204" pitchFamily="18" charset="0"/>
                </a:rPr>
                <a:t>^</a:t>
              </a:r>
              <a:r>
                <a:rPr lang="es-ES" b="0" i="0">
                  <a:latin typeface="Cambria Math" panose="02040503050406030204" pitchFamily="18" charset="0"/>
                </a:rPr>
                <a:t>2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𝜎^2</a:t>
              </a:r>
              <a:r>
                <a:rPr lang="es-EC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𝑒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b="0" i="0">
                  <a:latin typeface="Cambria Math" panose="02040503050406030204" pitchFamily="18" charset="0"/>
                </a:rPr>
                <a:t>〖𝑑𝑒𝑓𝑓〗^(1/2)</a:t>
              </a:r>
              <a:endParaRPr lang="es-EC"/>
            </a:p>
          </xdr:txBody>
        </xdr:sp>
      </mc:Fallback>
    </mc:AlternateContent>
    <xdr:clientData/>
  </xdr:twoCellAnchor>
  <xdr:twoCellAnchor editAs="oneCell">
    <xdr:from>
      <xdr:col>11</xdr:col>
      <xdr:colOff>1127760</xdr:colOff>
      <xdr:row>37</xdr:row>
      <xdr:rowOff>30480</xdr:rowOff>
    </xdr:from>
    <xdr:to>
      <xdr:col>12</xdr:col>
      <xdr:colOff>1447957</xdr:colOff>
      <xdr:row>44</xdr:row>
      <xdr:rowOff>30591</xdr:rowOff>
    </xdr:to>
    <xdr:pic>
      <xdr:nvPicPr>
        <xdr:cNvPr id="3" name="Imagen 2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0" y="6804660"/>
          <a:ext cx="1806097" cy="12802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36</xdr:row>
      <xdr:rowOff>30480</xdr:rowOff>
    </xdr:from>
    <xdr:to>
      <xdr:col>16</xdr:col>
      <xdr:colOff>293414</xdr:colOff>
      <xdr:row>41</xdr:row>
      <xdr:rowOff>68458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C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C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C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𝑑𝑒𝑓𝑓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1/2</m:t>
                        </m:r>
                      </m:sup>
                    </m:sSup>
                  </m:oMath>
                </m:oMathPara>
              </a14:m>
              <a:endParaRPr lang="es-EC"/>
            </a:p>
          </xdr:txBody>
        </xdr:sp>
      </mc:Choice>
      <mc:Fallback xmlns="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𝑛</a:t>
              </a:r>
              <a:r>
                <a:rPr lang="es-EC" i="0">
                  <a:latin typeface="Cambria Math" panose="02040503050406030204" pitchFamily="18" charset="0"/>
                </a:rPr>
                <a:t>=(</a:t>
              </a:r>
              <a:r>
                <a:rPr lang="es-ES" b="0" i="0">
                  <a:latin typeface="Cambria Math" panose="02040503050406030204" pitchFamily="18" charset="0"/>
                </a:rPr>
                <a:t>𝑍</a:t>
              </a:r>
              <a:r>
                <a:rPr lang="es-EC" b="0" i="0">
                  <a:latin typeface="Cambria Math" panose="02040503050406030204" pitchFamily="18" charset="0"/>
                </a:rPr>
                <a:t>^</a:t>
              </a:r>
              <a:r>
                <a:rPr lang="es-ES" b="0" i="0">
                  <a:latin typeface="Cambria Math" panose="02040503050406030204" pitchFamily="18" charset="0"/>
                </a:rPr>
                <a:t>2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𝜎^2</a:t>
              </a:r>
              <a:r>
                <a:rPr lang="es-EC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𝑒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b="0" i="0">
                  <a:latin typeface="Cambria Math" panose="02040503050406030204" pitchFamily="18" charset="0"/>
                </a:rPr>
                <a:t>〖𝑑𝑒𝑓𝑓〗^(1/2)</a:t>
              </a:r>
              <a:endParaRPr lang="es-EC"/>
            </a:p>
          </xdr:txBody>
        </xdr:sp>
      </mc:Fallback>
    </mc:AlternateContent>
    <xdr:clientData/>
  </xdr:twoCellAnchor>
  <xdr:twoCellAnchor editAs="oneCell">
    <xdr:from>
      <xdr:col>11</xdr:col>
      <xdr:colOff>1127760</xdr:colOff>
      <xdr:row>37</xdr:row>
      <xdr:rowOff>30480</xdr:rowOff>
    </xdr:from>
    <xdr:to>
      <xdr:col>12</xdr:col>
      <xdr:colOff>1447957</xdr:colOff>
      <xdr:row>44</xdr:row>
      <xdr:rowOff>30591</xdr:rowOff>
    </xdr:to>
    <xdr:pic>
      <xdr:nvPicPr>
        <xdr:cNvPr id="3" name="Imagen 2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0" y="6804660"/>
          <a:ext cx="1806097" cy="12802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36</xdr:row>
      <xdr:rowOff>30480</xdr:rowOff>
    </xdr:from>
    <xdr:to>
      <xdr:col>16</xdr:col>
      <xdr:colOff>293414</xdr:colOff>
      <xdr:row>41</xdr:row>
      <xdr:rowOff>68458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EC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C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C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es-ES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pt-BR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pt-BR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sSup>
                      <m:sSupPr>
                        <m:ctrlPr>
                          <a:rPr lang="es-ES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b="0" i="1">
                            <a:latin typeface="Cambria Math" panose="02040503050406030204" pitchFamily="18" charset="0"/>
                          </a:rPr>
                          <m:t>𝑑𝑒𝑓𝑓</m:t>
                        </m:r>
                      </m:e>
                      <m:sup>
                        <m:r>
                          <a:rPr lang="es-ES" b="0" i="1">
                            <a:latin typeface="Cambria Math" panose="02040503050406030204" pitchFamily="18" charset="0"/>
                          </a:rPr>
                          <m:t>1/2</m:t>
                        </m:r>
                      </m:sup>
                    </m:sSup>
                  </m:oMath>
                </m:oMathPara>
              </a14:m>
              <a:endParaRPr lang="es-EC"/>
            </a:p>
          </xdr:txBody>
        </xdr:sp>
      </mc:Choice>
      <mc:Fallback xmlns="">
        <xdr:sp macro="" textlink="">
          <xdr:nvSpPr>
            <xdr:cNvPr id="2" name="Marcador de texto 2"/>
            <xdr:cNvSpPr>
              <a:spLocks noGrp="1"/>
            </xdr:cNvSpPr>
          </xdr:nvSpPr>
          <xdr:spPr>
            <a:xfrm>
              <a:off x="7383780" y="6621780"/>
              <a:ext cx="14428514" cy="952378"/>
            </a:xfrm>
            <a:prstGeom prst="rect">
              <a:avLst/>
            </a:prstGeom>
          </xdr:spPr>
          <xdr:txBody>
            <a:bodyPr vert="horz" wrap="square" lIns="91440" tIns="45720" rIns="91440" bIns="45720" rtlCol="0" anchor="ctr">
              <a:normAutofit/>
            </a:bodyPr>
            <a:lstStyle>
              <a:lvl1pPr marL="0" indent="0" algn="l" defTabSz="914400" rtl="0" eaLnBrk="1" latinLnBrk="0" hangingPunct="1">
                <a:lnSpc>
                  <a:spcPct val="90000"/>
                </a:lnSpc>
                <a:spcBef>
                  <a:spcPts val="1000"/>
                </a:spcBef>
                <a:buFont typeface="Arial" panose="020B0604020202020204" pitchFamily="34" charset="0"/>
                <a:buNone/>
                <a:defRPr sz="2400" kern="12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685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4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1143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20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600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20574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5146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9718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4290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886200" indent="-228600" algn="l" defTabSz="914400" rtl="0" eaLnBrk="1" latinLnBrk="0" hangingPunct="1">
                <a:lnSpc>
                  <a:spcPct val="90000"/>
                </a:lnSpc>
                <a:spcBef>
                  <a:spcPts val="500"/>
                </a:spcBef>
                <a:buFont typeface="Arial" panose="020B0604020202020204" pitchFamily="34" charset="0"/>
                <a:buChar char="•"/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ES" b="0" i="0">
                  <a:latin typeface="Cambria Math" panose="02040503050406030204" pitchFamily="18" charset="0"/>
                </a:rPr>
                <a:t>𝑛</a:t>
              </a:r>
              <a:r>
                <a:rPr lang="es-EC" i="0">
                  <a:latin typeface="Cambria Math" panose="02040503050406030204" pitchFamily="18" charset="0"/>
                </a:rPr>
                <a:t>=(</a:t>
              </a:r>
              <a:r>
                <a:rPr lang="es-ES" b="0" i="0">
                  <a:latin typeface="Cambria Math" panose="02040503050406030204" pitchFamily="18" charset="0"/>
                </a:rPr>
                <a:t>𝑍</a:t>
              </a:r>
              <a:r>
                <a:rPr lang="es-EC" b="0" i="0">
                  <a:latin typeface="Cambria Math" panose="02040503050406030204" pitchFamily="18" charset="0"/>
                </a:rPr>
                <a:t>^</a:t>
              </a:r>
              <a:r>
                <a:rPr lang="es-ES" b="0" i="0">
                  <a:latin typeface="Cambria Math" panose="02040503050406030204" pitchFamily="18" charset="0"/>
                </a:rPr>
                <a:t>2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𝜎^2</a:t>
              </a:r>
              <a:r>
                <a:rPr lang="es-EC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)/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𝑒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2 </a:t>
              </a:r>
              <a:r>
                <a:rPr lang="es-E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ES" b="0" i="0">
                  <a:latin typeface="Cambria Math" panose="02040503050406030204" pitchFamily="18" charset="0"/>
                </a:rPr>
                <a:t>〖𝑑𝑒𝑓𝑓〗^(1/2)</a:t>
              </a:r>
              <a:endParaRPr lang="es-EC"/>
            </a:p>
          </xdr:txBody>
        </xdr:sp>
      </mc:Fallback>
    </mc:AlternateContent>
    <xdr:clientData/>
  </xdr:twoCellAnchor>
  <xdr:twoCellAnchor editAs="oneCell">
    <xdr:from>
      <xdr:col>11</xdr:col>
      <xdr:colOff>1127760</xdr:colOff>
      <xdr:row>37</xdr:row>
      <xdr:rowOff>30480</xdr:rowOff>
    </xdr:from>
    <xdr:to>
      <xdr:col>12</xdr:col>
      <xdr:colOff>1447957</xdr:colOff>
      <xdr:row>44</xdr:row>
      <xdr:rowOff>30591</xdr:rowOff>
    </xdr:to>
    <xdr:pic>
      <xdr:nvPicPr>
        <xdr:cNvPr id="3" name="Imagen 2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35400" y="6804660"/>
          <a:ext cx="1806097" cy="1280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pane xSplit="1" topLeftCell="F1" activePane="topRight" state="frozen"/>
      <selection pane="topRight" activeCell="G9" sqref="G9"/>
    </sheetView>
  </sheetViews>
  <sheetFormatPr baseColWidth="10" defaultRowHeight="14.4" x14ac:dyDescent="0.3"/>
  <cols>
    <col min="1" max="1" width="18.109375" bestFit="1" customWidth="1"/>
    <col min="2" max="2" width="42.5546875" customWidth="1"/>
    <col min="3" max="3" width="12.33203125" bestFit="1" customWidth="1"/>
    <col min="4" max="5" width="12" bestFit="1" customWidth="1"/>
    <col min="6" max="6" width="20.77734375" bestFit="1" customWidth="1"/>
    <col min="7" max="7" width="21.33203125" bestFit="1" customWidth="1"/>
    <col min="8" max="8" width="20.5546875" bestFit="1" customWidth="1"/>
    <col min="9" max="9" width="21.6640625" bestFit="1" customWidth="1"/>
    <col min="10" max="14" width="21.6640625" customWidth="1"/>
    <col min="15" max="15" width="12.5546875" style="3" bestFit="1" customWidth="1"/>
    <col min="16" max="16" width="13.44140625" customWidth="1"/>
    <col min="17" max="17" width="22.44140625" customWidth="1"/>
    <col min="18" max="18" width="12.5546875" bestFit="1" customWidth="1"/>
  </cols>
  <sheetData>
    <row r="1" spans="1:18" ht="15" customHeight="1" x14ac:dyDescent="0.3">
      <c r="A1" s="1" t="s">
        <v>0</v>
      </c>
      <c r="B1" s="1" t="s">
        <v>1</v>
      </c>
      <c r="C1" s="1" t="s">
        <v>45</v>
      </c>
      <c r="D1" s="1" t="s">
        <v>44</v>
      </c>
      <c r="E1" s="1" t="s">
        <v>5</v>
      </c>
      <c r="F1" s="1" t="s">
        <v>6</v>
      </c>
      <c r="G1" s="1" t="s">
        <v>4</v>
      </c>
      <c r="H1" s="1" t="s">
        <v>2</v>
      </c>
      <c r="I1" s="1" t="s">
        <v>3</v>
      </c>
      <c r="J1" s="1" t="s">
        <v>46</v>
      </c>
      <c r="K1" s="1" t="s">
        <v>42</v>
      </c>
      <c r="L1" s="1" t="s">
        <v>43</v>
      </c>
      <c r="M1" s="1" t="s">
        <v>51</v>
      </c>
      <c r="N1" s="1" t="s">
        <v>52</v>
      </c>
      <c r="O1" s="2" t="s">
        <v>41</v>
      </c>
      <c r="P1" s="1" t="s">
        <v>47</v>
      </c>
    </row>
    <row r="2" spans="1:18" x14ac:dyDescent="0.3">
      <c r="A2" t="s">
        <v>8</v>
      </c>
      <c r="B2" t="s">
        <v>7</v>
      </c>
      <c r="C2">
        <v>158.52031181930013</v>
      </c>
      <c r="D2">
        <v>3.1699726321792352</v>
      </c>
      <c r="E2">
        <v>152.30505200461383</v>
      </c>
      <c r="F2">
        <v>164.73557163398644</v>
      </c>
      <c r="G2">
        <v>1.9997264677303551E-2</v>
      </c>
      <c r="H2">
        <v>1.530617487460844</v>
      </c>
      <c r="I2">
        <v>190833.86761405799</v>
      </c>
      <c r="J2">
        <f>SQRT(H2)</f>
        <v>1.2371812670182345</v>
      </c>
      <c r="K2">
        <v>13578.1797451291</v>
      </c>
      <c r="L2">
        <f>$Q$2*C2</f>
        <v>9.5112187091580083</v>
      </c>
      <c r="M2">
        <f>(1.96^2)*(K2)*H2</f>
        <v>79839.970363585162</v>
      </c>
      <c r="N2">
        <f>L2^2</f>
        <v>90.463281333437322</v>
      </c>
      <c r="O2" s="3">
        <f>M2/(N2)</f>
        <v>882.56770246155622</v>
      </c>
      <c r="P2" s="3">
        <f>SUM(O2:O34)</f>
        <v>40235.870060304922</v>
      </c>
      <c r="Q2">
        <v>0.06</v>
      </c>
      <c r="R2" s="3"/>
    </row>
    <row r="3" spans="1:18" x14ac:dyDescent="0.3">
      <c r="A3" s="5" t="s">
        <v>9</v>
      </c>
      <c r="B3" s="5" t="s">
        <v>7</v>
      </c>
      <c r="C3" s="5">
        <v>120.0409349858194</v>
      </c>
      <c r="D3" s="5">
        <v>7.5019780098328699</v>
      </c>
      <c r="E3" s="5">
        <v>105.33205643530633</v>
      </c>
      <c r="F3" s="5">
        <v>134.74981353633248</v>
      </c>
      <c r="G3" s="5">
        <v>6.249516475958046E-2</v>
      </c>
      <c r="H3" s="5">
        <v>2.3969499739801963</v>
      </c>
      <c r="I3" s="5">
        <v>45013.431832764647</v>
      </c>
      <c r="J3" s="5">
        <f t="shared" ref="J3:J34" si="0">SQRT(H3)</f>
        <v>1.5482086338669592</v>
      </c>
      <c r="K3" s="5">
        <v>14510.1171646404</v>
      </c>
      <c r="L3">
        <f t="shared" ref="L3:L34" si="1">$Q$2*C3</f>
        <v>7.2024560991491642</v>
      </c>
      <c r="M3">
        <f t="shared" ref="M3:M34" si="2">(1.96^2)*(K3)*H3</f>
        <v>133610.94388723647</v>
      </c>
      <c r="N3">
        <f t="shared" ref="N3:N34" si="3">L3^2</f>
        <v>51.875373860170995</v>
      </c>
      <c r="O3" s="3">
        <f t="shared" ref="O3:O34" si="4">M3/(N3)</f>
        <v>2575.6140909438459</v>
      </c>
    </row>
    <row r="4" spans="1:18" x14ac:dyDescent="0.3">
      <c r="A4" t="s">
        <v>10</v>
      </c>
      <c r="B4" t="s">
        <v>7</v>
      </c>
      <c r="C4">
        <v>160.26655740596456</v>
      </c>
      <c r="D4">
        <v>7.3998337802456122</v>
      </c>
      <c r="E4">
        <v>145.75794964612368</v>
      </c>
      <c r="F4">
        <v>174.77516516580545</v>
      </c>
      <c r="G4">
        <v>4.6172039257706153E-2</v>
      </c>
      <c r="H4">
        <v>2.5087114042952368</v>
      </c>
      <c r="I4">
        <v>60695.901959805589</v>
      </c>
      <c r="J4">
        <f t="shared" si="0"/>
        <v>1.5838912223682651</v>
      </c>
      <c r="K4">
        <v>15370.4358486771</v>
      </c>
      <c r="L4">
        <f t="shared" si="1"/>
        <v>9.6159934443578727</v>
      </c>
      <c r="M4">
        <f t="shared" si="2"/>
        <v>148132.04875817208</v>
      </c>
      <c r="N4">
        <f t="shared" si="3"/>
        <v>92.467329921933583</v>
      </c>
      <c r="O4" s="3">
        <f t="shared" si="4"/>
        <v>1601.9933622311141</v>
      </c>
    </row>
    <row r="5" spans="1:18" x14ac:dyDescent="0.3">
      <c r="A5" t="s">
        <v>11</v>
      </c>
      <c r="B5" t="s">
        <v>7</v>
      </c>
      <c r="C5">
        <v>123.90297354854157</v>
      </c>
      <c r="D5">
        <v>5.0207869223019896</v>
      </c>
      <c r="E5">
        <v>114.05888376697347</v>
      </c>
      <c r="F5">
        <v>133.74706333010965</v>
      </c>
      <c r="G5">
        <v>4.0521924361524637E-2</v>
      </c>
      <c r="H5">
        <v>1.5725571495819008</v>
      </c>
      <c r="I5">
        <v>44948.927155297708</v>
      </c>
      <c r="J5">
        <f t="shared" si="0"/>
        <v>1.2540164072219713</v>
      </c>
      <c r="K5">
        <v>8411.9205245025205</v>
      </c>
      <c r="L5">
        <f t="shared" si="1"/>
        <v>7.4341784129124937</v>
      </c>
      <c r="M5">
        <f t="shared" si="2"/>
        <v>50817.552089301331</v>
      </c>
      <c r="N5">
        <f t="shared" si="3"/>
        <v>55.267008675014125</v>
      </c>
      <c r="O5" s="3">
        <f t="shared" si="4"/>
        <v>919.49163357335158</v>
      </c>
    </row>
    <row r="6" spans="1:18" x14ac:dyDescent="0.3">
      <c r="A6" s="4" t="s">
        <v>12</v>
      </c>
      <c r="B6" s="4" t="s">
        <v>7</v>
      </c>
      <c r="C6" s="4">
        <v>129.13475218179258</v>
      </c>
      <c r="D6" s="4">
        <v>5.1396652873998177</v>
      </c>
      <c r="E6" s="4">
        <v>119.05758154711938</v>
      </c>
      <c r="F6" s="4">
        <v>139.21192281646577</v>
      </c>
      <c r="G6" s="4">
        <v>3.9800791038529501E-2</v>
      </c>
      <c r="H6" s="4">
        <v>2.5240599252304534</v>
      </c>
      <c r="I6" s="4">
        <v>104086.55243722153</v>
      </c>
      <c r="J6" s="4">
        <f t="shared" si="0"/>
        <v>1.5887290282582658</v>
      </c>
      <c r="K6" s="4">
        <v>12609.5531198483</v>
      </c>
      <c r="L6">
        <f t="shared" si="1"/>
        <v>7.7480851309075547</v>
      </c>
      <c r="M6">
        <f>(1.96^2)*(K6)*H6</f>
        <v>122267.63161504292</v>
      </c>
      <c r="N6">
        <f t="shared" si="3"/>
        <v>60.032823195790741</v>
      </c>
      <c r="O6" s="3">
        <f t="shared" si="4"/>
        <v>2036.6796879813546</v>
      </c>
    </row>
    <row r="7" spans="1:18" x14ac:dyDescent="0.3">
      <c r="A7" t="s">
        <v>13</v>
      </c>
      <c r="B7" t="s">
        <v>7</v>
      </c>
      <c r="C7">
        <v>108.35375293693379</v>
      </c>
      <c r="D7">
        <v>5.1680967374247251</v>
      </c>
      <c r="E7">
        <v>98.220837704651373</v>
      </c>
      <c r="F7">
        <v>118.4866681692162</v>
      </c>
      <c r="G7">
        <v>4.7696518093219752E-2</v>
      </c>
      <c r="H7">
        <v>4.0217295879062025</v>
      </c>
      <c r="I7">
        <v>123742.74754479789</v>
      </c>
      <c r="J7">
        <f t="shared" si="0"/>
        <v>2.0054250392139323</v>
      </c>
      <c r="K7">
        <v>10812.5933907649</v>
      </c>
      <c r="L7">
        <f t="shared" si="1"/>
        <v>6.5012251762160274</v>
      </c>
      <c r="M7">
        <f t="shared" si="2"/>
        <v>167053.23128750949</v>
      </c>
      <c r="N7">
        <f t="shared" si="3"/>
        <v>42.265928791865115</v>
      </c>
      <c r="O7" s="3">
        <f t="shared" si="4"/>
        <v>3952.4325162744817</v>
      </c>
    </row>
    <row r="8" spans="1:18" x14ac:dyDescent="0.3">
      <c r="A8" t="s">
        <v>14</v>
      </c>
      <c r="B8" t="s">
        <v>7</v>
      </c>
      <c r="C8">
        <v>160.65541154390127</v>
      </c>
      <c r="D8">
        <v>3.1725231162741849</v>
      </c>
      <c r="E8">
        <v>154.43515107995304</v>
      </c>
      <c r="F8">
        <v>166.87567200784949</v>
      </c>
      <c r="G8">
        <v>1.9747377855412297E-2</v>
      </c>
      <c r="H8">
        <v>1.5366802550356693</v>
      </c>
      <c r="I8">
        <v>170464.44715573575</v>
      </c>
      <c r="J8">
        <f t="shared" si="0"/>
        <v>1.2396290796184435</v>
      </c>
      <c r="K8">
        <v>11854.4096096427</v>
      </c>
      <c r="L8">
        <f>$Q$2*C8</f>
        <v>9.6393246926340748</v>
      </c>
      <c r="M8">
        <f t="shared" si="2"/>
        <v>69980.265079304838</v>
      </c>
      <c r="N8">
        <f t="shared" si="3"/>
        <v>92.916580530025001</v>
      </c>
      <c r="O8" s="3">
        <f t="shared" si="4"/>
        <v>753.15153312913253</v>
      </c>
    </row>
    <row r="9" spans="1:18" x14ac:dyDescent="0.3">
      <c r="A9" t="s">
        <v>15</v>
      </c>
      <c r="B9" t="s">
        <v>7</v>
      </c>
      <c r="C9">
        <v>135.8519565919832</v>
      </c>
      <c r="D9">
        <v>3.1961979680487373</v>
      </c>
      <c r="E9">
        <v>129.58527763427281</v>
      </c>
      <c r="F9">
        <v>142.11863554969358</v>
      </c>
      <c r="G9">
        <v>2.3527066140447101E-2</v>
      </c>
      <c r="H9">
        <v>1.3784147589293367</v>
      </c>
      <c r="I9">
        <v>131827.9451739931</v>
      </c>
      <c r="J9">
        <f t="shared" si="0"/>
        <v>1.1740590951606042</v>
      </c>
      <c r="K9">
        <v>11959.4795548765</v>
      </c>
      <c r="L9">
        <f t="shared" si="1"/>
        <v>8.1511173955189911</v>
      </c>
      <c r="M9">
        <f t="shared" si="2"/>
        <v>63329.249006816906</v>
      </c>
      <c r="N9">
        <f t="shared" si="3"/>
        <v>66.440714795532301</v>
      </c>
      <c r="O9" s="3">
        <f t="shared" si="4"/>
        <v>953.16929087396545</v>
      </c>
    </row>
    <row r="10" spans="1:18" x14ac:dyDescent="0.3">
      <c r="A10" t="s">
        <v>16</v>
      </c>
      <c r="B10" t="s">
        <v>7</v>
      </c>
      <c r="C10">
        <v>170.02823839044922</v>
      </c>
      <c r="D10">
        <v>2.3156246210782565</v>
      </c>
      <c r="E10">
        <v>165.48807028073534</v>
      </c>
      <c r="F10">
        <v>174.56840650016309</v>
      </c>
      <c r="G10">
        <v>1.3619059063358085E-2</v>
      </c>
      <c r="H10">
        <v>4.4443217208325612</v>
      </c>
      <c r="I10">
        <v>969455.93856103171</v>
      </c>
      <c r="J10">
        <f t="shared" si="0"/>
        <v>2.1081560001177713</v>
      </c>
      <c r="K10">
        <v>11294.7631246566</v>
      </c>
      <c r="L10">
        <f t="shared" si="1"/>
        <v>10.201694303426953</v>
      </c>
      <c r="M10">
        <f t="shared" si="2"/>
        <v>192838.95067016719</v>
      </c>
      <c r="N10">
        <f t="shared" si="3"/>
        <v>104.07456666057394</v>
      </c>
      <c r="O10" s="3">
        <f t="shared" si="4"/>
        <v>1852.8921796915772</v>
      </c>
    </row>
    <row r="11" spans="1:18" x14ac:dyDescent="0.3">
      <c r="A11" t="s">
        <v>17</v>
      </c>
      <c r="B11" t="s">
        <v>7</v>
      </c>
      <c r="C11">
        <v>130.41171985672139</v>
      </c>
      <c r="D11">
        <v>4.6940974733703023</v>
      </c>
      <c r="E11">
        <v>121.2081592025077</v>
      </c>
      <c r="F11">
        <v>139.61528051093507</v>
      </c>
      <c r="G11">
        <v>3.5994444966507125E-2</v>
      </c>
      <c r="H11">
        <v>2.5539772130858656</v>
      </c>
      <c r="I11">
        <v>106235.74605397743</v>
      </c>
      <c r="J11">
        <f t="shared" si="0"/>
        <v>1.5981167707917545</v>
      </c>
      <c r="K11">
        <v>9592.8418719796791</v>
      </c>
      <c r="L11">
        <f t="shared" si="1"/>
        <v>7.824703191403283</v>
      </c>
      <c r="M11">
        <f t="shared" si="2"/>
        <v>94118.814110404332</v>
      </c>
      <c r="N11">
        <f t="shared" si="3"/>
        <v>61.225980033556723</v>
      </c>
      <c r="O11" s="3">
        <f t="shared" si="4"/>
        <v>1537.2365466231772</v>
      </c>
    </row>
    <row r="12" spans="1:18" x14ac:dyDescent="0.3">
      <c r="A12" t="s">
        <v>18</v>
      </c>
      <c r="B12" t="s">
        <v>7</v>
      </c>
      <c r="C12">
        <v>151.65646736318041</v>
      </c>
      <c r="D12">
        <v>4.9239849840433614</v>
      </c>
      <c r="E12">
        <v>142.00217391951603</v>
      </c>
      <c r="F12">
        <v>161.3107608068448</v>
      </c>
      <c r="G12">
        <v>3.2468018473960712E-2</v>
      </c>
      <c r="H12">
        <v>2.2773021218854539</v>
      </c>
      <c r="I12">
        <v>121704.90324270056</v>
      </c>
      <c r="J12">
        <f>SQRT(H12)</f>
        <v>1.5090732659103911</v>
      </c>
      <c r="K12">
        <v>14080.900999865</v>
      </c>
      <c r="L12">
        <f t="shared" si="1"/>
        <v>9.0993880417908244</v>
      </c>
      <c r="M12">
        <f t="shared" si="2"/>
        <v>123186.53472935811</v>
      </c>
      <c r="N12">
        <f t="shared" si="3"/>
        <v>82.798862735085848</v>
      </c>
      <c r="O12" s="3">
        <f t="shared" si="4"/>
        <v>1487.7805160620651</v>
      </c>
    </row>
    <row r="13" spans="1:18" x14ac:dyDescent="0.3">
      <c r="A13" t="s">
        <v>19</v>
      </c>
      <c r="B13" t="s">
        <v>7</v>
      </c>
      <c r="C13">
        <v>155.42584389871851</v>
      </c>
      <c r="D13">
        <v>3.7459431504735083</v>
      </c>
      <c r="E13">
        <v>148.08129786229676</v>
      </c>
      <c r="F13">
        <v>162.77038993514026</v>
      </c>
      <c r="G13">
        <v>2.4101160119256036E-2</v>
      </c>
      <c r="H13">
        <v>2.7652443306836214</v>
      </c>
      <c r="I13">
        <v>204992.9265034713</v>
      </c>
      <c r="J13">
        <f t="shared" si="0"/>
        <v>1.6629023815857686</v>
      </c>
      <c r="K13">
        <v>10433.7956366956</v>
      </c>
      <c r="L13">
        <f t="shared" si="1"/>
        <v>9.3255506339231111</v>
      </c>
      <c r="M13">
        <f t="shared" si="2"/>
        <v>110837.82104120561</v>
      </c>
      <c r="N13">
        <f t="shared" si="3"/>
        <v>86.96589462586374</v>
      </c>
      <c r="O13" s="3">
        <f t="shared" si="4"/>
        <v>1274.4975661785734</v>
      </c>
    </row>
    <row r="14" spans="1:18" x14ac:dyDescent="0.3">
      <c r="A14" t="s">
        <v>20</v>
      </c>
      <c r="B14" t="s">
        <v>7</v>
      </c>
      <c r="C14">
        <v>154.10805974030765</v>
      </c>
      <c r="D14">
        <v>2.7943085965559997</v>
      </c>
      <c r="E14">
        <v>148.62935189478671</v>
      </c>
      <c r="F14">
        <v>159.5867675858286</v>
      </c>
      <c r="G14">
        <v>1.8132137937916921E-2</v>
      </c>
      <c r="H14">
        <v>2.8407634352310702</v>
      </c>
      <c r="I14">
        <v>348723.24098512874</v>
      </c>
      <c r="J14">
        <f t="shared" si="0"/>
        <v>1.6854564471474991</v>
      </c>
      <c r="K14">
        <v>10623.468389367799</v>
      </c>
      <c r="L14">
        <f t="shared" si="1"/>
        <v>9.2464835844184581</v>
      </c>
      <c r="M14">
        <f t="shared" si="2"/>
        <v>115934.72655135009</v>
      </c>
      <c r="N14">
        <f t="shared" si="3"/>
        <v>85.497458676920019</v>
      </c>
      <c r="O14" s="3">
        <f t="shared" si="4"/>
        <v>1356.0020186032336</v>
      </c>
    </row>
    <row r="15" spans="1:18" x14ac:dyDescent="0.3">
      <c r="A15" t="s">
        <v>21</v>
      </c>
      <c r="B15" t="s">
        <v>7</v>
      </c>
      <c r="C15">
        <v>139.42668736301209</v>
      </c>
      <c r="D15">
        <v>11.602747449129138</v>
      </c>
      <c r="E15">
        <v>116.67756668339575</v>
      </c>
      <c r="F15">
        <v>162.17580804262843</v>
      </c>
      <c r="G15">
        <v>8.3217550876183127E-2</v>
      </c>
      <c r="H15">
        <v>2.9943396485954112</v>
      </c>
      <c r="I15">
        <v>29136.672268961247</v>
      </c>
      <c r="J15">
        <f t="shared" si="0"/>
        <v>1.7304160333848653</v>
      </c>
      <c r="K15">
        <v>14603.1056638233</v>
      </c>
      <c r="L15">
        <f t="shared" si="1"/>
        <v>8.3656012417807251</v>
      </c>
      <c r="M15">
        <f t="shared" si="2"/>
        <v>167980.33045541789</v>
      </c>
      <c r="N15">
        <f t="shared" si="3"/>
        <v>69.983284136483206</v>
      </c>
      <c r="O15" s="3">
        <f t="shared" si="4"/>
        <v>2400.2921916013302</v>
      </c>
    </row>
    <row r="16" spans="1:18" x14ac:dyDescent="0.3">
      <c r="A16" t="s">
        <v>22</v>
      </c>
      <c r="B16" t="s">
        <v>7</v>
      </c>
      <c r="C16">
        <v>111.380377265745</v>
      </c>
      <c r="D16">
        <v>7.0288486774115482</v>
      </c>
      <c r="E16">
        <v>97.599147647306779</v>
      </c>
      <c r="F16">
        <v>125.16160688418321</v>
      </c>
      <c r="G16">
        <v>6.3106705597174059E-2</v>
      </c>
      <c r="H16">
        <v>1.2083422901263599</v>
      </c>
      <c r="I16">
        <v>20884.10577375918</v>
      </c>
      <c r="J16">
        <f t="shared" si="0"/>
        <v>1.0992462372582223</v>
      </c>
      <c r="K16">
        <v>13173.7908109131</v>
      </c>
      <c r="L16">
        <f t="shared" si="1"/>
        <v>6.6828226359446994</v>
      </c>
      <c r="M16">
        <f t="shared" si="2"/>
        <v>61152.311980813589</v>
      </c>
      <c r="N16">
        <f t="shared" si="3"/>
        <v>44.660118383494861</v>
      </c>
      <c r="O16" s="3">
        <f t="shared" si="4"/>
        <v>1369.2823528970712</v>
      </c>
    </row>
    <row r="17" spans="1:15" x14ac:dyDescent="0.3">
      <c r="A17" t="s">
        <v>23</v>
      </c>
      <c r="B17" t="s">
        <v>7</v>
      </c>
      <c r="C17">
        <v>132.99765619994747</v>
      </c>
      <c r="D17">
        <v>8.8476022772917275</v>
      </c>
      <c r="E17">
        <v>115.65045694271768</v>
      </c>
      <c r="F17">
        <v>150.34485545717726</v>
      </c>
      <c r="G17">
        <v>6.652449772490969E-2</v>
      </c>
      <c r="H17">
        <v>1.3576867425409984</v>
      </c>
      <c r="I17">
        <v>20631.599863060077</v>
      </c>
      <c r="J17">
        <f t="shared" si="0"/>
        <v>1.1651981559121172</v>
      </c>
      <c r="K17">
        <v>13962.811304885399</v>
      </c>
      <c r="L17">
        <f t="shared" si="1"/>
        <v>7.9798593719968478</v>
      </c>
      <c r="M17">
        <f t="shared" si="2"/>
        <v>72825.686779494412</v>
      </c>
      <c r="N17">
        <f t="shared" si="3"/>
        <v>63.678155596845926</v>
      </c>
      <c r="O17" s="3">
        <f t="shared" si="4"/>
        <v>1143.6525775112366</v>
      </c>
    </row>
    <row r="18" spans="1:15" x14ac:dyDescent="0.3">
      <c r="A18" t="s">
        <v>24</v>
      </c>
      <c r="B18" t="s">
        <v>7</v>
      </c>
      <c r="C18">
        <v>143.08115128174455</v>
      </c>
      <c r="D18">
        <v>2.376518028372046</v>
      </c>
      <c r="E18">
        <v>138.42159149543053</v>
      </c>
      <c r="F18">
        <v>147.74071106805857</v>
      </c>
      <c r="G18">
        <v>1.6609581395472469E-2</v>
      </c>
      <c r="H18">
        <v>4.0759960743740651</v>
      </c>
      <c r="I18">
        <v>741985.01586368529</v>
      </c>
      <c r="J18">
        <f t="shared" si="0"/>
        <v>2.0189096251130372</v>
      </c>
      <c r="K18">
        <v>9992.9764951945708</v>
      </c>
      <c r="L18">
        <f t="shared" si="1"/>
        <v>8.5848690769046723</v>
      </c>
      <c r="M18">
        <f t="shared" si="2"/>
        <v>156473.48872113059</v>
      </c>
      <c r="N18">
        <f t="shared" si="3"/>
        <v>73.699977067594077</v>
      </c>
      <c r="O18" s="3">
        <f t="shared" si="4"/>
        <v>2123.1144831649081</v>
      </c>
    </row>
    <row r="19" spans="1:15" x14ac:dyDescent="0.3">
      <c r="A19" t="s">
        <v>25</v>
      </c>
      <c r="B19" t="s">
        <v>7</v>
      </c>
      <c r="C19">
        <v>135.70373454893286</v>
      </c>
      <c r="D19">
        <v>3.70982318741201</v>
      </c>
      <c r="E19">
        <v>128.43000772168824</v>
      </c>
      <c r="F19">
        <v>142.97746137617747</v>
      </c>
      <c r="G19">
        <v>2.7337664654131535E-2</v>
      </c>
      <c r="H19">
        <v>1.9768358933169996</v>
      </c>
      <c r="I19">
        <v>143975.90486676374</v>
      </c>
      <c r="J19">
        <f t="shared" si="0"/>
        <v>1.4059999620615213</v>
      </c>
      <c r="K19">
        <v>11598.114690549401</v>
      </c>
      <c r="L19">
        <f t="shared" si="1"/>
        <v>8.1422240729359707</v>
      </c>
      <c r="M19">
        <f t="shared" si="2"/>
        <v>88078.550664991461</v>
      </c>
      <c r="N19">
        <f t="shared" si="3"/>
        <v>66.295812853898028</v>
      </c>
      <c r="O19" s="3">
        <f t="shared" si="4"/>
        <v>1328.5688322292388</v>
      </c>
    </row>
    <row r="20" spans="1:15" x14ac:dyDescent="0.3">
      <c r="A20" t="s">
        <v>26</v>
      </c>
      <c r="B20" t="s">
        <v>7</v>
      </c>
      <c r="C20">
        <v>163.91059707362604</v>
      </c>
      <c r="D20">
        <v>9.9596829686472379</v>
      </c>
      <c r="E20">
        <v>144.38297822491265</v>
      </c>
      <c r="F20">
        <v>183.43821592233942</v>
      </c>
      <c r="G20">
        <v>6.0762898473083513E-2</v>
      </c>
      <c r="H20">
        <v>1.4993182947450951</v>
      </c>
      <c r="I20">
        <v>21616.672712427091</v>
      </c>
      <c r="J20">
        <f t="shared" si="0"/>
        <v>1.2244665347591559</v>
      </c>
      <c r="K20">
        <v>19708.2053678923</v>
      </c>
      <c r="L20">
        <f t="shared" si="1"/>
        <v>9.8346358244175622</v>
      </c>
      <c r="M20">
        <f t="shared" si="2"/>
        <v>113514.94999693321</v>
      </c>
      <c r="N20">
        <f t="shared" si="3"/>
        <v>96.7200617989173</v>
      </c>
      <c r="O20" s="3">
        <f t="shared" si="4"/>
        <v>1173.644307971316</v>
      </c>
    </row>
    <row r="21" spans="1:15" x14ac:dyDescent="0.3">
      <c r="A21" t="s">
        <v>27</v>
      </c>
      <c r="B21" t="s">
        <v>7</v>
      </c>
      <c r="C21">
        <v>234.23251565755112</v>
      </c>
      <c r="D21">
        <v>9.522314028904562</v>
      </c>
      <c r="E21">
        <v>215.56243152941536</v>
      </c>
      <c r="F21">
        <v>252.90259978568687</v>
      </c>
      <c r="G21">
        <v>4.0653254319422599E-2</v>
      </c>
      <c r="H21">
        <v>0.22277428085546752</v>
      </c>
      <c r="I21">
        <v>8474.3844079852279</v>
      </c>
      <c r="J21">
        <f t="shared" si="0"/>
        <v>0.47198970418375391</v>
      </c>
      <c r="K21">
        <v>35141.956019807003</v>
      </c>
      <c r="L21">
        <f t="shared" si="1"/>
        <v>14.053950939453067</v>
      </c>
      <c r="M21">
        <f t="shared" si="2"/>
        <v>30074.826042209439</v>
      </c>
      <c r="N21">
        <f t="shared" si="3"/>
        <v>197.51353700855373</v>
      </c>
      <c r="O21" s="3">
        <f t="shared" si="4"/>
        <v>152.26716354589402</v>
      </c>
    </row>
    <row r="22" spans="1:15" x14ac:dyDescent="0.3">
      <c r="A22" t="s">
        <v>28</v>
      </c>
      <c r="B22" t="s">
        <v>7</v>
      </c>
      <c r="C22">
        <v>144.20105266184723</v>
      </c>
      <c r="D22">
        <v>6.9971176362237477</v>
      </c>
      <c r="E22">
        <v>130.48203703957122</v>
      </c>
      <c r="F22">
        <v>157.92006828412323</v>
      </c>
      <c r="G22">
        <v>4.8523346446243024E-2</v>
      </c>
      <c r="H22">
        <v>1.6298070117138299</v>
      </c>
      <c r="I22">
        <v>45874.521906257054</v>
      </c>
      <c r="J22">
        <f t="shared" si="0"/>
        <v>1.2766389511971776</v>
      </c>
      <c r="K22">
        <v>13698.4345685893</v>
      </c>
      <c r="L22">
        <f t="shared" si="1"/>
        <v>8.6520631597108331</v>
      </c>
      <c r="M22">
        <f t="shared" si="2"/>
        <v>85766.811371592441</v>
      </c>
      <c r="N22">
        <f t="shared" si="3"/>
        <v>74.858196919625399</v>
      </c>
      <c r="O22" s="3">
        <f t="shared" si="4"/>
        <v>1145.7237136459421</v>
      </c>
    </row>
    <row r="23" spans="1:15" x14ac:dyDescent="0.3">
      <c r="A23" t="s">
        <v>29</v>
      </c>
      <c r="B23" t="s">
        <v>7</v>
      </c>
      <c r="C23">
        <v>153.27810005951974</v>
      </c>
      <c r="D23">
        <v>7.3988274357368615</v>
      </c>
      <c r="E23">
        <v>138.77146540585696</v>
      </c>
      <c r="F23">
        <v>167.78473471318253</v>
      </c>
      <c r="G23">
        <v>4.8270610301561719E-2</v>
      </c>
      <c r="H23">
        <v>1.754305970271067</v>
      </c>
      <c r="I23">
        <v>33622.356460598465</v>
      </c>
      <c r="J23">
        <f t="shared" si="0"/>
        <v>1.3245021594059661</v>
      </c>
      <c r="K23">
        <v>12355.7763235107</v>
      </c>
      <c r="L23">
        <f t="shared" si="1"/>
        <v>9.1966860035711839</v>
      </c>
      <c r="M23">
        <f t="shared" si="2"/>
        <v>83269.80003868253</v>
      </c>
      <c r="N23">
        <f t="shared" si="3"/>
        <v>84.579033448282118</v>
      </c>
      <c r="O23" s="3">
        <f t="shared" si="4"/>
        <v>984.52059149623472</v>
      </c>
    </row>
    <row r="24" spans="1:15" x14ac:dyDescent="0.3">
      <c r="A24" t="s">
        <v>30</v>
      </c>
      <c r="B24" t="s">
        <v>7</v>
      </c>
      <c r="C24">
        <v>136.79963901706196</v>
      </c>
      <c r="D24">
        <v>2.9472582926784363</v>
      </c>
      <c r="E24">
        <v>131.02104779389663</v>
      </c>
      <c r="F24">
        <v>142.5782302402273</v>
      </c>
      <c r="G24">
        <v>2.1544342615632543E-2</v>
      </c>
      <c r="H24">
        <v>0.96449678734582034</v>
      </c>
      <c r="I24">
        <v>97945.538084830114</v>
      </c>
      <c r="J24">
        <f t="shared" si="0"/>
        <v>0.98208797332307274</v>
      </c>
      <c r="K24">
        <v>9072.0294739043802</v>
      </c>
      <c r="L24">
        <f t="shared" si="1"/>
        <v>8.2079783410237184</v>
      </c>
      <c r="M24">
        <f t="shared" si="2"/>
        <v>33613.782113235146</v>
      </c>
      <c r="N24">
        <f t="shared" si="3"/>
        <v>67.370908446714466</v>
      </c>
      <c r="O24" s="3">
        <f t="shared" si="4"/>
        <v>498.9361563948811</v>
      </c>
    </row>
    <row r="25" spans="1:15" x14ac:dyDescent="0.3">
      <c r="A25" t="s">
        <v>31</v>
      </c>
      <c r="B25" t="s">
        <v>7</v>
      </c>
      <c r="C25">
        <v>180.86295770757022</v>
      </c>
      <c r="D25">
        <v>5.5651678438119045</v>
      </c>
      <c r="E25">
        <v>169.95151837509559</v>
      </c>
      <c r="F25">
        <v>191.77439704004485</v>
      </c>
      <c r="G25">
        <v>3.0770080918448722E-2</v>
      </c>
      <c r="H25">
        <v>1.8307697386759527</v>
      </c>
      <c r="I25">
        <v>72548.978712487908</v>
      </c>
      <c r="J25">
        <f t="shared" si="0"/>
        <v>1.3530593995371942</v>
      </c>
      <c r="K25">
        <v>12429.7897360968</v>
      </c>
      <c r="L25">
        <f t="shared" si="1"/>
        <v>10.851777462454212</v>
      </c>
      <c r="M25">
        <f t="shared" si="2"/>
        <v>87419.768095342864</v>
      </c>
      <c r="N25">
        <f t="shared" si="3"/>
        <v>117.76107409462918</v>
      </c>
      <c r="O25" s="3">
        <f t="shared" si="4"/>
        <v>742.34859666017508</v>
      </c>
    </row>
    <row r="26" spans="1:15" x14ac:dyDescent="0.3">
      <c r="A26" s="7" t="s">
        <v>32</v>
      </c>
      <c r="B26" s="7" t="s">
        <v>7</v>
      </c>
      <c r="C26" s="7">
        <v>146.67434021797115</v>
      </c>
      <c r="D26" s="7">
        <v>3.0478636348909895</v>
      </c>
      <c r="E26" s="7">
        <v>140.695320082162</v>
      </c>
      <c r="F26" s="7">
        <v>152.6533603537803</v>
      </c>
      <c r="G26" s="7">
        <v>2.0779801227410279E-2</v>
      </c>
      <c r="H26" s="7">
        <v>4.2332452120406137</v>
      </c>
      <c r="I26" s="7">
        <v>479040.53696815856</v>
      </c>
      <c r="J26" s="7">
        <f t="shared" si="0"/>
        <v>2.0574851669065839</v>
      </c>
      <c r="K26" s="7">
        <v>10904.4330258222</v>
      </c>
      <c r="L26" s="7">
        <f t="shared" si="1"/>
        <v>8.8004604130782678</v>
      </c>
      <c r="M26" s="7">
        <f t="shared" si="2"/>
        <v>177332.63118509928</v>
      </c>
      <c r="N26" s="7">
        <f t="shared" si="3"/>
        <v>77.44810348215772</v>
      </c>
      <c r="O26" s="8">
        <f t="shared" si="4"/>
        <v>2289.6962380228288</v>
      </c>
    </row>
    <row r="27" spans="1:15" x14ac:dyDescent="0.3">
      <c r="A27" s="7" t="s">
        <v>33</v>
      </c>
      <c r="B27" s="7" t="s">
        <v>7</v>
      </c>
      <c r="C27" s="7">
        <v>175.25835547595406</v>
      </c>
      <c r="D27" s="7">
        <v>2.9312901692034319</v>
      </c>
      <c r="E27" s="7">
        <v>169.50801850387572</v>
      </c>
      <c r="F27" s="7">
        <v>181.00869244803241</v>
      </c>
      <c r="G27" s="7">
        <v>1.6725537343100387E-2</v>
      </c>
      <c r="H27" s="7">
        <v>4.3314607561379361</v>
      </c>
      <c r="I27" s="7">
        <v>605890.00971562765</v>
      </c>
      <c r="J27" s="7">
        <f t="shared" si="0"/>
        <v>2.0812161723708416</v>
      </c>
      <c r="K27" s="7">
        <v>12369.7583000375</v>
      </c>
      <c r="L27" s="7">
        <f t="shared" si="1"/>
        <v>10.515501328557244</v>
      </c>
      <c r="M27" s="7">
        <f t="shared" si="2"/>
        <v>205829.55753199515</v>
      </c>
      <c r="N27" s="7">
        <f t="shared" si="3"/>
        <v>110.57576819088916</v>
      </c>
      <c r="O27" s="8">
        <f t="shared" si="4"/>
        <v>1861.4345701552572</v>
      </c>
    </row>
    <row r="28" spans="1:15" x14ac:dyDescent="0.3">
      <c r="A28" s="7" t="s">
        <v>34</v>
      </c>
      <c r="B28" s="7" t="s">
        <v>7</v>
      </c>
      <c r="C28" s="7">
        <v>179.81257242353246</v>
      </c>
      <c r="D28" s="7">
        <v>3.3819728443535353</v>
      </c>
      <c r="E28" s="7">
        <v>173.17812739663978</v>
      </c>
      <c r="F28" s="7">
        <v>186.44701745042514</v>
      </c>
      <c r="G28" s="7">
        <v>1.8808322459163758E-2</v>
      </c>
      <c r="H28" s="7">
        <v>0.71516125762949856</v>
      </c>
      <c r="I28" s="7">
        <v>90177.495556945418</v>
      </c>
      <c r="J28" s="7">
        <f t="shared" si="0"/>
        <v>0.84567207452386561</v>
      </c>
      <c r="K28" s="7">
        <v>15112.1199076497</v>
      </c>
      <c r="L28" s="7">
        <f t="shared" si="1"/>
        <v>10.788754345411947</v>
      </c>
      <c r="M28" s="7">
        <f t="shared" si="2"/>
        <v>41518.486450119519</v>
      </c>
      <c r="N28" s="7">
        <f t="shared" si="3"/>
        <v>116.39722032564516</v>
      </c>
      <c r="O28" s="8">
        <f t="shared" si="4"/>
        <v>356.69654596529892</v>
      </c>
    </row>
    <row r="29" spans="1:15" x14ac:dyDescent="0.3">
      <c r="A29" s="7" t="s">
        <v>35</v>
      </c>
      <c r="B29" s="7" t="s">
        <v>7</v>
      </c>
      <c r="C29" s="7">
        <v>168.20845874073703</v>
      </c>
      <c r="D29" s="7">
        <v>3.1495307192573248</v>
      </c>
      <c r="E29" s="7">
        <v>162.02999741680625</v>
      </c>
      <c r="F29" s="7">
        <v>174.38692006466781</v>
      </c>
      <c r="G29" s="7">
        <v>1.8723973472176914E-2</v>
      </c>
      <c r="H29" s="7">
        <v>0.52852582941816495</v>
      </c>
      <c r="I29" s="7">
        <v>65430.479109912565</v>
      </c>
      <c r="J29" s="7">
        <f t="shared" si="0"/>
        <v>0.72699781940399588</v>
      </c>
      <c r="K29" s="7">
        <v>12540.7737833478</v>
      </c>
      <c r="L29" s="7">
        <f t="shared" si="1"/>
        <v>10.092507524444221</v>
      </c>
      <c r="M29" s="7">
        <f t="shared" si="2"/>
        <v>25462.596799680203</v>
      </c>
      <c r="N29" s="7">
        <f t="shared" si="3"/>
        <v>101.85870813096321</v>
      </c>
      <c r="O29" s="8">
        <f t="shared" si="4"/>
        <v>249.97957726836742</v>
      </c>
    </row>
    <row r="30" spans="1:15" x14ac:dyDescent="0.3">
      <c r="A30" s="7" t="s">
        <v>36</v>
      </c>
      <c r="B30" s="7" t="s">
        <v>7</v>
      </c>
      <c r="C30" s="7">
        <v>157.74690832412537</v>
      </c>
      <c r="D30" s="7">
        <v>3.9092212685093339</v>
      </c>
      <c r="E30" s="7">
        <v>150.07815555835842</v>
      </c>
      <c r="F30" s="7">
        <v>165.41566108989232</v>
      </c>
      <c r="G30" s="7">
        <v>2.4781603075712824E-2</v>
      </c>
      <c r="H30" s="7">
        <v>0.63316876256020349</v>
      </c>
      <c r="I30" s="7">
        <v>49738.381419015604</v>
      </c>
      <c r="J30" s="7">
        <f t="shared" si="0"/>
        <v>0.79571902236920511</v>
      </c>
      <c r="K30" s="7">
        <v>12419.621647239401</v>
      </c>
      <c r="L30" s="7">
        <f t="shared" si="1"/>
        <v>9.4648144994475221</v>
      </c>
      <c r="M30" s="7">
        <f t="shared" si="2"/>
        <v>30209.253190569947</v>
      </c>
      <c r="N30" s="7">
        <f t="shared" si="3"/>
        <v>89.582713508952054</v>
      </c>
      <c r="O30" s="8">
        <f t="shared" si="4"/>
        <v>337.22190372756592</v>
      </c>
    </row>
    <row r="31" spans="1:15" x14ac:dyDescent="0.3">
      <c r="A31" s="7" t="s">
        <v>37</v>
      </c>
      <c r="B31" s="7" t="s">
        <v>7</v>
      </c>
      <c r="C31" s="7">
        <v>166.05786762254897</v>
      </c>
      <c r="D31" s="7">
        <v>3.0795113027306296</v>
      </c>
      <c r="E31" s="7">
        <v>160.01676398631727</v>
      </c>
      <c r="F31" s="7">
        <v>172.09897125878067</v>
      </c>
      <c r="G31" s="7">
        <v>1.8544808185363349E-2</v>
      </c>
      <c r="H31" s="7">
        <v>0.29077957849341335</v>
      </c>
      <c r="I31" s="7">
        <v>39686.2830310399</v>
      </c>
      <c r="J31" s="7">
        <f t="shared" si="0"/>
        <v>0.53923981538218535</v>
      </c>
      <c r="K31" s="7">
        <v>13382.0873934018</v>
      </c>
      <c r="L31" s="7">
        <f t="shared" si="1"/>
        <v>9.9634720573529378</v>
      </c>
      <c r="M31" s="7">
        <f t="shared" si="2"/>
        <v>14948.578869773703</v>
      </c>
      <c r="N31" s="7">
        <f t="shared" si="3"/>
        <v>99.270775437652787</v>
      </c>
      <c r="O31" s="8">
        <f t="shared" si="4"/>
        <v>150.58388336215009</v>
      </c>
    </row>
    <row r="32" spans="1:15" x14ac:dyDescent="0.3">
      <c r="A32" s="7" t="s">
        <v>38</v>
      </c>
      <c r="B32" s="7" t="s">
        <v>7</v>
      </c>
      <c r="C32" s="7">
        <v>144.37176109221753</v>
      </c>
      <c r="D32" s="7">
        <v>3.2809746876877983</v>
      </c>
      <c r="E32" s="7">
        <v>137.93544501226037</v>
      </c>
      <c r="F32" s="7">
        <v>150.80807717217468</v>
      </c>
      <c r="G32" s="7">
        <v>2.2725875634308251E-2</v>
      </c>
      <c r="H32" s="7">
        <v>0.93328132395990959</v>
      </c>
      <c r="I32" s="7">
        <v>76626.263461422815</v>
      </c>
      <c r="J32" s="7">
        <f t="shared" si="0"/>
        <v>0.96606486529627478</v>
      </c>
      <c r="K32" s="7">
        <v>9138.1079657425907</v>
      </c>
      <c r="L32" s="7">
        <f t="shared" si="1"/>
        <v>8.6623056655330508</v>
      </c>
      <c r="M32" s="7">
        <f t="shared" si="2"/>
        <v>32762.799403707482</v>
      </c>
      <c r="N32" s="7">
        <f t="shared" si="3"/>
        <v>75.035539443125984</v>
      </c>
      <c r="O32" s="8">
        <f t="shared" si="4"/>
        <v>436.63042402114547</v>
      </c>
    </row>
    <row r="33" spans="1:15" x14ac:dyDescent="0.3">
      <c r="A33" s="7" t="s">
        <v>39</v>
      </c>
      <c r="B33" s="7" t="s">
        <v>7</v>
      </c>
      <c r="C33" s="7">
        <v>176.8782623826869</v>
      </c>
      <c r="D33" s="7">
        <v>2.6793393057011174</v>
      </c>
      <c r="E33" s="7">
        <v>171.62217957239906</v>
      </c>
      <c r="F33" s="7">
        <v>182.13434519297473</v>
      </c>
      <c r="G33" s="7">
        <v>1.5147928691792571E-2</v>
      </c>
      <c r="H33" s="7">
        <v>0.34061371905128202</v>
      </c>
      <c r="I33" s="7">
        <v>56275.560334357884</v>
      </c>
      <c r="J33" s="7">
        <f t="shared" si="0"/>
        <v>0.58362121196139027</v>
      </c>
      <c r="K33" s="7">
        <v>12173.053695843701</v>
      </c>
      <c r="L33" s="7">
        <f t="shared" si="1"/>
        <v>10.612695742961213</v>
      </c>
      <c r="M33" s="7">
        <f t="shared" si="2"/>
        <v>15928.461006107225</v>
      </c>
      <c r="N33" s="7">
        <f t="shared" si="3"/>
        <v>112.62931093266705</v>
      </c>
      <c r="O33" s="8">
        <f t="shared" si="4"/>
        <v>141.42376326558283</v>
      </c>
    </row>
    <row r="34" spans="1:15" x14ac:dyDescent="0.3">
      <c r="A34" s="7" t="s">
        <v>40</v>
      </c>
      <c r="B34" s="7" t="s">
        <v>7</v>
      </c>
      <c r="C34" s="7">
        <v>188.90303590357482</v>
      </c>
      <c r="D34" s="7">
        <v>3.4155301281409964</v>
      </c>
      <c r="E34" s="7">
        <v>182.20276126633755</v>
      </c>
      <c r="F34" s="7">
        <v>195.60331054081209</v>
      </c>
      <c r="G34" s="7">
        <v>1.8080864141772963E-2</v>
      </c>
      <c r="H34" s="7">
        <v>0.39590133477140116</v>
      </c>
      <c r="I34" s="7">
        <v>45860.402064023387</v>
      </c>
      <c r="J34" s="7">
        <f t="shared" si="0"/>
        <v>0.6292069093481103</v>
      </c>
      <c r="K34" s="7">
        <v>14050.3523072526</v>
      </c>
      <c r="L34" s="7">
        <f t="shared" si="1"/>
        <v>11.334182154214488</v>
      </c>
      <c r="M34" s="7">
        <f t="shared" si="2"/>
        <v>21369.104497778921</v>
      </c>
      <c r="N34" s="7">
        <f t="shared" si="3"/>
        <v>128.46368510491419</v>
      </c>
      <c r="O34" s="8">
        <f t="shared" si="4"/>
        <v>166.3435427710728</v>
      </c>
    </row>
  </sheetData>
  <autoFilter ref="A1:P34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xSplit="1" topLeftCell="I1" activePane="topRight" state="frozen"/>
      <selection pane="topRight" activeCell="P2" sqref="P2"/>
    </sheetView>
  </sheetViews>
  <sheetFormatPr baseColWidth="10" defaultRowHeight="14.4" x14ac:dyDescent="0.3"/>
  <cols>
    <col min="1" max="1" width="18.109375" bestFit="1" customWidth="1"/>
    <col min="2" max="2" width="42.5546875" customWidth="1"/>
    <col min="3" max="3" width="12.33203125" bestFit="1" customWidth="1"/>
    <col min="4" max="5" width="12" bestFit="1" customWidth="1"/>
    <col min="6" max="6" width="20.77734375" bestFit="1" customWidth="1"/>
    <col min="7" max="7" width="21.33203125" bestFit="1" customWidth="1"/>
    <col min="8" max="8" width="20.5546875" bestFit="1" customWidth="1"/>
    <col min="9" max="9" width="21.6640625" bestFit="1" customWidth="1"/>
    <col min="10" max="14" width="21.6640625" customWidth="1"/>
    <col min="15" max="15" width="12.5546875" style="3" bestFit="1" customWidth="1"/>
  </cols>
  <sheetData>
    <row r="1" spans="1:20" ht="15" customHeight="1" x14ac:dyDescent="0.3">
      <c r="A1" s="1" t="s">
        <v>0</v>
      </c>
      <c r="B1" s="1" t="s">
        <v>1</v>
      </c>
      <c r="C1" s="1" t="s">
        <v>45</v>
      </c>
      <c r="D1" s="1" t="s">
        <v>44</v>
      </c>
      <c r="E1" s="1" t="s">
        <v>5</v>
      </c>
      <c r="F1" s="1" t="s">
        <v>6</v>
      </c>
      <c r="G1" s="1" t="s">
        <v>4</v>
      </c>
      <c r="H1" s="1" t="s">
        <v>2</v>
      </c>
      <c r="I1" s="1" t="s">
        <v>3</v>
      </c>
      <c r="J1" s="1" t="s">
        <v>46</v>
      </c>
      <c r="K1" s="1" t="s">
        <v>42</v>
      </c>
      <c r="L1" s="1" t="s">
        <v>43</v>
      </c>
      <c r="M1" s="1" t="s">
        <v>51</v>
      </c>
      <c r="N1" s="1" t="s">
        <v>52</v>
      </c>
      <c r="O1" s="2" t="s">
        <v>41</v>
      </c>
      <c r="P1" s="1" t="s">
        <v>47</v>
      </c>
    </row>
    <row r="2" spans="1:20" x14ac:dyDescent="0.3">
      <c r="A2" t="s">
        <v>8</v>
      </c>
      <c r="B2" t="s">
        <v>60</v>
      </c>
      <c r="C2">
        <v>35.477514447029989</v>
      </c>
      <c r="D2">
        <v>1.4435903753025798</v>
      </c>
      <c r="E2">
        <v>32.64711485385812</v>
      </c>
      <c r="F2">
        <v>38.307914040201858</v>
      </c>
      <c r="G2">
        <v>4.0690290675744631E-2</v>
      </c>
      <c r="H2">
        <v>1.196168651487078</v>
      </c>
      <c r="I2">
        <v>159554.48515218761</v>
      </c>
      <c r="J2">
        <f>SQRT(H2)</f>
        <v>1.0936949535803291</v>
      </c>
      <c r="K2">
        <f>+(G2*C2)^2</f>
        <v>2.0839531716662432</v>
      </c>
      <c r="L2">
        <f>$Q$2*C2</f>
        <v>1.0643254334108996</v>
      </c>
      <c r="M2">
        <f>(1.96^2)*(K2)*H2</f>
        <v>9.576184722766822</v>
      </c>
      <c r="N2">
        <f>L2^2</f>
        <v>1.1327886282052992</v>
      </c>
      <c r="O2" s="3">
        <f>M2/N2</f>
        <v>8.453637761122808</v>
      </c>
      <c r="P2" s="3">
        <f>SUM(O2:O34)</f>
        <v>820.17192078183962</v>
      </c>
      <c r="Q2">
        <v>0.03</v>
      </c>
    </row>
    <row r="3" spans="1:20" x14ac:dyDescent="0.3">
      <c r="A3" s="5" t="s">
        <v>9</v>
      </c>
      <c r="B3" s="5" t="s">
        <v>60</v>
      </c>
      <c r="C3" s="5">
        <v>21.633309102462874</v>
      </c>
      <c r="D3" s="5">
        <v>1.7339797176551601</v>
      </c>
      <c r="E3" s="5">
        <v>18.233552792511905</v>
      </c>
      <c r="F3" s="5">
        <v>25.033065412413844</v>
      </c>
      <c r="G3" s="5">
        <v>8.0153235431640588E-2</v>
      </c>
      <c r="H3" s="5">
        <v>0.81123649032619982</v>
      </c>
      <c r="I3" s="5">
        <v>35795.356845094131</v>
      </c>
      <c r="J3" s="5">
        <f t="shared" ref="J3:J34" si="0">SQRT(H3)</f>
        <v>0.90068667711152461</v>
      </c>
      <c r="K3" s="5">
        <f t="shared" ref="K3:K34" si="1">+(G3*C3)^2</f>
        <v>3.006685661239469</v>
      </c>
      <c r="L3">
        <f t="shared" ref="L3:L34" si="2">$Q$2*C3</f>
        <v>0.64899927307388616</v>
      </c>
      <c r="M3">
        <f t="shared" ref="M3:M34" si="3">(1.96^2)*(K3)*H3</f>
        <v>9.3701738066153215</v>
      </c>
      <c r="N3">
        <f t="shared" ref="N3:N34" si="4">L3^2</f>
        <v>0.42120005645043268</v>
      </c>
      <c r="O3" s="3">
        <f>M3/N3</f>
        <v>22.246373577392944</v>
      </c>
    </row>
    <row r="4" spans="1:20" x14ac:dyDescent="0.3">
      <c r="A4" t="s">
        <v>10</v>
      </c>
      <c r="B4" t="s">
        <v>60</v>
      </c>
      <c r="C4">
        <v>24.353745505560806</v>
      </c>
      <c r="D4">
        <v>1.982740934110945</v>
      </c>
      <c r="E4">
        <v>20.466251359517784</v>
      </c>
      <c r="F4">
        <v>28.241239651603827</v>
      </c>
      <c r="G4">
        <v>8.1414209311590963E-2</v>
      </c>
      <c r="H4">
        <v>0.99249513822670998</v>
      </c>
      <c r="I4">
        <v>49501.973380355768</v>
      </c>
      <c r="J4">
        <f t="shared" si="0"/>
        <v>0.99624050220150651</v>
      </c>
      <c r="K4">
        <f t="shared" si="1"/>
        <v>3.9312616117991435</v>
      </c>
      <c r="L4">
        <f t="shared" si="2"/>
        <v>0.73061236516682415</v>
      </c>
      <c r="M4">
        <f t="shared" si="3"/>
        <v>14.988993674201417</v>
      </c>
      <c r="N4">
        <f t="shared" si="4"/>
        <v>0.53379442813466083</v>
      </c>
      <c r="O4" s="3">
        <f t="shared" ref="O4:O34" si="5">M4/N4</f>
        <v>28.080086423120417</v>
      </c>
    </row>
    <row r="5" spans="1:20" x14ac:dyDescent="0.3">
      <c r="A5" t="s">
        <v>11</v>
      </c>
      <c r="B5" t="s">
        <v>60</v>
      </c>
      <c r="C5">
        <v>22.825592079416811</v>
      </c>
      <c r="D5">
        <v>1.7328011691440579</v>
      </c>
      <c r="E5">
        <v>19.428146510298856</v>
      </c>
      <c r="F5">
        <v>26.223037648534767</v>
      </c>
      <c r="G5">
        <v>7.5914839935592615E-2</v>
      </c>
      <c r="H5">
        <v>0.93727530872307252</v>
      </c>
      <c r="I5">
        <v>36958.479314036544</v>
      </c>
      <c r="J5">
        <f t="shared" si="0"/>
        <v>0.96812979952229161</v>
      </c>
      <c r="K5">
        <f t="shared" si="1"/>
        <v>3.002599891787014</v>
      </c>
      <c r="L5">
        <f t="shared" si="2"/>
        <v>0.68476776238250436</v>
      </c>
      <c r="M5">
        <f t="shared" si="3"/>
        <v>10.811271744083578</v>
      </c>
      <c r="N5">
        <f t="shared" si="4"/>
        <v>0.46890688839834194</v>
      </c>
      <c r="O5" s="3">
        <f t="shared" si="5"/>
        <v>23.056329543402388</v>
      </c>
    </row>
    <row r="6" spans="1:20" x14ac:dyDescent="0.3">
      <c r="A6" s="4" t="s">
        <v>12</v>
      </c>
      <c r="B6" s="4" t="s">
        <v>60</v>
      </c>
      <c r="C6" s="4">
        <v>28.852326641703982</v>
      </c>
      <c r="D6" s="4">
        <v>1.8995759189126264</v>
      </c>
      <c r="E6" s="4">
        <v>25.12789137247989</v>
      </c>
      <c r="F6" s="4">
        <v>32.576761910928077</v>
      </c>
      <c r="G6" s="4">
        <v>6.583787652559446E-2</v>
      </c>
      <c r="H6" s="4">
        <v>1.600231411054402</v>
      </c>
      <c r="I6" s="4">
        <v>87386.934132202092</v>
      </c>
      <c r="J6" s="4">
        <f t="shared" si="0"/>
        <v>1.2650025340110596</v>
      </c>
      <c r="K6" s="4">
        <f t="shared" si="1"/>
        <v>3.6083886717127482</v>
      </c>
      <c r="L6">
        <f t="shared" si="2"/>
        <v>0.86556979925111943</v>
      </c>
      <c r="M6">
        <f t="shared" si="3"/>
        <v>22.18238529078085</v>
      </c>
      <c r="N6">
        <f t="shared" si="4"/>
        <v>0.7492110773756232</v>
      </c>
      <c r="O6" s="3">
        <f t="shared" si="5"/>
        <v>29.607657922627759</v>
      </c>
      <c r="R6">
        <v>0.44609416046390926</v>
      </c>
    </row>
    <row r="7" spans="1:20" x14ac:dyDescent="0.3">
      <c r="A7" t="s">
        <v>13</v>
      </c>
      <c r="B7" t="s">
        <v>60</v>
      </c>
      <c r="C7">
        <v>25.955469628877331</v>
      </c>
      <c r="D7">
        <v>1.8574202639511102</v>
      </c>
      <c r="E7">
        <v>22.313687549016571</v>
      </c>
      <c r="F7">
        <v>29.597251708738092</v>
      </c>
      <c r="G7">
        <v>7.1561805296121328E-2</v>
      </c>
      <c r="H7">
        <v>1.6855214503840876</v>
      </c>
      <c r="I7">
        <v>97106.542624936759</v>
      </c>
      <c r="J7">
        <f t="shared" si="0"/>
        <v>1.2982763382208302</v>
      </c>
      <c r="K7">
        <f t="shared" si="1"/>
        <v>3.4500100369362117</v>
      </c>
      <c r="L7">
        <f t="shared" si="2"/>
        <v>0.77866408886631988</v>
      </c>
      <c r="M7">
        <f t="shared" si="3"/>
        <v>22.339157243252185</v>
      </c>
      <c r="N7">
        <f t="shared" si="4"/>
        <v>0.60631776329001608</v>
      </c>
      <c r="O7" s="3">
        <f t="shared" si="5"/>
        <v>36.843976204877968</v>
      </c>
      <c r="T7">
        <f>39000/33</f>
        <v>1181.8181818181818</v>
      </c>
    </row>
    <row r="8" spans="1:20" x14ac:dyDescent="0.3">
      <c r="A8" t="s">
        <v>14</v>
      </c>
      <c r="B8" t="s">
        <v>60</v>
      </c>
      <c r="C8">
        <v>26.213188352475445</v>
      </c>
      <c r="D8">
        <v>0.9704524279853971</v>
      </c>
      <c r="E8">
        <v>24.310454582317973</v>
      </c>
      <c r="F8">
        <v>28.115922122632917</v>
      </c>
      <c r="G8">
        <v>3.7021533395183208E-2</v>
      </c>
      <c r="H8">
        <v>0.91036781864944294</v>
      </c>
      <c r="I8">
        <v>146790.92577394805</v>
      </c>
      <c r="J8">
        <f t="shared" si="0"/>
        <v>0.95413197129613203</v>
      </c>
      <c r="K8">
        <f t="shared" si="1"/>
        <v>0.94177791498275254</v>
      </c>
      <c r="L8">
        <f t="shared" si="2"/>
        <v>0.78639565057426331</v>
      </c>
      <c r="M8">
        <f t="shared" si="3"/>
        <v>3.2936507183716488</v>
      </c>
      <c r="N8">
        <f t="shared" si="4"/>
        <v>0.61841811924211887</v>
      </c>
      <c r="O8" s="3">
        <f t="shared" si="5"/>
        <v>5.3259285520418933</v>
      </c>
    </row>
    <row r="9" spans="1:20" x14ac:dyDescent="0.3">
      <c r="A9" t="s">
        <v>15</v>
      </c>
      <c r="B9" t="s">
        <v>60</v>
      </c>
      <c r="C9">
        <v>25.161445888449204</v>
      </c>
      <c r="D9">
        <v>1.0086885603011517</v>
      </c>
      <c r="E9">
        <v>23.183743806502942</v>
      </c>
      <c r="F9">
        <v>27.139147970395467</v>
      </c>
      <c r="G9">
        <v>4.0088656461678446E-2</v>
      </c>
      <c r="H9">
        <v>0.73526291194574467</v>
      </c>
      <c r="I9">
        <v>109991.71444431334</v>
      </c>
      <c r="J9">
        <f t="shared" si="0"/>
        <v>0.85747472962516202</v>
      </c>
      <c r="K9">
        <f t="shared" si="1"/>
        <v>1.0174526116824103</v>
      </c>
      <c r="L9">
        <f t="shared" si="2"/>
        <v>0.75484337665347612</v>
      </c>
      <c r="M9">
        <f t="shared" si="3"/>
        <v>2.8738824051965137</v>
      </c>
      <c r="N9">
        <f t="shared" si="4"/>
        <v>0.56978852327762164</v>
      </c>
      <c r="O9" s="3">
        <f t="shared" si="5"/>
        <v>5.0437702547340599</v>
      </c>
    </row>
    <row r="10" spans="1:20" x14ac:dyDescent="0.3">
      <c r="A10" t="s">
        <v>16</v>
      </c>
      <c r="B10" t="s">
        <v>60</v>
      </c>
      <c r="C10">
        <v>31.384543329390862</v>
      </c>
      <c r="D10">
        <v>1.3969395969612373</v>
      </c>
      <c r="E10">
        <v>28.64561036435498</v>
      </c>
      <c r="F10">
        <v>34.123476294426744</v>
      </c>
      <c r="G10">
        <v>4.4510432485822961E-2</v>
      </c>
      <c r="H10">
        <v>8.2732070056347577</v>
      </c>
      <c r="I10">
        <v>859140.03586690011</v>
      </c>
      <c r="J10">
        <f t="shared" si="0"/>
        <v>2.8763183074261369</v>
      </c>
      <c r="K10">
        <f t="shared" si="1"/>
        <v>1.951440237558224</v>
      </c>
      <c r="L10">
        <f t="shared" si="2"/>
        <v>0.94153629988172582</v>
      </c>
      <c r="M10">
        <f t="shared" si="3"/>
        <v>62.021360601137047</v>
      </c>
      <c r="N10">
        <f t="shared" si="4"/>
        <v>0.88649060399497115</v>
      </c>
      <c r="O10" s="3">
        <f t="shared" si="5"/>
        <v>69.962795230584163</v>
      </c>
    </row>
    <row r="11" spans="1:20" x14ac:dyDescent="0.3">
      <c r="A11" t="s">
        <v>17</v>
      </c>
      <c r="B11" t="s">
        <v>60</v>
      </c>
      <c r="C11">
        <v>32.699024384150995</v>
      </c>
      <c r="D11">
        <v>2.3348722644283937</v>
      </c>
      <c r="E11">
        <v>28.121118060855359</v>
      </c>
      <c r="F11">
        <v>37.276930707446631</v>
      </c>
      <c r="G11">
        <v>7.140495193367577E-2</v>
      </c>
      <c r="H11">
        <v>1.7692927697851371</v>
      </c>
      <c r="I11">
        <v>87157.57290790476</v>
      </c>
      <c r="J11">
        <f t="shared" si="0"/>
        <v>1.3301476496183184</v>
      </c>
      <c r="K11">
        <f t="shared" si="1"/>
        <v>5.451628491196975</v>
      </c>
      <c r="L11">
        <f t="shared" si="2"/>
        <v>0.98097073152452985</v>
      </c>
      <c r="M11">
        <f t="shared" si="3"/>
        <v>37.054256035429979</v>
      </c>
      <c r="N11">
        <f t="shared" si="4"/>
        <v>0.96230357610777117</v>
      </c>
      <c r="O11" s="3">
        <f t="shared" si="5"/>
        <v>38.505786485075021</v>
      </c>
    </row>
    <row r="12" spans="1:20" x14ac:dyDescent="0.3">
      <c r="A12" t="s">
        <v>18</v>
      </c>
      <c r="B12" t="s">
        <v>60</v>
      </c>
      <c r="C12">
        <v>27.120257610767084</v>
      </c>
      <c r="D12">
        <v>1.2785957071374401</v>
      </c>
      <c r="E12">
        <v>24.613357570958652</v>
      </c>
      <c r="F12">
        <v>29.627157650575516</v>
      </c>
      <c r="G12">
        <v>4.7145411577131237E-2</v>
      </c>
      <c r="H12">
        <v>0.79578366598944938</v>
      </c>
      <c r="I12">
        <v>95841.026244137465</v>
      </c>
      <c r="J12">
        <f>SQRT(H12)</f>
        <v>0.89206707482646697</v>
      </c>
      <c r="K12">
        <f t="shared" si="1"/>
        <v>1.6348069823102904</v>
      </c>
      <c r="L12">
        <f t="shared" si="2"/>
        <v>0.81360772832301242</v>
      </c>
      <c r="M12">
        <f t="shared" si="3"/>
        <v>4.9977398676109503</v>
      </c>
      <c r="N12">
        <f t="shared" si="4"/>
        <v>0.66195753558693282</v>
      </c>
      <c r="O12" s="3">
        <f t="shared" si="5"/>
        <v>7.5499402891148337</v>
      </c>
    </row>
    <row r="13" spans="1:20" x14ac:dyDescent="0.3">
      <c r="A13" t="s">
        <v>19</v>
      </c>
      <c r="B13" t="s">
        <v>60</v>
      </c>
      <c r="C13">
        <v>21.779681911198576</v>
      </c>
      <c r="D13">
        <v>1.2510735545313545</v>
      </c>
      <c r="E13">
        <v>19.326743639819885</v>
      </c>
      <c r="F13">
        <v>24.232620182577268</v>
      </c>
      <c r="G13">
        <v>5.7442232610756511E-2</v>
      </c>
      <c r="H13">
        <v>2.6689096152825456</v>
      </c>
      <c r="I13">
        <v>178532.5493902989</v>
      </c>
      <c r="J13">
        <f t="shared" si="0"/>
        <v>1.6336797774602418</v>
      </c>
      <c r="K13">
        <f t="shared" si="1"/>
        <v>1.565185038847718</v>
      </c>
      <c r="L13">
        <f t="shared" si="2"/>
        <v>0.65339045733595724</v>
      </c>
      <c r="M13">
        <f t="shared" si="3"/>
        <v>16.04765935536771</v>
      </c>
      <c r="N13">
        <f t="shared" si="4"/>
        <v>0.42691908973769138</v>
      </c>
      <c r="O13" s="3">
        <f t="shared" si="5"/>
        <v>37.589463064834483</v>
      </c>
    </row>
    <row r="14" spans="1:20" x14ac:dyDescent="0.3">
      <c r="A14" t="s">
        <v>20</v>
      </c>
      <c r="B14" t="s">
        <v>60</v>
      </c>
      <c r="C14">
        <v>22.944380094236049</v>
      </c>
      <c r="D14">
        <v>1.3130848787268061</v>
      </c>
      <c r="E14">
        <v>20.369858283802476</v>
      </c>
      <c r="F14">
        <v>25.518901904669622</v>
      </c>
      <c r="G14">
        <v>5.722904141814978E-2</v>
      </c>
      <c r="H14">
        <v>3.4675538301644044</v>
      </c>
      <c r="I14">
        <v>296598.47303649742</v>
      </c>
      <c r="J14">
        <f t="shared" si="0"/>
        <v>1.862136898878384</v>
      </c>
      <c r="K14">
        <f t="shared" si="1"/>
        <v>1.7241918987409912</v>
      </c>
      <c r="L14">
        <f t="shared" si="2"/>
        <v>0.6883314028270815</v>
      </c>
      <c r="M14">
        <f t="shared" si="3"/>
        <v>22.967882339240067</v>
      </c>
      <c r="N14">
        <f t="shared" si="4"/>
        <v>0.47380012011789796</v>
      </c>
      <c r="O14" s="3">
        <f t="shared" si="5"/>
        <v>48.475889650523641</v>
      </c>
    </row>
    <row r="15" spans="1:20" x14ac:dyDescent="0.3">
      <c r="A15" t="s">
        <v>21</v>
      </c>
      <c r="B15" t="s">
        <v>60</v>
      </c>
      <c r="C15">
        <v>23.760331650984103</v>
      </c>
      <c r="D15">
        <v>2.2562549075652694</v>
      </c>
      <c r="E15">
        <v>19.336567762196591</v>
      </c>
      <c r="F15">
        <v>28.184095539771615</v>
      </c>
      <c r="G15">
        <v>9.4958897910493598E-2</v>
      </c>
      <c r="H15">
        <v>0.64988004824312751</v>
      </c>
      <c r="I15">
        <v>28285.475032422812</v>
      </c>
      <c r="J15">
        <f t="shared" si="0"/>
        <v>0.80615138047585544</v>
      </c>
      <c r="K15">
        <f t="shared" si="1"/>
        <v>5.0906862079123618</v>
      </c>
      <c r="L15">
        <f t="shared" si="2"/>
        <v>0.71280994952952303</v>
      </c>
      <c r="M15">
        <f t="shared" si="3"/>
        <v>12.709301266450066</v>
      </c>
      <c r="N15">
        <f t="shared" si="4"/>
        <v>0.5080980241482812</v>
      </c>
      <c r="O15" s="3">
        <f t="shared" si="5"/>
        <v>25.013482954897373</v>
      </c>
    </row>
    <row r="16" spans="1:20" x14ac:dyDescent="0.3">
      <c r="A16" t="s">
        <v>22</v>
      </c>
      <c r="B16" t="s">
        <v>60</v>
      </c>
      <c r="C16">
        <v>26.212415167653425</v>
      </c>
      <c r="D16">
        <v>2.2019092003362166</v>
      </c>
      <c r="E16">
        <v>21.895205097915522</v>
      </c>
      <c r="F16">
        <v>30.529625237391329</v>
      </c>
      <c r="G16">
        <v>8.4002530337357495E-2</v>
      </c>
      <c r="H16">
        <v>0.7873658750055772</v>
      </c>
      <c r="I16">
        <v>19450.595261550978</v>
      </c>
      <c r="J16">
        <f t="shared" si="0"/>
        <v>0.88733639337377412</v>
      </c>
      <c r="K16">
        <f t="shared" si="1"/>
        <v>4.8484041265252769</v>
      </c>
      <c r="L16">
        <f t="shared" si="2"/>
        <v>0.78637245502960273</v>
      </c>
      <c r="M16">
        <f t="shared" si="3"/>
        <v>14.665184905386887</v>
      </c>
      <c r="N16">
        <f t="shared" si="4"/>
        <v>0.61838163802928459</v>
      </c>
      <c r="O16" s="3">
        <f t="shared" si="5"/>
        <v>23.71542750221893</v>
      </c>
    </row>
    <row r="17" spans="1:15" x14ac:dyDescent="0.3">
      <c r="A17" t="s">
        <v>23</v>
      </c>
      <c r="B17" t="s">
        <v>60</v>
      </c>
      <c r="C17">
        <v>37.26907461878087</v>
      </c>
      <c r="D17">
        <v>3.1404713061726177</v>
      </c>
      <c r="E17">
        <v>31.111657071926011</v>
      </c>
      <c r="F17">
        <v>43.426492165635729</v>
      </c>
      <c r="G17">
        <v>8.4264805023896439E-2</v>
      </c>
      <c r="H17">
        <v>0.76031717154847078</v>
      </c>
      <c r="I17">
        <v>18437.781514195976</v>
      </c>
      <c r="J17">
        <f t="shared" si="0"/>
        <v>0.87196168009177488</v>
      </c>
      <c r="K17">
        <f t="shared" si="1"/>
        <v>9.8625600248935452</v>
      </c>
      <c r="L17">
        <f t="shared" si="2"/>
        <v>1.1180722385634261</v>
      </c>
      <c r="M17">
        <f t="shared" si="3"/>
        <v>28.806905048627414</v>
      </c>
      <c r="N17">
        <f t="shared" si="4"/>
        <v>1.2500855306462308</v>
      </c>
      <c r="O17" s="3">
        <f t="shared" si="5"/>
        <v>23.043947267940702</v>
      </c>
    </row>
    <row r="18" spans="1:15" x14ac:dyDescent="0.3">
      <c r="A18" t="s">
        <v>24</v>
      </c>
      <c r="B18" t="s">
        <v>60</v>
      </c>
      <c r="C18">
        <v>49.108597267344258</v>
      </c>
      <c r="D18">
        <v>1.9248659782305901</v>
      </c>
      <c r="E18">
        <v>45.334576620696289</v>
      </c>
      <c r="F18">
        <v>52.882617913992227</v>
      </c>
      <c r="G18">
        <v>3.9196109955080473E-2</v>
      </c>
      <c r="H18">
        <v>4.9486692699089314</v>
      </c>
      <c r="I18">
        <v>669566.10500928794</v>
      </c>
      <c r="J18">
        <f t="shared" si="0"/>
        <v>2.2245604666785148</v>
      </c>
      <c r="K18">
        <f t="shared" si="1"/>
        <v>3.705109034149606</v>
      </c>
      <c r="L18">
        <f t="shared" si="2"/>
        <v>1.4732579180203278</v>
      </c>
      <c r="M18">
        <f t="shared" si="3"/>
        <v>70.437115975549503</v>
      </c>
      <c r="N18">
        <f t="shared" si="4"/>
        <v>2.1704888930095909</v>
      </c>
      <c r="O18" s="3">
        <f t="shared" si="5"/>
        <v>32.452189090855789</v>
      </c>
    </row>
    <row r="19" spans="1:15" x14ac:dyDescent="0.3">
      <c r="A19" t="s">
        <v>25</v>
      </c>
      <c r="B19" t="s">
        <v>60</v>
      </c>
      <c r="C19">
        <v>35.09242498304873</v>
      </c>
      <c r="D19">
        <v>1.5429779943977431</v>
      </c>
      <c r="E19">
        <v>32.067159393631698</v>
      </c>
      <c r="F19">
        <v>38.117690572465762</v>
      </c>
      <c r="G19">
        <v>4.3968976072274089E-2</v>
      </c>
      <c r="H19">
        <v>0.98094792805004793</v>
      </c>
      <c r="I19">
        <v>122462.91589869359</v>
      </c>
      <c r="J19">
        <f t="shared" si="0"/>
        <v>0.99042815390620231</v>
      </c>
      <c r="K19">
        <f t="shared" si="1"/>
        <v>2.3807810911956815</v>
      </c>
      <c r="L19">
        <f t="shared" si="2"/>
        <v>1.0527727494914618</v>
      </c>
      <c r="M19">
        <f t="shared" si="3"/>
        <v>8.9717582252743604</v>
      </c>
      <c r="N19">
        <f t="shared" si="4"/>
        <v>1.1083304620718122</v>
      </c>
      <c r="O19" s="3">
        <f t="shared" si="5"/>
        <v>8.0948404219652783</v>
      </c>
    </row>
    <row r="20" spans="1:15" x14ac:dyDescent="0.3">
      <c r="A20" t="s">
        <v>26</v>
      </c>
      <c r="B20" t="s">
        <v>60</v>
      </c>
      <c r="C20">
        <v>23.693771789555463</v>
      </c>
      <c r="D20">
        <v>2.8171409150572693</v>
      </c>
      <c r="E20">
        <v>18.170297377214204</v>
      </c>
      <c r="F20">
        <v>29.217246201896721</v>
      </c>
      <c r="G20">
        <v>0.1188979509078881</v>
      </c>
      <c r="H20">
        <v>0.84920010708835592</v>
      </c>
      <c r="I20">
        <v>18424.200213420543</v>
      </c>
      <c r="J20">
        <f t="shared" si="0"/>
        <v>0.92152054078482482</v>
      </c>
      <c r="K20">
        <f t="shared" si="1"/>
        <v>7.9362829352897082</v>
      </c>
      <c r="L20">
        <f t="shared" si="2"/>
        <v>0.71081315368666387</v>
      </c>
      <c r="M20">
        <f t="shared" si="3"/>
        <v>25.890433690870651</v>
      </c>
      <c r="N20">
        <f t="shared" si="4"/>
        <v>0.50525533945398082</v>
      </c>
      <c r="O20" s="3">
        <f t="shared" si="5"/>
        <v>51.242276269360985</v>
      </c>
    </row>
    <row r="21" spans="1:15" x14ac:dyDescent="0.3">
      <c r="A21" t="s">
        <v>27</v>
      </c>
      <c r="B21" t="s">
        <v>60</v>
      </c>
      <c r="C21">
        <v>60.102960751859179</v>
      </c>
      <c r="D21">
        <v>3.674114016615905</v>
      </c>
      <c r="E21">
        <v>52.899247707071794</v>
      </c>
      <c r="F21">
        <v>67.306673796646564</v>
      </c>
      <c r="G21">
        <v>6.1130333192483413E-2</v>
      </c>
      <c r="H21">
        <v>0.2114808052005272</v>
      </c>
      <c r="I21">
        <v>7855.3680693256993</v>
      </c>
      <c r="J21">
        <f t="shared" si="0"/>
        <v>0.45987042218490981</v>
      </c>
      <c r="K21">
        <f t="shared" si="1"/>
        <v>13.499113807093458</v>
      </c>
      <c r="L21">
        <f t="shared" si="2"/>
        <v>1.8030888225557753</v>
      </c>
      <c r="M21">
        <f t="shared" si="3"/>
        <v>10.967012962015753</v>
      </c>
      <c r="N21">
        <f t="shared" si="4"/>
        <v>3.2511293020255723</v>
      </c>
      <c r="O21" s="3">
        <f t="shared" si="5"/>
        <v>3.373293383066279</v>
      </c>
    </row>
    <row r="22" spans="1:15" x14ac:dyDescent="0.3">
      <c r="A22" t="s">
        <v>28</v>
      </c>
      <c r="B22" t="s">
        <v>60</v>
      </c>
      <c r="C22">
        <v>27.588739152848799</v>
      </c>
      <c r="D22">
        <v>2.1390527068163578</v>
      </c>
      <c r="E22">
        <v>23.3947697175253</v>
      </c>
      <c r="F22">
        <v>31.782708588172298</v>
      </c>
      <c r="G22">
        <v>7.753354348545792E-2</v>
      </c>
      <c r="H22">
        <v>1.2980247514405627</v>
      </c>
      <c r="I22">
        <v>37463.632193043515</v>
      </c>
      <c r="J22">
        <f t="shared" si="0"/>
        <v>1.1393088920220726</v>
      </c>
      <c r="K22">
        <f t="shared" si="1"/>
        <v>4.5755464825383871</v>
      </c>
      <c r="L22">
        <f t="shared" si="2"/>
        <v>0.82766217458546398</v>
      </c>
      <c r="M22">
        <f t="shared" si="3"/>
        <v>22.815925405231386</v>
      </c>
      <c r="N22">
        <f t="shared" si="4"/>
        <v>0.68502467523953903</v>
      </c>
      <c r="O22" s="3">
        <f t="shared" si="5"/>
        <v>33.30672051667792</v>
      </c>
    </row>
    <row r="23" spans="1:15" x14ac:dyDescent="0.3">
      <c r="A23" t="s">
        <v>29</v>
      </c>
      <c r="B23" t="s">
        <v>60</v>
      </c>
      <c r="C23">
        <v>28.622458313015759</v>
      </c>
      <c r="D23">
        <v>2.0511415756938609</v>
      </c>
      <c r="E23">
        <v>24.600853306010258</v>
      </c>
      <c r="F23">
        <v>32.64406332002126</v>
      </c>
      <c r="G23">
        <v>7.166196394672103E-2</v>
      </c>
      <c r="H23">
        <v>0.9733406456456043</v>
      </c>
      <c r="I23">
        <v>29578.169271270392</v>
      </c>
      <c r="J23">
        <f t="shared" si="0"/>
        <v>0.98658027835833217</v>
      </c>
      <c r="K23">
        <f t="shared" si="1"/>
        <v>4.2071817635398947</v>
      </c>
      <c r="L23">
        <f t="shared" si="2"/>
        <v>0.8586737493904727</v>
      </c>
      <c r="M23">
        <f t="shared" si="3"/>
        <v>15.731432727660273</v>
      </c>
      <c r="N23">
        <f t="shared" si="4"/>
        <v>0.73732060789229226</v>
      </c>
      <c r="O23" s="3">
        <f t="shared" si="5"/>
        <v>21.335946071859041</v>
      </c>
    </row>
    <row r="24" spans="1:15" x14ac:dyDescent="0.3">
      <c r="A24" t="s">
        <v>30</v>
      </c>
      <c r="B24" t="s">
        <v>60</v>
      </c>
      <c r="C24">
        <v>29.849838531067892</v>
      </c>
      <c r="D24">
        <v>1.3640469672040665</v>
      </c>
      <c r="E24">
        <v>27.175397050234054</v>
      </c>
      <c r="F24">
        <v>32.52428001190173</v>
      </c>
      <c r="G24">
        <v>4.5696963009845368E-2</v>
      </c>
      <c r="H24">
        <v>0.94965505415343621</v>
      </c>
      <c r="I24">
        <v>87540.389838990741</v>
      </c>
      <c r="J24">
        <f t="shared" si="0"/>
        <v>0.97450246492937931</v>
      </c>
      <c r="K24">
        <f t="shared" si="1"/>
        <v>1.8606241287386116</v>
      </c>
      <c r="L24">
        <f t="shared" si="2"/>
        <v>0.89549515593203677</v>
      </c>
      <c r="M24">
        <f t="shared" si="3"/>
        <v>6.7879193754803699</v>
      </c>
      <c r="N24">
        <f t="shared" si="4"/>
        <v>0.80191157429774285</v>
      </c>
      <c r="O24" s="3">
        <f t="shared" si="5"/>
        <v>8.4646731547985787</v>
      </c>
    </row>
    <row r="25" spans="1:15" x14ac:dyDescent="0.3">
      <c r="A25" t="s">
        <v>31</v>
      </c>
      <c r="B25" t="s">
        <v>60</v>
      </c>
      <c r="C25">
        <v>24.725260694726256</v>
      </c>
      <c r="D25">
        <v>1.9481603192012213</v>
      </c>
      <c r="E25">
        <v>20.905567609182548</v>
      </c>
      <c r="F25">
        <v>28.544953780269964</v>
      </c>
      <c r="G25">
        <v>7.8792306510108989E-2</v>
      </c>
      <c r="H25">
        <v>2.1166611611321833</v>
      </c>
      <c r="I25">
        <v>64191.349475887073</v>
      </c>
      <c r="J25">
        <f t="shared" si="0"/>
        <v>1.45487496408873</v>
      </c>
      <c r="K25">
        <f t="shared" si="1"/>
        <v>3.7953286293102053</v>
      </c>
      <c r="L25">
        <f t="shared" si="2"/>
        <v>0.74175782084178765</v>
      </c>
      <c r="M25">
        <f t="shared" si="3"/>
        <v>30.861204340558221</v>
      </c>
      <c r="N25">
        <f t="shared" si="4"/>
        <v>0.55020466477995755</v>
      </c>
      <c r="O25" s="3">
        <f t="shared" si="5"/>
        <v>56.090408380853134</v>
      </c>
    </row>
    <row r="26" spans="1:15" x14ac:dyDescent="0.3">
      <c r="A26" t="s">
        <v>32</v>
      </c>
      <c r="B26" t="s">
        <v>60</v>
      </c>
      <c r="C26">
        <v>54.085512369897891</v>
      </c>
      <c r="D26">
        <v>2.4197798168163343</v>
      </c>
      <c r="E26">
        <v>49.338609626827193</v>
      </c>
      <c r="F26">
        <v>58.83241511296859</v>
      </c>
      <c r="G26">
        <v>4.473988894229463E-2</v>
      </c>
      <c r="H26">
        <v>4.456360291000987</v>
      </c>
      <c r="I26">
        <v>436223.16488630464</v>
      </c>
      <c r="J26">
        <f t="shared" si="0"/>
        <v>2.1110093062326816</v>
      </c>
      <c r="K26">
        <f t="shared" si="1"/>
        <v>5.8553343618716918</v>
      </c>
      <c r="L26">
        <f t="shared" si="2"/>
        <v>1.6225653710969368</v>
      </c>
      <c r="M26">
        <f t="shared" si="3"/>
        <v>100.24071100385511</v>
      </c>
      <c r="N26">
        <f t="shared" si="4"/>
        <v>2.6327183834829402</v>
      </c>
      <c r="O26" s="3">
        <f t="shared" si="5"/>
        <v>38.074984256858578</v>
      </c>
    </row>
    <row r="27" spans="1:15" x14ac:dyDescent="0.3">
      <c r="A27" t="s">
        <v>33</v>
      </c>
      <c r="B27" t="s">
        <v>60</v>
      </c>
      <c r="C27">
        <v>36.794290706971744</v>
      </c>
      <c r="D27">
        <v>1.8159918095645247</v>
      </c>
      <c r="E27">
        <v>33.231844056946613</v>
      </c>
      <c r="F27">
        <v>40.356737356996874</v>
      </c>
      <c r="G27">
        <v>4.9355260685061457E-2</v>
      </c>
      <c r="H27">
        <v>7.5717527766272008</v>
      </c>
      <c r="I27">
        <v>553247.00754280819</v>
      </c>
      <c r="J27">
        <f t="shared" si="0"/>
        <v>2.7516818087539119</v>
      </c>
      <c r="K27">
        <f t="shared" si="1"/>
        <v>3.2978262524054367</v>
      </c>
      <c r="L27">
        <f t="shared" si="2"/>
        <v>1.1038287212091522</v>
      </c>
      <c r="M27">
        <f t="shared" si="3"/>
        <v>95.926000840715744</v>
      </c>
      <c r="N27">
        <f t="shared" si="4"/>
        <v>1.2184378457662324</v>
      </c>
      <c r="O27" s="3">
        <f t="shared" si="5"/>
        <v>78.728678015078629</v>
      </c>
    </row>
    <row r="28" spans="1:15" x14ac:dyDescent="0.3">
      <c r="A28" t="s">
        <v>34</v>
      </c>
      <c r="B28" t="s">
        <v>60</v>
      </c>
      <c r="C28">
        <v>47.955750282039894</v>
      </c>
      <c r="D28">
        <v>2.2270678711659047</v>
      </c>
      <c r="E28">
        <v>43.586892209427717</v>
      </c>
      <c r="F28">
        <v>52.324608354652071</v>
      </c>
      <c r="G28">
        <v>4.6440058972447629E-2</v>
      </c>
      <c r="H28">
        <v>1.0408779628996669</v>
      </c>
      <c r="I28">
        <v>82476.020434646052</v>
      </c>
      <c r="J28">
        <f t="shared" si="0"/>
        <v>1.0202342686362122</v>
      </c>
      <c r="K28">
        <f t="shared" si="1"/>
        <v>4.9598313027794347</v>
      </c>
      <c r="L28">
        <f t="shared" si="2"/>
        <v>1.4386725084611967</v>
      </c>
      <c r="M28">
        <f t="shared" si="3"/>
        <v>19.832563881174568</v>
      </c>
      <c r="N28">
        <f t="shared" si="4"/>
        <v>2.0697785866020317</v>
      </c>
      <c r="O28" s="3">
        <f t="shared" si="5"/>
        <v>9.5819736514589273</v>
      </c>
    </row>
    <row r="29" spans="1:15" x14ac:dyDescent="0.3">
      <c r="A29" t="s">
        <v>35</v>
      </c>
      <c r="B29" t="s">
        <v>60</v>
      </c>
      <c r="C29">
        <v>34.09905505265624</v>
      </c>
      <c r="D29">
        <v>1.7686657219969411</v>
      </c>
      <c r="E29">
        <v>30.629448393002193</v>
      </c>
      <c r="F29">
        <v>37.568661712310288</v>
      </c>
      <c r="G29">
        <v>5.1868467301095074E-2</v>
      </c>
      <c r="H29">
        <v>0.69148907038664231</v>
      </c>
      <c r="I29">
        <v>59603.828807468293</v>
      </c>
      <c r="J29">
        <f t="shared" si="0"/>
        <v>0.83155821827857745</v>
      </c>
      <c r="K29">
        <f t="shared" si="1"/>
        <v>3.1281784361669609</v>
      </c>
      <c r="L29">
        <f t="shared" si="2"/>
        <v>1.0229716515796872</v>
      </c>
      <c r="M29">
        <f t="shared" si="3"/>
        <v>8.3097695654200745</v>
      </c>
      <c r="N29">
        <f t="shared" si="4"/>
        <v>1.0464709999356729</v>
      </c>
      <c r="O29" s="3">
        <f t="shared" si="5"/>
        <v>7.9407547518573187</v>
      </c>
    </row>
    <row r="30" spans="1:15" x14ac:dyDescent="0.3">
      <c r="A30" t="s">
        <v>36</v>
      </c>
      <c r="B30" t="s">
        <v>60</v>
      </c>
      <c r="C30">
        <v>52.0662559408334</v>
      </c>
      <c r="D30">
        <v>2.9080930386939379</v>
      </c>
      <c r="E30">
        <v>46.361424977889286</v>
      </c>
      <c r="F30">
        <v>57.771086903777515</v>
      </c>
      <c r="G30">
        <v>5.5853699985622382E-2</v>
      </c>
      <c r="H30">
        <v>0.70679343674800665</v>
      </c>
      <c r="I30">
        <v>45521.586275947127</v>
      </c>
      <c r="J30">
        <f t="shared" si="0"/>
        <v>0.8407100788904619</v>
      </c>
      <c r="K30">
        <f t="shared" si="1"/>
        <v>8.4570051217001421</v>
      </c>
      <c r="L30">
        <f t="shared" si="2"/>
        <v>1.561987678225002</v>
      </c>
      <c r="M30">
        <f t="shared" si="3"/>
        <v>22.962609713061138</v>
      </c>
      <c r="N30">
        <f t="shared" si="4"/>
        <v>2.4398055069267324</v>
      </c>
      <c r="O30" s="3">
        <f t="shared" si="5"/>
        <v>9.4116558257898504</v>
      </c>
    </row>
    <row r="31" spans="1:15" x14ac:dyDescent="0.3">
      <c r="A31" t="s">
        <v>37</v>
      </c>
      <c r="B31" t="s">
        <v>60</v>
      </c>
      <c r="C31">
        <v>35.499441571392246</v>
      </c>
      <c r="D31">
        <v>1.916552968181737</v>
      </c>
      <c r="E31">
        <v>31.739723237237421</v>
      </c>
      <c r="F31">
        <v>39.259159905547072</v>
      </c>
      <c r="G31">
        <v>5.3988256810389372E-2</v>
      </c>
      <c r="H31">
        <v>0.47121608251187885</v>
      </c>
      <c r="I31">
        <v>36314.298504843799</v>
      </c>
      <c r="J31">
        <f t="shared" si="0"/>
        <v>0.68645180640149739</v>
      </c>
      <c r="K31">
        <f t="shared" si="1"/>
        <v>3.6731752798462263</v>
      </c>
      <c r="L31">
        <f t="shared" si="2"/>
        <v>1.0649832471417673</v>
      </c>
      <c r="M31">
        <f t="shared" si="3"/>
        <v>6.6492689552998714</v>
      </c>
      <c r="N31">
        <f t="shared" si="4"/>
        <v>1.1341893166926227</v>
      </c>
      <c r="O31" s="3">
        <f t="shared" si="5"/>
        <v>5.8625741377018219</v>
      </c>
    </row>
    <row r="32" spans="1:15" x14ac:dyDescent="0.3">
      <c r="A32" t="s">
        <v>38</v>
      </c>
      <c r="B32" t="s">
        <v>60</v>
      </c>
      <c r="C32">
        <v>32.25218043853824</v>
      </c>
      <c r="D32">
        <v>1.6036211289248192</v>
      </c>
      <c r="E32">
        <v>29.106343167379141</v>
      </c>
      <c r="F32">
        <v>35.398017709697335</v>
      </c>
      <c r="G32">
        <v>4.9721324484736137E-2</v>
      </c>
      <c r="H32">
        <v>0.91999322836574637</v>
      </c>
      <c r="I32">
        <v>69468.088564366844</v>
      </c>
      <c r="J32">
        <f t="shared" si="0"/>
        <v>0.95916277469767686</v>
      </c>
      <c r="K32">
        <f t="shared" si="1"/>
        <v>2.5716007251341115</v>
      </c>
      <c r="L32">
        <f t="shared" si="2"/>
        <v>0.96756541315614719</v>
      </c>
      <c r="M32">
        <f t="shared" si="3"/>
        <v>9.0886695406309848</v>
      </c>
      <c r="N32">
        <f t="shared" si="4"/>
        <v>0.93618282873602576</v>
      </c>
      <c r="O32" s="3">
        <f t="shared" si="5"/>
        <v>9.7082207253276867</v>
      </c>
    </row>
    <row r="33" spans="1:15" x14ac:dyDescent="0.3">
      <c r="A33" t="s">
        <v>39</v>
      </c>
      <c r="B33" t="s">
        <v>60</v>
      </c>
      <c r="C33">
        <v>32.513557944172156</v>
      </c>
      <c r="D33">
        <v>1.6930625531867569</v>
      </c>
      <c r="E33">
        <v>29.192262666783492</v>
      </c>
      <c r="F33">
        <v>35.83485322156082</v>
      </c>
      <c r="G33">
        <v>5.2072509446485456E-2</v>
      </c>
      <c r="H33">
        <v>0.79393951597484103</v>
      </c>
      <c r="I33">
        <v>51302.162395724088</v>
      </c>
      <c r="J33">
        <f t="shared" si="0"/>
        <v>0.8910328366423097</v>
      </c>
      <c r="K33">
        <f t="shared" si="1"/>
        <v>2.8664608090032599</v>
      </c>
      <c r="L33">
        <f t="shared" si="2"/>
        <v>0.97540673832516467</v>
      </c>
      <c r="M33">
        <f t="shared" si="3"/>
        <v>8.7426998622934704</v>
      </c>
      <c r="N33">
        <f t="shared" si="4"/>
        <v>0.95141830517013626</v>
      </c>
      <c r="O33" s="3">
        <f t="shared" si="5"/>
        <v>9.1891230332488369</v>
      </c>
    </row>
    <row r="34" spans="1:15" x14ac:dyDescent="0.3">
      <c r="A34" t="s">
        <v>40</v>
      </c>
      <c r="B34" t="s">
        <v>60</v>
      </c>
      <c r="C34">
        <v>41.328712298131663</v>
      </c>
      <c r="D34">
        <v>1.9453833561722755</v>
      </c>
      <c r="E34">
        <v>37.512437145507235</v>
      </c>
      <c r="F34">
        <v>45.144987450756091</v>
      </c>
      <c r="G34">
        <v>4.7070988859728401E-2</v>
      </c>
      <c r="H34">
        <v>0.50744036098767198</v>
      </c>
      <c r="I34">
        <v>42088.847858659698</v>
      </c>
      <c r="J34">
        <f t="shared" si="0"/>
        <v>0.71234848282822361</v>
      </c>
      <c r="K34">
        <f t="shared" si="1"/>
        <v>3.7845164024721076</v>
      </c>
      <c r="L34">
        <f t="shared" si="2"/>
        <v>1.2398613689439499</v>
      </c>
      <c r="M34">
        <f t="shared" si="3"/>
        <v>7.3774715248184677</v>
      </c>
      <c r="N34">
        <f t="shared" si="4"/>
        <v>1.5372562141995656</v>
      </c>
      <c r="O34" s="3">
        <f t="shared" si="5"/>
        <v>4.7991164105717052</v>
      </c>
    </row>
  </sheetData>
  <autoFilter ref="A1:P34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pane xSplit="1" topLeftCell="B1" activePane="topRight" state="frozen"/>
      <selection pane="topRight" activeCell="D4" sqref="D4"/>
    </sheetView>
  </sheetViews>
  <sheetFormatPr baseColWidth="10" defaultRowHeight="14.4" x14ac:dyDescent="0.3"/>
  <cols>
    <col min="1" max="1" width="18.109375" bestFit="1" customWidth="1"/>
    <col min="2" max="2" width="42.5546875" customWidth="1"/>
    <col min="3" max="3" width="12.33203125" bestFit="1" customWidth="1"/>
    <col min="4" max="5" width="12" bestFit="1" customWidth="1"/>
    <col min="6" max="6" width="20.77734375" bestFit="1" customWidth="1"/>
    <col min="7" max="7" width="21.33203125" bestFit="1" customWidth="1"/>
    <col min="8" max="8" width="20.5546875" bestFit="1" customWidth="1"/>
    <col min="9" max="9" width="21.6640625" bestFit="1" customWidth="1"/>
    <col min="10" max="11" width="21.6640625" customWidth="1"/>
    <col min="12" max="12" width="12" bestFit="1" customWidth="1"/>
    <col min="13" max="14" width="21.6640625" customWidth="1"/>
    <col min="15" max="15" width="12.5546875" style="3" bestFit="1" customWidth="1"/>
  </cols>
  <sheetData>
    <row r="1" spans="1:17" ht="15" customHeight="1" x14ac:dyDescent="0.3">
      <c r="A1" s="9" t="s">
        <v>0</v>
      </c>
      <c r="B1" s="9" t="s">
        <v>1</v>
      </c>
      <c r="C1" s="9" t="s">
        <v>45</v>
      </c>
      <c r="D1" s="9" t="s">
        <v>44</v>
      </c>
      <c r="E1" s="9" t="s">
        <v>5</v>
      </c>
      <c r="F1" s="9" t="s">
        <v>6</v>
      </c>
      <c r="G1" s="9" t="s">
        <v>4</v>
      </c>
      <c r="H1" s="9" t="s">
        <v>2</v>
      </c>
      <c r="I1" s="9" t="s">
        <v>3</v>
      </c>
      <c r="J1" s="9" t="s">
        <v>46</v>
      </c>
      <c r="K1" s="9" t="s">
        <v>42</v>
      </c>
      <c r="L1" s="9" t="s">
        <v>43</v>
      </c>
      <c r="M1" s="9" t="s">
        <v>51</v>
      </c>
      <c r="N1" s="9" t="s">
        <v>52</v>
      </c>
      <c r="O1" s="10" t="s">
        <v>41</v>
      </c>
      <c r="P1" s="9" t="s">
        <v>47</v>
      </c>
    </row>
    <row r="2" spans="1:17" x14ac:dyDescent="0.3">
      <c r="A2" t="s">
        <v>8</v>
      </c>
      <c r="B2" t="s">
        <v>61</v>
      </c>
      <c r="C2">
        <v>105.23969261232911</v>
      </c>
      <c r="D2">
        <v>4.4116104938302083</v>
      </c>
      <c r="E2">
        <v>96.589613161797345</v>
      </c>
      <c r="F2">
        <v>113.88977206286087</v>
      </c>
      <c r="G2">
        <v>4.1919644426188458E-2</v>
      </c>
      <c r="H2">
        <v>0.8932440333813253</v>
      </c>
      <c r="I2">
        <v>59232.513342299659</v>
      </c>
      <c r="J2">
        <f>SQRT(H2)</f>
        <v>0.94511588357265763</v>
      </c>
      <c r="K2">
        <f>+(G2*C2)^2</f>
        <v>19.462307149272814</v>
      </c>
      <c r="L2">
        <f>$Q$2*C2</f>
        <v>0.58934227862904298</v>
      </c>
      <c r="M2">
        <f>(1.96^2)*(K2)*H2</f>
        <v>66.784639933362044</v>
      </c>
      <c r="N2">
        <f>L2^2</f>
        <v>0.34732432137967251</v>
      </c>
      <c r="O2" s="3">
        <f>M2/N2</f>
        <v>192.28322297751615</v>
      </c>
      <c r="P2" s="3">
        <f>SUM(O2:O34)</f>
        <v>39661.389086374453</v>
      </c>
      <c r="Q2">
        <v>5.5999999999999999E-3</v>
      </c>
    </row>
    <row r="3" spans="1:17" x14ac:dyDescent="0.3">
      <c r="A3" s="5" t="s">
        <v>9</v>
      </c>
      <c r="B3" s="5" t="s">
        <v>61</v>
      </c>
      <c r="C3" s="5">
        <v>47.214430890020331</v>
      </c>
      <c r="D3" s="5">
        <v>6.6732170534806823</v>
      </c>
      <c r="E3" s="5">
        <v>34.129899110984027</v>
      </c>
      <c r="F3" s="5">
        <v>60.298962669056635</v>
      </c>
      <c r="G3" s="5">
        <v>0.14133850451411867</v>
      </c>
      <c r="H3" s="5">
        <v>0.35176316264901164</v>
      </c>
      <c r="I3" s="5">
        <v>6242.5409661968833</v>
      </c>
      <c r="J3" s="5">
        <f t="shared" ref="J3:J34" si="0">SQRT(H3)</f>
        <v>0.59309625074604178</v>
      </c>
      <c r="K3" s="5">
        <f t="shared" ref="K3:K34" si="1">+(G3*C3)^2</f>
        <v>44.531825842865402</v>
      </c>
      <c r="L3">
        <f t="shared" ref="L3:L34" si="2">$Q$2*C3</f>
        <v>0.26440081298411383</v>
      </c>
      <c r="M3">
        <f t="shared" ref="M3:M34" si="3">(1.96^2)*(K3)*H3</f>
        <v>60.177342093997112</v>
      </c>
      <c r="N3">
        <f t="shared" ref="N3:N34" si="4">L3^2</f>
        <v>6.9907789906660342E-2</v>
      </c>
      <c r="O3" s="3">
        <f>M3/N3</f>
        <v>860.81024982115503</v>
      </c>
    </row>
    <row r="4" spans="1:17" x14ac:dyDescent="0.3">
      <c r="A4" t="s">
        <v>10</v>
      </c>
      <c r="B4" t="s">
        <v>61</v>
      </c>
      <c r="C4">
        <v>81.745494792221919</v>
      </c>
      <c r="D4">
        <v>7.2091059434706102</v>
      </c>
      <c r="E4">
        <v>67.610217150296535</v>
      </c>
      <c r="F4">
        <v>95.880772434147303</v>
      </c>
      <c r="G4">
        <v>8.8189642276855565E-2</v>
      </c>
      <c r="H4">
        <v>0.81291914024369294</v>
      </c>
      <c r="I4">
        <v>13229.955221519494</v>
      </c>
      <c r="J4">
        <f t="shared" si="0"/>
        <v>0.90162028606486722</v>
      </c>
      <c r="K4">
        <f t="shared" si="1"/>
        <v>51.971208504183274</v>
      </c>
      <c r="L4">
        <f t="shared" si="2"/>
        <v>0.45777477083644275</v>
      </c>
      <c r="M4">
        <f t="shared" si="3"/>
        <v>162.30141554125748</v>
      </c>
      <c r="N4">
        <f t="shared" si="4"/>
        <v>0.20955774081435768</v>
      </c>
      <c r="O4" s="3">
        <f t="shared" ref="O4:O34" si="5">M4/N4</f>
        <v>774.49496692673608</v>
      </c>
    </row>
    <row r="5" spans="1:17" x14ac:dyDescent="0.3">
      <c r="A5" t="s">
        <v>11</v>
      </c>
      <c r="B5" t="s">
        <v>61</v>
      </c>
      <c r="C5">
        <v>55.381252047420169</v>
      </c>
      <c r="D5">
        <v>6.1568049220618537</v>
      </c>
      <c r="E5">
        <v>43.309277014324735</v>
      </c>
      <c r="F5">
        <v>67.453227080515603</v>
      </c>
      <c r="G5">
        <v>0.11117128440487573</v>
      </c>
      <c r="H5">
        <v>0.58074123915597897</v>
      </c>
      <c r="I5">
        <v>10557.373446881467</v>
      </c>
      <c r="J5">
        <f t="shared" si="0"/>
        <v>0.7620638025493528</v>
      </c>
      <c r="K5">
        <f t="shared" si="1"/>
        <v>37.906246848325068</v>
      </c>
      <c r="L5">
        <f t="shared" si="2"/>
        <v>0.31013501146555295</v>
      </c>
      <c r="M5">
        <f t="shared" si="3"/>
        <v>84.567909696389407</v>
      </c>
      <c r="N5">
        <f t="shared" si="4"/>
        <v>9.6183725336738662E-2</v>
      </c>
      <c r="O5" s="3">
        <f t="shared" si="5"/>
        <v>879.23304488693532</v>
      </c>
    </row>
    <row r="6" spans="1:17" x14ac:dyDescent="0.3">
      <c r="A6" s="4" t="s">
        <v>12</v>
      </c>
      <c r="B6" s="4" t="s">
        <v>61</v>
      </c>
      <c r="C6" s="4">
        <v>80.064982505536832</v>
      </c>
      <c r="D6" s="4">
        <v>6.6783302400699354</v>
      </c>
      <c r="E6" s="4">
        <v>66.970425029466696</v>
      </c>
      <c r="F6" s="4">
        <v>93.159539981606969</v>
      </c>
      <c r="G6" s="4">
        <v>8.3411374499558544E-2</v>
      </c>
      <c r="H6" s="4">
        <v>0.8088047170608802</v>
      </c>
      <c r="I6" s="4">
        <v>21106.08695805868</v>
      </c>
      <c r="J6" s="4">
        <f t="shared" si="0"/>
        <v>0.89933570876557556</v>
      </c>
      <c r="K6" s="4">
        <f t="shared" si="1"/>
        <v>44.600094795432575</v>
      </c>
      <c r="L6">
        <f t="shared" si="2"/>
        <v>0.44836390203100623</v>
      </c>
      <c r="M6">
        <f t="shared" si="3"/>
        <v>138.57714190661082</v>
      </c>
      <c r="N6">
        <f t="shared" si="4"/>
        <v>0.20103018864446975</v>
      </c>
      <c r="O6" s="3">
        <f t="shared" si="5"/>
        <v>689.33498416842383</v>
      </c>
    </row>
    <row r="7" spans="1:17" x14ac:dyDescent="0.3">
      <c r="A7" t="s">
        <v>13</v>
      </c>
      <c r="B7" t="s">
        <v>61</v>
      </c>
      <c r="C7">
        <v>60.429066550733985</v>
      </c>
      <c r="D7">
        <v>4.7775255134494197</v>
      </c>
      <c r="E7">
        <v>51.061518049778179</v>
      </c>
      <c r="F7">
        <v>69.796615051689784</v>
      </c>
      <c r="G7">
        <v>7.9060058116873069E-2</v>
      </c>
      <c r="H7">
        <v>0.89967308735587936</v>
      </c>
      <c r="I7">
        <v>22970.169908883719</v>
      </c>
      <c r="J7">
        <f t="shared" si="0"/>
        <v>0.94851098430955416</v>
      </c>
      <c r="K7">
        <f t="shared" si="1"/>
        <v>22.824750031660141</v>
      </c>
      <c r="L7">
        <f t="shared" si="2"/>
        <v>0.33840277268411029</v>
      </c>
      <c r="M7">
        <f t="shared" si="3"/>
        <v>78.886538885108521</v>
      </c>
      <c r="N7">
        <f t="shared" si="4"/>
        <v>0.11451643656029362</v>
      </c>
      <c r="O7" s="3">
        <f t="shared" si="5"/>
        <v>688.86651780833461</v>
      </c>
    </row>
    <row r="8" spans="1:17" x14ac:dyDescent="0.3">
      <c r="A8" t="s">
        <v>14</v>
      </c>
      <c r="B8" t="s">
        <v>61</v>
      </c>
      <c r="C8">
        <v>79.990530799098849</v>
      </c>
      <c r="D8">
        <v>5.520429882468803</v>
      </c>
      <c r="E8">
        <v>69.166330169594502</v>
      </c>
      <c r="F8">
        <v>90.814731428603196</v>
      </c>
      <c r="G8">
        <v>6.9013542319574087E-2</v>
      </c>
      <c r="H8">
        <v>0.78754873414161508</v>
      </c>
      <c r="I8">
        <v>27423.409749524504</v>
      </c>
      <c r="J8">
        <f t="shared" si="0"/>
        <v>0.88743942561823064</v>
      </c>
      <c r="K8">
        <f t="shared" si="1"/>
        <v>30.475146087254522</v>
      </c>
      <c r="L8">
        <f t="shared" si="2"/>
        <v>0.44794697247495358</v>
      </c>
      <c r="M8">
        <f t="shared" si="3"/>
        <v>92.20094591974275</v>
      </c>
      <c r="N8">
        <f t="shared" si="4"/>
        <v>0.20065649014947681</v>
      </c>
      <c r="O8" s="3">
        <f t="shared" si="5"/>
        <v>459.49645511619724</v>
      </c>
    </row>
    <row r="9" spans="1:17" x14ac:dyDescent="0.3">
      <c r="A9" t="s">
        <v>15</v>
      </c>
      <c r="B9" t="s">
        <v>61</v>
      </c>
      <c r="C9">
        <v>49.103241895381743</v>
      </c>
      <c r="D9">
        <v>3.6862446762556695</v>
      </c>
      <c r="E9">
        <v>41.875425802300676</v>
      </c>
      <c r="F9">
        <v>56.33105798846281</v>
      </c>
      <c r="G9">
        <v>7.5071309631846689E-2</v>
      </c>
      <c r="H9">
        <v>0.71297888606555626</v>
      </c>
      <c r="I9">
        <v>32792.653039315024</v>
      </c>
      <c r="J9">
        <f t="shared" si="0"/>
        <v>0.84438077078149776</v>
      </c>
      <c r="K9">
        <f t="shared" si="1"/>
        <v>13.588399813223262</v>
      </c>
      <c r="L9">
        <f t="shared" si="2"/>
        <v>0.27497815461413777</v>
      </c>
      <c r="M9">
        <f t="shared" si="3"/>
        <v>37.218351090481669</v>
      </c>
      <c r="N9">
        <f t="shared" si="4"/>
        <v>7.5612985514996664E-2</v>
      </c>
      <c r="O9" s="3">
        <f t="shared" si="5"/>
        <v>492.22168437060304</v>
      </c>
    </row>
    <row r="10" spans="1:17" x14ac:dyDescent="0.3">
      <c r="A10" t="s">
        <v>16</v>
      </c>
      <c r="B10" t="s">
        <v>61</v>
      </c>
      <c r="C10">
        <v>93.476762992015097</v>
      </c>
      <c r="D10">
        <v>6.617979761073383</v>
      </c>
      <c r="E10">
        <v>80.500537911546957</v>
      </c>
      <c r="F10">
        <v>106.45298807248324</v>
      </c>
      <c r="G10">
        <v>7.079812724835903E-2</v>
      </c>
      <c r="H10">
        <v>8.6107343252089787</v>
      </c>
      <c r="I10">
        <v>299115.89279959688</v>
      </c>
      <c r="J10">
        <f t="shared" si="0"/>
        <v>2.9344052762372446</v>
      </c>
      <c r="K10">
        <f t="shared" si="1"/>
        <v>43.797656117976913</v>
      </c>
      <c r="L10">
        <f t="shared" si="2"/>
        <v>0.52346987275528456</v>
      </c>
      <c r="M10">
        <f t="shared" si="3"/>
        <v>1448.7825346206873</v>
      </c>
      <c r="N10">
        <f t="shared" si="4"/>
        <v>0.27402070768243381</v>
      </c>
      <c r="O10" s="3">
        <f t="shared" si="5"/>
        <v>5287.1279213675352</v>
      </c>
    </row>
    <row r="11" spans="1:17" x14ac:dyDescent="0.3">
      <c r="A11" t="s">
        <v>17</v>
      </c>
      <c r="B11" t="s">
        <v>61</v>
      </c>
      <c r="C11">
        <v>78.442159864315258</v>
      </c>
      <c r="D11">
        <v>7.2713139414322523</v>
      </c>
      <c r="E11">
        <v>64.184907690508766</v>
      </c>
      <c r="F11">
        <v>92.69941203812175</v>
      </c>
      <c r="G11">
        <v>9.2696503436541691E-2</v>
      </c>
      <c r="H11">
        <v>1.1478866359760507</v>
      </c>
      <c r="I11">
        <v>29753.098066023311</v>
      </c>
      <c r="J11">
        <f t="shared" si="0"/>
        <v>1.071394715301532</v>
      </c>
      <c r="K11">
        <f t="shared" si="1"/>
        <v>52.872006434867039</v>
      </c>
      <c r="L11">
        <f t="shared" si="2"/>
        <v>0.43927609524016542</v>
      </c>
      <c r="M11">
        <f t="shared" si="3"/>
        <v>233.15081299004882</v>
      </c>
      <c r="N11">
        <f t="shared" si="4"/>
        <v>0.19296348784944689</v>
      </c>
      <c r="O11" s="3">
        <f t="shared" si="5"/>
        <v>1208.2638823980872</v>
      </c>
    </row>
    <row r="12" spans="1:17" x14ac:dyDescent="0.3">
      <c r="A12" t="s">
        <v>18</v>
      </c>
      <c r="B12" t="s">
        <v>61</v>
      </c>
      <c r="C12">
        <v>93.63244202002916</v>
      </c>
      <c r="D12">
        <v>5.4202108094348578</v>
      </c>
      <c r="E12">
        <v>83.00474625998568</v>
      </c>
      <c r="F12">
        <v>104.26013778007264</v>
      </c>
      <c r="G12">
        <v>5.7888170942667565E-2</v>
      </c>
      <c r="H12">
        <v>0.52577048870750298</v>
      </c>
      <c r="I12">
        <v>27061.988858146749</v>
      </c>
      <c r="J12">
        <f>SQRT(H12)</f>
        <v>0.72510033009749963</v>
      </c>
      <c r="K12">
        <f t="shared" si="1"/>
        <v>29.378685218714477</v>
      </c>
      <c r="L12">
        <f t="shared" si="2"/>
        <v>0.52434167531216325</v>
      </c>
      <c r="M12">
        <f t="shared" si="3"/>
        <v>59.339065743601267</v>
      </c>
      <c r="N12">
        <f t="shared" si="4"/>
        <v>0.27493419246916601</v>
      </c>
      <c r="O12" s="3">
        <f t="shared" si="5"/>
        <v>215.83006904554503</v>
      </c>
    </row>
    <row r="13" spans="1:17" x14ac:dyDescent="0.3">
      <c r="A13" t="s">
        <v>19</v>
      </c>
      <c r="B13" t="s">
        <v>61</v>
      </c>
      <c r="C13">
        <v>55.692737295256613</v>
      </c>
      <c r="D13">
        <v>6.7114643328601016</v>
      </c>
      <c r="E13">
        <v>42.533212040286436</v>
      </c>
      <c r="F13">
        <v>68.852262550226783</v>
      </c>
      <c r="G13">
        <v>0.12050878909540906</v>
      </c>
      <c r="H13">
        <v>2.4908947858055148</v>
      </c>
      <c r="I13">
        <v>29747.44252350161</v>
      </c>
      <c r="J13">
        <f t="shared" si="0"/>
        <v>1.5782568820713296</v>
      </c>
      <c r="K13">
        <f t="shared" si="1"/>
        <v>45.043753491253291</v>
      </c>
      <c r="L13">
        <f t="shared" si="2"/>
        <v>0.31187932885343705</v>
      </c>
      <c r="M13">
        <f t="shared" si="3"/>
        <v>431.02464150629874</v>
      </c>
      <c r="N13">
        <f t="shared" si="4"/>
        <v>9.7268715766070338E-2</v>
      </c>
      <c r="O13" s="3">
        <f t="shared" si="5"/>
        <v>4431.2771903240291</v>
      </c>
    </row>
    <row r="14" spans="1:17" x14ac:dyDescent="0.3">
      <c r="A14" t="s">
        <v>20</v>
      </c>
      <c r="B14" t="s">
        <v>61</v>
      </c>
      <c r="C14">
        <v>67.784030649530308</v>
      </c>
      <c r="D14">
        <v>5.2458110895436967</v>
      </c>
      <c r="E14">
        <v>57.498289700619594</v>
      </c>
      <c r="F14">
        <v>78.069771598441022</v>
      </c>
      <c r="G14">
        <v>7.739007313782463E-2</v>
      </c>
      <c r="H14">
        <v>2.2980357554680952</v>
      </c>
      <c r="I14">
        <v>71027.839557653788</v>
      </c>
      <c r="J14">
        <f t="shared" si="0"/>
        <v>1.5159273582425035</v>
      </c>
      <c r="K14">
        <f t="shared" si="1"/>
        <v>27.518533987179627</v>
      </c>
      <c r="L14">
        <f t="shared" si="2"/>
        <v>0.3795905716373697</v>
      </c>
      <c r="M14">
        <f t="shared" si="3"/>
        <v>242.93730987597965</v>
      </c>
      <c r="N14">
        <f t="shared" si="4"/>
        <v>0.1440890020759851</v>
      </c>
      <c r="O14" s="3">
        <f t="shared" si="5"/>
        <v>1686.0225719924624</v>
      </c>
    </row>
    <row r="15" spans="1:17" x14ac:dyDescent="0.3">
      <c r="A15" t="s">
        <v>21</v>
      </c>
      <c r="B15" t="s">
        <v>61</v>
      </c>
      <c r="C15">
        <v>43.137913534528039</v>
      </c>
      <c r="D15">
        <v>3.7039805888699551</v>
      </c>
      <c r="E15">
        <v>35.875321693802022</v>
      </c>
      <c r="F15">
        <v>50.400505375254056</v>
      </c>
      <c r="G15">
        <v>8.5863693567498345E-2</v>
      </c>
      <c r="H15">
        <v>0.35462867024663935</v>
      </c>
      <c r="I15">
        <v>9355.1449783967637</v>
      </c>
      <c r="J15">
        <f t="shared" si="0"/>
        <v>0.59550706985445556</v>
      </c>
      <c r="K15">
        <f t="shared" si="1"/>
        <v>13.719472202725418</v>
      </c>
      <c r="L15">
        <f t="shared" si="2"/>
        <v>0.24157231579335703</v>
      </c>
      <c r="M15">
        <f t="shared" si="3"/>
        <v>18.690606334648848</v>
      </c>
      <c r="N15">
        <f t="shared" si="4"/>
        <v>5.8357183757765413E-2</v>
      </c>
      <c r="O15" s="3">
        <f t="shared" si="5"/>
        <v>320.27944343975895</v>
      </c>
    </row>
    <row r="16" spans="1:17" x14ac:dyDescent="0.3">
      <c r="A16" t="s">
        <v>22</v>
      </c>
      <c r="B16" t="s">
        <v>61</v>
      </c>
      <c r="C16">
        <v>69.913426220761963</v>
      </c>
      <c r="D16">
        <v>8.1244770086466911</v>
      </c>
      <c r="E16">
        <v>53.983331821653536</v>
      </c>
      <c r="F16">
        <v>85.84352061987039</v>
      </c>
      <c r="G16">
        <v>0.11620767923735358</v>
      </c>
      <c r="H16">
        <v>0.34278809019959272</v>
      </c>
      <c r="I16">
        <v>4896.1011673783378</v>
      </c>
      <c r="J16">
        <f t="shared" si="0"/>
        <v>0.58548107586803577</v>
      </c>
      <c r="K16">
        <f t="shared" si="1"/>
        <v>66.007126664028689</v>
      </c>
      <c r="L16">
        <f t="shared" si="2"/>
        <v>0.39151518683626702</v>
      </c>
      <c r="M16">
        <f t="shared" si="3"/>
        <v>86.921796783725981</v>
      </c>
      <c r="N16">
        <f t="shared" si="4"/>
        <v>0.15328414152343706</v>
      </c>
      <c r="O16" s="3">
        <f t="shared" si="5"/>
        <v>567.06320640766148</v>
      </c>
    </row>
    <row r="17" spans="1:15" x14ac:dyDescent="0.3">
      <c r="A17" t="s">
        <v>23</v>
      </c>
      <c r="B17" t="s">
        <v>61</v>
      </c>
      <c r="C17">
        <v>52.715224771223767</v>
      </c>
      <c r="D17">
        <v>5.7192953448962367</v>
      </c>
      <c r="E17">
        <v>41.501098047298854</v>
      </c>
      <c r="F17">
        <v>63.92935149514868</v>
      </c>
      <c r="G17">
        <v>0.1084941849288726</v>
      </c>
      <c r="H17">
        <v>0.40195747179280283</v>
      </c>
      <c r="I17">
        <v>5594.3853887403493</v>
      </c>
      <c r="J17">
        <f t="shared" si="0"/>
        <v>0.63400116071881352</v>
      </c>
      <c r="K17">
        <f t="shared" si="1"/>
        <v>32.710339242151761</v>
      </c>
      <c r="L17">
        <f t="shared" si="2"/>
        <v>0.29520525871885311</v>
      </c>
      <c r="M17">
        <f t="shared" si="3"/>
        <v>50.509991675340487</v>
      </c>
      <c r="N17">
        <f t="shared" si="4"/>
        <v>8.7146144775265E-2</v>
      </c>
      <c r="O17" s="3">
        <f t="shared" si="5"/>
        <v>579.60098872528567</v>
      </c>
    </row>
    <row r="18" spans="1:15" x14ac:dyDescent="0.3">
      <c r="A18" t="s">
        <v>24</v>
      </c>
      <c r="B18" t="s">
        <v>61</v>
      </c>
      <c r="C18">
        <v>144.44628109199212</v>
      </c>
      <c r="D18">
        <v>8.6332711635411865</v>
      </c>
      <c r="E18">
        <v>127.5185669188899</v>
      </c>
      <c r="F18">
        <v>161.37399526509435</v>
      </c>
      <c r="G18">
        <v>5.9768040397267116E-2</v>
      </c>
      <c r="H18">
        <v>5.6694338182370245</v>
      </c>
      <c r="I18">
        <v>287878.81548179936</v>
      </c>
      <c r="J18">
        <f t="shared" si="0"/>
        <v>2.3810572899947253</v>
      </c>
      <c r="K18">
        <f t="shared" si="1"/>
        <v>74.533370983231791</v>
      </c>
      <c r="L18">
        <f t="shared" si="2"/>
        <v>0.80889917411515588</v>
      </c>
      <c r="M18">
        <f t="shared" si="3"/>
        <v>1623.3142331342983</v>
      </c>
      <c r="N18">
        <f t="shared" si="4"/>
        <v>0.65431787388418128</v>
      </c>
      <c r="O18" s="3">
        <f t="shared" si="5"/>
        <v>2480.9260115392108</v>
      </c>
    </row>
    <row r="19" spans="1:15" x14ac:dyDescent="0.3">
      <c r="A19" t="s">
        <v>25</v>
      </c>
      <c r="B19" t="s">
        <v>61</v>
      </c>
      <c r="C19">
        <v>78.522892616099213</v>
      </c>
      <c r="D19">
        <v>3.9962335383381316</v>
      </c>
      <c r="E19">
        <v>70.687264865678202</v>
      </c>
      <c r="F19">
        <v>86.358520366520224</v>
      </c>
      <c r="G19">
        <v>5.0892592022505304E-2</v>
      </c>
      <c r="H19">
        <v>0.66587961459684841</v>
      </c>
      <c r="I19">
        <v>36771.539018737109</v>
      </c>
      <c r="J19">
        <f t="shared" si="0"/>
        <v>0.81601446960017099</v>
      </c>
      <c r="K19">
        <f t="shared" si="1"/>
        <v>15.969882492938503</v>
      </c>
      <c r="L19">
        <f t="shared" si="2"/>
        <v>0.43972819865015561</v>
      </c>
      <c r="M19">
        <f t="shared" si="3"/>
        <v>40.851648157009897</v>
      </c>
      <c r="N19">
        <f t="shared" si="4"/>
        <v>0.19336088868811072</v>
      </c>
      <c r="O19" s="3">
        <f t="shared" si="5"/>
        <v>211.27151635563291</v>
      </c>
    </row>
    <row r="20" spans="1:15" x14ac:dyDescent="0.3">
      <c r="A20" t="s">
        <v>26</v>
      </c>
      <c r="B20" t="s">
        <v>61</v>
      </c>
      <c r="C20">
        <v>74.996951789580834</v>
      </c>
      <c r="D20">
        <v>11.828302641825474</v>
      </c>
      <c r="E20">
        <v>51.804569379615735</v>
      </c>
      <c r="F20">
        <v>98.189334199545925</v>
      </c>
      <c r="G20">
        <v>0.15771711195692562</v>
      </c>
      <c r="H20">
        <v>0.40295435793541673</v>
      </c>
      <c r="I20">
        <v>2224.1485374114641</v>
      </c>
      <c r="J20">
        <f t="shared" si="0"/>
        <v>0.63478686024162212</v>
      </c>
      <c r="K20">
        <f t="shared" si="1"/>
        <v>139.90874338661547</v>
      </c>
      <c r="L20">
        <f t="shared" si="2"/>
        <v>0.41998293002165266</v>
      </c>
      <c r="M20">
        <f t="shared" si="3"/>
        <v>216.57726032645115</v>
      </c>
      <c r="N20">
        <f t="shared" si="4"/>
        <v>0.17638566150957238</v>
      </c>
      <c r="O20" s="3">
        <f t="shared" si="5"/>
        <v>1227.8620522377189</v>
      </c>
    </row>
    <row r="21" spans="1:15" x14ac:dyDescent="0.3">
      <c r="A21" t="s">
        <v>27</v>
      </c>
      <c r="B21" t="s">
        <v>61</v>
      </c>
      <c r="C21">
        <v>123.4250189710183</v>
      </c>
      <c r="D21">
        <v>13.306652778427694</v>
      </c>
      <c r="E21">
        <v>97.333956780687757</v>
      </c>
      <c r="F21">
        <v>149.51608116134886</v>
      </c>
      <c r="G21">
        <v>0.10781163243371474</v>
      </c>
      <c r="H21">
        <v>0.19948673202768677</v>
      </c>
      <c r="I21">
        <v>2394.2735744691417</v>
      </c>
      <c r="J21">
        <f t="shared" si="0"/>
        <v>0.44663937581418722</v>
      </c>
      <c r="K21">
        <f t="shared" si="1"/>
        <v>177.06700816563745</v>
      </c>
      <c r="L21">
        <f t="shared" si="2"/>
        <v>0.69118010623770254</v>
      </c>
      <c r="M21">
        <f t="shared" si="3"/>
        <v>135.69498825620391</v>
      </c>
      <c r="N21">
        <f t="shared" si="4"/>
        <v>0.47772993925876178</v>
      </c>
      <c r="O21" s="3">
        <f t="shared" si="5"/>
        <v>284.04120634923174</v>
      </c>
    </row>
    <row r="22" spans="1:15" x14ac:dyDescent="0.3">
      <c r="A22" t="s">
        <v>28</v>
      </c>
      <c r="B22" t="s">
        <v>61</v>
      </c>
      <c r="C22">
        <v>65.074518046656408</v>
      </c>
      <c r="D22">
        <v>4.8966196466470828</v>
      </c>
      <c r="E22">
        <v>55.473455341377097</v>
      </c>
      <c r="F22">
        <v>74.675580751935712</v>
      </c>
      <c r="G22">
        <v>7.5246345169031587E-2</v>
      </c>
      <c r="H22">
        <v>0.57052602607996061</v>
      </c>
      <c r="I22">
        <v>9083.2776031696067</v>
      </c>
      <c r="J22">
        <f t="shared" si="0"/>
        <v>0.7553317324725346</v>
      </c>
      <c r="K22">
        <f t="shared" si="1"/>
        <v>23.976883963930202</v>
      </c>
      <c r="L22">
        <f t="shared" si="2"/>
        <v>0.3644173010612759</v>
      </c>
      <c r="M22">
        <f t="shared" si="3"/>
        <v>52.550922588891453</v>
      </c>
      <c r="N22">
        <f t="shared" si="4"/>
        <v>0.13279996931278459</v>
      </c>
      <c r="O22" s="3">
        <f t="shared" si="5"/>
        <v>395.71486997197974</v>
      </c>
    </row>
    <row r="23" spans="1:15" x14ac:dyDescent="0.3">
      <c r="A23" t="s">
        <v>29</v>
      </c>
      <c r="B23" t="s">
        <v>61</v>
      </c>
      <c r="C23">
        <v>53.705667088670751</v>
      </c>
      <c r="D23">
        <v>6.2455571983136497</v>
      </c>
      <c r="E23">
        <v>41.459670744748522</v>
      </c>
      <c r="F23">
        <v>65.95166343259298</v>
      </c>
      <c r="G23">
        <v>0.11629233071440899</v>
      </c>
      <c r="H23">
        <v>0.6330855884521549</v>
      </c>
      <c r="I23">
        <v>8158.4759692891612</v>
      </c>
      <c r="J23">
        <f t="shared" si="0"/>
        <v>0.7956667571616618</v>
      </c>
      <c r="K23">
        <f t="shared" si="1"/>
        <v>39.006984717407448</v>
      </c>
      <c r="L23">
        <f t="shared" si="2"/>
        <v>0.30075173569655622</v>
      </c>
      <c r="M23">
        <f t="shared" si="3"/>
        <v>94.867389530283873</v>
      </c>
      <c r="N23">
        <f t="shared" si="4"/>
        <v>9.0451606524491204E-2</v>
      </c>
      <c r="O23" s="3">
        <f t="shared" si="5"/>
        <v>1048.8192877436293</v>
      </c>
    </row>
    <row r="24" spans="1:15" x14ac:dyDescent="0.3">
      <c r="A24" t="s">
        <v>30</v>
      </c>
      <c r="B24" t="s">
        <v>61</v>
      </c>
      <c r="C24">
        <v>75.141930472216629</v>
      </c>
      <c r="D24">
        <v>4.5354178271597165</v>
      </c>
      <c r="E24">
        <v>66.249095395059058</v>
      </c>
      <c r="F24">
        <v>84.0347655493742</v>
      </c>
      <c r="G24">
        <v>6.0358015806323551E-2</v>
      </c>
      <c r="H24">
        <v>0.7885720976899091</v>
      </c>
      <c r="I24">
        <v>27491.533585611844</v>
      </c>
      <c r="J24">
        <f t="shared" si="0"/>
        <v>0.88801582063041484</v>
      </c>
      <c r="K24">
        <f t="shared" si="1"/>
        <v>20.570014866918164</v>
      </c>
      <c r="L24">
        <f t="shared" si="2"/>
        <v>0.4207948106444131</v>
      </c>
      <c r="M24">
        <f t="shared" si="3"/>
        <v>62.314362232411149</v>
      </c>
      <c r="N24">
        <f t="shared" si="4"/>
        <v>0.17706827266526748</v>
      </c>
      <c r="O24" s="3">
        <f t="shared" si="5"/>
        <v>351.92279957579501</v>
      </c>
    </row>
    <row r="25" spans="1:15" x14ac:dyDescent="0.3">
      <c r="A25" t="s">
        <v>31</v>
      </c>
      <c r="B25" t="s">
        <v>61</v>
      </c>
      <c r="C25">
        <v>64.006475354394865</v>
      </c>
      <c r="D25">
        <v>7.3524511724776609</v>
      </c>
      <c r="E25">
        <v>49.590133094117569</v>
      </c>
      <c r="F25">
        <v>78.422817614672155</v>
      </c>
      <c r="G25">
        <v>0.11487042727736797</v>
      </c>
      <c r="H25">
        <v>1.9842954497888163</v>
      </c>
      <c r="I25">
        <v>14642.683237449906</v>
      </c>
      <c r="J25">
        <f t="shared" si="0"/>
        <v>1.4086502226560065</v>
      </c>
      <c r="K25">
        <f t="shared" si="1"/>
        <v>54.058538243668131</v>
      </c>
      <c r="L25">
        <f t="shared" si="2"/>
        <v>0.35843626198461126</v>
      </c>
      <c r="M25">
        <f t="shared" si="3"/>
        <v>412.08117698145287</v>
      </c>
      <c r="N25">
        <f t="shared" si="4"/>
        <v>0.12847655390550089</v>
      </c>
      <c r="O25" s="3">
        <f t="shared" si="5"/>
        <v>3207.4426380127952</v>
      </c>
    </row>
    <row r="26" spans="1:15" x14ac:dyDescent="0.3">
      <c r="A26" t="s">
        <v>32</v>
      </c>
      <c r="B26" t="s">
        <v>61</v>
      </c>
      <c r="C26">
        <v>158.85470861004183</v>
      </c>
      <c r="D26">
        <v>11.213388727244382</v>
      </c>
      <c r="E26">
        <v>136.85656136255912</v>
      </c>
      <c r="F26">
        <v>180.85285585752453</v>
      </c>
      <c r="G26">
        <v>7.0588960348485011E-2</v>
      </c>
      <c r="H26">
        <v>5.5270481549763222</v>
      </c>
      <c r="I26">
        <v>200408.63629771202</v>
      </c>
      <c r="J26">
        <f t="shared" si="0"/>
        <v>2.3509674933899709</v>
      </c>
      <c r="K26">
        <f t="shared" si="1"/>
        <v>125.74008674829139</v>
      </c>
      <c r="L26">
        <f t="shared" si="2"/>
        <v>0.88958636821623427</v>
      </c>
      <c r="M26">
        <f t="shared" si="3"/>
        <v>2669.8025699829832</v>
      </c>
      <c r="N26">
        <f t="shared" si="4"/>
        <v>0.79136390651614952</v>
      </c>
      <c r="O26" s="3">
        <f t="shared" si="5"/>
        <v>3373.6724002694959</v>
      </c>
    </row>
    <row r="27" spans="1:15" x14ac:dyDescent="0.3">
      <c r="A27" t="s">
        <v>33</v>
      </c>
      <c r="B27" t="s">
        <v>61</v>
      </c>
      <c r="C27">
        <v>99.660380069543891</v>
      </c>
      <c r="D27">
        <v>7.768716727319295</v>
      </c>
      <c r="E27">
        <v>84.419904719185752</v>
      </c>
      <c r="F27">
        <v>114.90085541990203</v>
      </c>
      <c r="G27">
        <v>7.795190748719015E-2</v>
      </c>
      <c r="H27">
        <v>7.8694259416986538</v>
      </c>
      <c r="I27">
        <v>226215.67118700122</v>
      </c>
      <c r="J27">
        <f t="shared" si="0"/>
        <v>2.8052497111128365</v>
      </c>
      <c r="K27">
        <f t="shared" si="1"/>
        <v>60.352959589330602</v>
      </c>
      <c r="L27">
        <f t="shared" si="2"/>
        <v>0.55809812838944584</v>
      </c>
      <c r="M27">
        <f t="shared" si="3"/>
        <v>1824.541589099545</v>
      </c>
      <c r="N27">
        <f t="shared" si="4"/>
        <v>0.31147352091180236</v>
      </c>
      <c r="O27" s="3">
        <f t="shared" si="5"/>
        <v>5857.7743101834549</v>
      </c>
    </row>
    <row r="28" spans="1:15" x14ac:dyDescent="0.3">
      <c r="A28" t="s">
        <v>34</v>
      </c>
      <c r="B28" t="s">
        <v>61</v>
      </c>
      <c r="C28">
        <v>123.77580153454078</v>
      </c>
      <c r="D28">
        <v>5.3219213394626745</v>
      </c>
      <c r="E28">
        <v>113.3353885503215</v>
      </c>
      <c r="F28">
        <v>134.21621451876007</v>
      </c>
      <c r="G28">
        <v>4.2996460321669122E-2</v>
      </c>
      <c r="H28">
        <v>0.77421969567826687</v>
      </c>
      <c r="I28">
        <v>39412.310246012305</v>
      </c>
      <c r="J28">
        <f t="shared" si="0"/>
        <v>0.87989754839882739</v>
      </c>
      <c r="K28">
        <f t="shared" si="1"/>
        <v>28.322846743428187</v>
      </c>
      <c r="L28">
        <f t="shared" si="2"/>
        <v>0.69314448859342837</v>
      </c>
      <c r="M28">
        <f t="shared" si="3"/>
        <v>84.23901118918468</v>
      </c>
      <c r="N28">
        <f t="shared" si="4"/>
        <v>0.48044928206744536</v>
      </c>
      <c r="O28" s="3">
        <f t="shared" si="5"/>
        <v>175.33382676042635</v>
      </c>
    </row>
    <row r="29" spans="1:15" x14ac:dyDescent="0.3">
      <c r="A29" t="s">
        <v>35</v>
      </c>
      <c r="B29" t="s">
        <v>61</v>
      </c>
      <c r="C29">
        <v>96.401623298965092</v>
      </c>
      <c r="D29">
        <v>7.4122686833749194</v>
      </c>
      <c r="E29">
        <v>81.860418860148116</v>
      </c>
      <c r="F29">
        <v>110.94282773778207</v>
      </c>
      <c r="G29">
        <v>7.6889459219868686E-2</v>
      </c>
      <c r="H29">
        <v>0.59442377662131674</v>
      </c>
      <c r="I29">
        <v>16400.805340088922</v>
      </c>
      <c r="J29">
        <f t="shared" si="0"/>
        <v>0.77098883041281263</v>
      </c>
      <c r="K29">
        <f t="shared" si="1"/>
        <v>54.941727034540563</v>
      </c>
      <c r="L29">
        <f t="shared" si="2"/>
        <v>0.53984909047420448</v>
      </c>
      <c r="M29">
        <f t="shared" si="3"/>
        <v>125.46154236160608</v>
      </c>
      <c r="N29">
        <f t="shared" si="4"/>
        <v>0.2914370404858258</v>
      </c>
      <c r="O29" s="3">
        <f t="shared" si="5"/>
        <v>430.49278208583775</v>
      </c>
    </row>
    <row r="30" spans="1:15" x14ac:dyDescent="0.3">
      <c r="A30" t="s">
        <v>36</v>
      </c>
      <c r="B30" t="s">
        <v>61</v>
      </c>
      <c r="C30">
        <v>96.394941703182468</v>
      </c>
      <c r="D30">
        <v>5.2251822903885294</v>
      </c>
      <c r="E30">
        <v>86.144308980566365</v>
      </c>
      <c r="F30">
        <v>106.64557442579857</v>
      </c>
      <c r="G30">
        <v>5.4205980086359871E-2</v>
      </c>
      <c r="H30">
        <v>0.4258744074699613</v>
      </c>
      <c r="I30">
        <v>19248.315298575944</v>
      </c>
      <c r="J30">
        <f t="shared" si="0"/>
        <v>0.65259053584154991</v>
      </c>
      <c r="K30">
        <f t="shared" si="1"/>
        <v>27.302529967789919</v>
      </c>
      <c r="L30">
        <f t="shared" si="2"/>
        <v>0.53981167353782178</v>
      </c>
      <c r="M30">
        <f t="shared" si="3"/>
        <v>44.668007204295364</v>
      </c>
      <c r="N30">
        <f t="shared" si="4"/>
        <v>0.29139664288770389</v>
      </c>
      <c r="O30" s="3">
        <f t="shared" si="5"/>
        <v>153.28936792696393</v>
      </c>
    </row>
    <row r="31" spans="1:15" x14ac:dyDescent="0.3">
      <c r="A31" t="s">
        <v>37</v>
      </c>
      <c r="B31" t="s">
        <v>61</v>
      </c>
      <c r="C31">
        <v>67.153668287223397</v>
      </c>
      <c r="D31">
        <v>5.815086360657685</v>
      </c>
      <c r="E31">
        <v>55.745776424188705</v>
      </c>
      <c r="F31">
        <v>78.561560150258089</v>
      </c>
      <c r="G31">
        <v>8.6593726135494806E-2</v>
      </c>
      <c r="H31">
        <v>0.44319657852952754</v>
      </c>
      <c r="I31">
        <v>13473.875196831807</v>
      </c>
      <c r="J31">
        <f t="shared" si="0"/>
        <v>0.66573010937580968</v>
      </c>
      <c r="K31">
        <f t="shared" si="1"/>
        <v>33.815229381907038</v>
      </c>
      <c r="L31">
        <f t="shared" si="2"/>
        <v>0.37606054240845099</v>
      </c>
      <c r="M31">
        <f t="shared" si="3"/>
        <v>57.573267693071827</v>
      </c>
      <c r="N31">
        <f t="shared" si="4"/>
        <v>0.14142153155653836</v>
      </c>
      <c r="O31" s="3">
        <f t="shared" si="5"/>
        <v>407.10397532397559</v>
      </c>
    </row>
    <row r="32" spans="1:15" x14ac:dyDescent="0.3">
      <c r="A32" t="s">
        <v>38</v>
      </c>
      <c r="B32" t="s">
        <v>61</v>
      </c>
      <c r="C32">
        <v>76.929426776136339</v>
      </c>
      <c r="D32">
        <v>4.7156761915669483</v>
      </c>
      <c r="E32">
        <v>67.678330452194785</v>
      </c>
      <c r="F32">
        <v>86.180523100077892</v>
      </c>
      <c r="G32">
        <v>6.1298730397270559E-2</v>
      </c>
      <c r="H32">
        <v>0.70493725379476568</v>
      </c>
      <c r="I32">
        <v>23690.812844012788</v>
      </c>
      <c r="J32">
        <f t="shared" si="0"/>
        <v>0.83960541553444357</v>
      </c>
      <c r="K32">
        <f t="shared" si="1"/>
        <v>22.237601943711358</v>
      </c>
      <c r="L32">
        <f t="shared" si="2"/>
        <v>0.43080478994636351</v>
      </c>
      <c r="M32">
        <f t="shared" si="3"/>
        <v>60.221359715967438</v>
      </c>
      <c r="N32">
        <f t="shared" si="4"/>
        <v>0.18559276704073038</v>
      </c>
      <c r="O32" s="3">
        <f t="shared" si="5"/>
        <v>324.48117820642869</v>
      </c>
    </row>
    <row r="33" spans="1:15" x14ac:dyDescent="0.3">
      <c r="A33" t="s">
        <v>39</v>
      </c>
      <c r="B33" t="s">
        <v>61</v>
      </c>
      <c r="C33">
        <v>66.843057724392438</v>
      </c>
      <c r="D33">
        <v>4.118382509762391</v>
      </c>
      <c r="E33">
        <v>58.763717297078628</v>
      </c>
      <c r="F33">
        <v>74.922398151706247</v>
      </c>
      <c r="G33">
        <v>6.1612718657236214E-2</v>
      </c>
      <c r="H33">
        <v>0.51894589402375424</v>
      </c>
      <c r="I33">
        <v>17177.34965560451</v>
      </c>
      <c r="J33">
        <f t="shared" si="0"/>
        <v>0.72037899332487076</v>
      </c>
      <c r="K33">
        <f t="shared" si="1"/>
        <v>16.961074496716769</v>
      </c>
      <c r="L33">
        <f t="shared" si="2"/>
        <v>0.37432112325659767</v>
      </c>
      <c r="M33">
        <f t="shared" si="3"/>
        <v>33.813302086229655</v>
      </c>
      <c r="N33">
        <f t="shared" si="4"/>
        <v>0.14011630331608099</v>
      </c>
      <c r="O33" s="3">
        <f t="shared" si="5"/>
        <v>241.32311005916281</v>
      </c>
    </row>
    <row r="34" spans="1:15" x14ac:dyDescent="0.3">
      <c r="A34" t="s">
        <v>40</v>
      </c>
      <c r="B34" t="s">
        <v>61</v>
      </c>
      <c r="C34">
        <v>116.06823361157581</v>
      </c>
      <c r="D34">
        <v>6.712387961456975</v>
      </c>
      <c r="E34">
        <v>102.90003777443324</v>
      </c>
      <c r="F34">
        <v>129.23642944871838</v>
      </c>
      <c r="G34">
        <v>5.7831395831525176E-2</v>
      </c>
      <c r="H34">
        <v>0.38494574390196185</v>
      </c>
      <c r="I34">
        <v>17805.83119799757</v>
      </c>
      <c r="J34">
        <f t="shared" si="0"/>
        <v>0.62043995994935874</v>
      </c>
      <c r="K34">
        <f t="shared" si="1"/>
        <v>45.056152145112527</v>
      </c>
      <c r="L34">
        <f t="shared" si="2"/>
        <v>0.6499821082248245</v>
      </c>
      <c r="M34">
        <f t="shared" si="3"/>
        <v>66.629378857071387</v>
      </c>
      <c r="N34">
        <f t="shared" si="4"/>
        <v>0.42247674101238747</v>
      </c>
      <c r="O34" s="3">
        <f t="shared" si="5"/>
        <v>157.71135399645053</v>
      </c>
    </row>
  </sheetData>
  <autoFilter ref="A1:P34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xSplit="1" topLeftCell="B1" activePane="topRight" state="frozen"/>
      <selection pane="topRight" activeCell="D8" sqref="D8"/>
    </sheetView>
  </sheetViews>
  <sheetFormatPr baseColWidth="10" defaultRowHeight="14.4" x14ac:dyDescent="0.3"/>
  <cols>
    <col min="1" max="1" width="18.109375" bestFit="1" customWidth="1"/>
    <col min="2" max="2" width="42.5546875" customWidth="1"/>
    <col min="3" max="3" width="12.33203125" bestFit="1" customWidth="1"/>
    <col min="4" max="5" width="12" bestFit="1" customWidth="1"/>
    <col min="6" max="6" width="20.77734375" bestFit="1" customWidth="1"/>
    <col min="7" max="7" width="21.33203125" bestFit="1" customWidth="1"/>
    <col min="8" max="8" width="20.5546875" bestFit="1" customWidth="1"/>
    <col min="9" max="9" width="21.6640625" bestFit="1" customWidth="1"/>
    <col min="10" max="14" width="21.6640625" customWidth="1"/>
    <col min="15" max="15" width="12.5546875" style="3" bestFit="1" customWidth="1"/>
  </cols>
  <sheetData>
    <row r="1" spans="1:20" ht="15" customHeight="1" x14ac:dyDescent="0.3">
      <c r="A1" s="1" t="s">
        <v>0</v>
      </c>
      <c r="B1" s="1" t="s">
        <v>1</v>
      </c>
      <c r="C1" s="1" t="s">
        <v>45</v>
      </c>
      <c r="D1" s="1" t="s">
        <v>44</v>
      </c>
      <c r="E1" s="1" t="s">
        <v>5</v>
      </c>
      <c r="F1" s="1" t="s">
        <v>6</v>
      </c>
      <c r="G1" s="1" t="s">
        <v>4</v>
      </c>
      <c r="H1" s="1" t="s">
        <v>2</v>
      </c>
      <c r="I1" s="1" t="s">
        <v>3</v>
      </c>
      <c r="J1" s="1" t="s">
        <v>46</v>
      </c>
      <c r="K1" s="1" t="s">
        <v>42</v>
      </c>
      <c r="L1" s="1" t="s">
        <v>43</v>
      </c>
      <c r="M1" s="1" t="s">
        <v>51</v>
      </c>
      <c r="N1" s="1" t="s">
        <v>52</v>
      </c>
      <c r="O1" s="2" t="s">
        <v>41</v>
      </c>
      <c r="P1" s="1" t="s">
        <v>47</v>
      </c>
    </row>
    <row r="2" spans="1:20" x14ac:dyDescent="0.3">
      <c r="A2" t="s">
        <v>8</v>
      </c>
      <c r="B2" t="s">
        <v>62</v>
      </c>
      <c r="C2">
        <v>54.20534200590307</v>
      </c>
      <c r="D2">
        <v>1.6219624285415011</v>
      </c>
      <c r="E2">
        <v>51.025213928036628</v>
      </c>
      <c r="F2">
        <v>57.385470083769512</v>
      </c>
      <c r="G2">
        <v>2.9922556864688098E-2</v>
      </c>
      <c r="H2">
        <v>0.993113292702686</v>
      </c>
      <c r="I2">
        <v>150681.01649853619</v>
      </c>
      <c r="J2">
        <f>SQRT(H2)</f>
        <v>0.99655069750750058</v>
      </c>
      <c r="K2">
        <f>+(G2*C2)^2</f>
        <v>2.6307621196002442</v>
      </c>
      <c r="L2">
        <f>$Q$2*C2</f>
        <v>1.6261602601770921</v>
      </c>
      <c r="M2">
        <f>(1.96^2)*(K2)*H2</f>
        <v>10.036736382438052</v>
      </c>
      <c r="N2">
        <f>L2^2</f>
        <v>2.6443971917792282</v>
      </c>
      <c r="O2" s="3">
        <f>M2/N2</f>
        <v>3.7954723343527079</v>
      </c>
      <c r="P2" s="3">
        <f>SUM(O2:O34)</f>
        <v>576.17950723921524</v>
      </c>
      <c r="Q2">
        <v>0.03</v>
      </c>
    </row>
    <row r="3" spans="1:20" x14ac:dyDescent="0.3">
      <c r="A3" s="5" t="s">
        <v>9</v>
      </c>
      <c r="B3" s="5" t="s">
        <v>62</v>
      </c>
      <c r="C3" s="5">
        <v>34.756813396742423</v>
      </c>
      <c r="D3" s="5">
        <v>2.7307134717694157</v>
      </c>
      <c r="E3" s="5">
        <v>29.402793826763297</v>
      </c>
      <c r="F3" s="5">
        <v>40.110832966721546</v>
      </c>
      <c r="G3" s="5">
        <v>7.8566278231517947E-2</v>
      </c>
      <c r="H3" s="5">
        <v>0.95803405653966434</v>
      </c>
      <c r="I3" s="5">
        <v>35313.37563245574</v>
      </c>
      <c r="J3" s="5">
        <f t="shared" ref="J3:J34" si="0">SQRT(H3)</f>
        <v>0.97879214164176065</v>
      </c>
      <c r="K3" s="5">
        <f t="shared" ref="K3:K34" si="1">+(G3*C3)^2</f>
        <v>7.4567960649029752</v>
      </c>
      <c r="L3">
        <f t="shared" ref="L3:L34" si="2">$Q$2*C3</f>
        <v>1.0427044019022726</v>
      </c>
      <c r="M3">
        <f t="shared" ref="M3:M34" si="3">(1.96^2)*(K3)*H3</f>
        <v>27.443870181468888</v>
      </c>
      <c r="N3">
        <f t="shared" ref="N3:N34" si="4">L3^2</f>
        <v>1.0872324697463762</v>
      </c>
      <c r="O3" s="3">
        <f>M3/N3</f>
        <v>25.241952337820493</v>
      </c>
    </row>
    <row r="4" spans="1:20" x14ac:dyDescent="0.3">
      <c r="A4" t="s">
        <v>10</v>
      </c>
      <c r="B4" t="s">
        <v>62</v>
      </c>
      <c r="C4">
        <v>38.029410893984853</v>
      </c>
      <c r="D4">
        <v>2.4606410410889605</v>
      </c>
      <c r="E4">
        <v>33.204913404635462</v>
      </c>
      <c r="F4">
        <v>42.853908383334243</v>
      </c>
      <c r="G4">
        <v>6.4703632878997941E-2</v>
      </c>
      <c r="H4">
        <v>1.0595266636900282</v>
      </c>
      <c r="I4">
        <v>41437.899467422896</v>
      </c>
      <c r="J4">
        <f t="shared" si="0"/>
        <v>1.0293331159979398</v>
      </c>
      <c r="K4">
        <f t="shared" si="1"/>
        <v>6.054754333091366</v>
      </c>
      <c r="L4">
        <f t="shared" si="2"/>
        <v>1.1408823268195456</v>
      </c>
      <c r="M4">
        <f t="shared" si="3"/>
        <v>24.644531124584464</v>
      </c>
      <c r="N4">
        <f t="shared" si="4"/>
        <v>1.3016124836491805</v>
      </c>
      <c r="O4" s="3">
        <f t="shared" ref="O4:O34" si="5">M4/N4</f>
        <v>18.933846620379239</v>
      </c>
    </row>
    <row r="5" spans="1:20" x14ac:dyDescent="0.3">
      <c r="A5" t="s">
        <v>11</v>
      </c>
      <c r="B5" t="s">
        <v>62</v>
      </c>
      <c r="C5">
        <v>47.629451585643857</v>
      </c>
      <c r="D5">
        <v>4.1700778103984213</v>
      </c>
      <c r="E5">
        <v>39.453317972203315</v>
      </c>
      <c r="F5">
        <v>55.805585199084398</v>
      </c>
      <c r="G5">
        <v>8.755250525822425E-2</v>
      </c>
      <c r="H5">
        <v>1.3753614426923233</v>
      </c>
      <c r="I5">
        <v>31721.241978116603</v>
      </c>
      <c r="J5">
        <f t="shared" si="0"/>
        <v>1.1727580495107774</v>
      </c>
      <c r="K5">
        <f t="shared" si="1"/>
        <v>17.389548944777292</v>
      </c>
      <c r="L5">
        <f t="shared" si="2"/>
        <v>1.4288835475693156</v>
      </c>
      <c r="M5">
        <f t="shared" si="3"/>
        <v>91.879221142116563</v>
      </c>
      <c r="N5">
        <f t="shared" si="4"/>
        <v>2.0417081925142724</v>
      </c>
      <c r="O5" s="3">
        <f t="shared" si="5"/>
        <v>45.001152211164616</v>
      </c>
    </row>
    <row r="6" spans="1:20" x14ac:dyDescent="0.3">
      <c r="A6" s="4" t="s">
        <v>12</v>
      </c>
      <c r="B6" s="4" t="s">
        <v>62</v>
      </c>
      <c r="C6" s="4">
        <v>49.16005743536288</v>
      </c>
      <c r="D6" s="4">
        <v>2.0322437561001765</v>
      </c>
      <c r="E6" s="4">
        <v>45.175504330976615</v>
      </c>
      <c r="F6" s="4">
        <v>53.144610539749145</v>
      </c>
      <c r="G6" s="4">
        <v>4.1339328351522611E-2</v>
      </c>
      <c r="H6" s="4">
        <v>0.9973778529860976</v>
      </c>
      <c r="I6" s="4">
        <v>85527.275672426389</v>
      </c>
      <c r="J6" s="4">
        <f t="shared" si="0"/>
        <v>0.99868806590751724</v>
      </c>
      <c r="K6" s="4">
        <f t="shared" si="1"/>
        <v>4.1300146842081533</v>
      </c>
      <c r="L6">
        <f t="shared" si="2"/>
        <v>1.4748017230608863</v>
      </c>
      <c r="M6">
        <f t="shared" si="3"/>
        <v>15.82426178186614</v>
      </c>
      <c r="N6">
        <f t="shared" si="4"/>
        <v>2.1750401223433591</v>
      </c>
      <c r="O6" s="3">
        <f t="shared" si="5"/>
        <v>7.2753884488426319</v>
      </c>
      <c r="R6">
        <v>0.44609416046390926</v>
      </c>
    </row>
    <row r="7" spans="1:20" x14ac:dyDescent="0.3">
      <c r="A7" t="s">
        <v>13</v>
      </c>
      <c r="B7" t="s">
        <v>62</v>
      </c>
      <c r="C7">
        <v>41.989897007360895</v>
      </c>
      <c r="D7">
        <v>2.9115163229167598</v>
      </c>
      <c r="E7">
        <v>36.281383268235693</v>
      </c>
      <c r="F7">
        <v>47.698410746486097</v>
      </c>
      <c r="G7">
        <v>6.9338496410371431E-2</v>
      </c>
      <c r="H7">
        <v>2.5157363412651472</v>
      </c>
      <c r="I7">
        <v>99984.805941853294</v>
      </c>
      <c r="J7">
        <f t="shared" si="0"/>
        <v>1.5861072918517043</v>
      </c>
      <c r="K7">
        <f t="shared" si="1"/>
        <v>8.4769272986107271</v>
      </c>
      <c r="L7">
        <f t="shared" si="2"/>
        <v>1.2596969102208269</v>
      </c>
      <c r="M7">
        <f t="shared" si="3"/>
        <v>81.924863161237781</v>
      </c>
      <c r="N7">
        <f t="shared" si="4"/>
        <v>1.586836305619898</v>
      </c>
      <c r="O7" s="3">
        <f t="shared" si="5"/>
        <v>51.627797316644966</v>
      </c>
      <c r="T7">
        <f>39000/33</f>
        <v>1181.8181818181818</v>
      </c>
    </row>
    <row r="8" spans="1:20" x14ac:dyDescent="0.3">
      <c r="A8" t="s">
        <v>14</v>
      </c>
      <c r="B8" t="s">
        <v>62</v>
      </c>
      <c r="C8">
        <v>60.216017953904547</v>
      </c>
      <c r="D8">
        <v>2.2030642051087028</v>
      </c>
      <c r="E8">
        <v>55.896542846020175</v>
      </c>
      <c r="F8">
        <v>64.535493061788912</v>
      </c>
      <c r="G8">
        <v>3.6586016145988796E-2</v>
      </c>
      <c r="H8">
        <v>1.2226450592196278</v>
      </c>
      <c r="I8">
        <v>140771.9939566055</v>
      </c>
      <c r="J8">
        <f t="shared" si="0"/>
        <v>1.1057328154756139</v>
      </c>
      <c r="K8">
        <f t="shared" si="1"/>
        <v>4.8534918918312409</v>
      </c>
      <c r="L8">
        <f t="shared" si="2"/>
        <v>1.8064805386171363</v>
      </c>
      <c r="M8">
        <f t="shared" si="3"/>
        <v>22.796430421608779</v>
      </c>
      <c r="N8">
        <f t="shared" si="4"/>
        <v>3.2633719364024589</v>
      </c>
      <c r="O8" s="3">
        <f t="shared" si="5"/>
        <v>6.9855446654173177</v>
      </c>
    </row>
    <row r="9" spans="1:20" x14ac:dyDescent="0.3">
      <c r="A9" t="s">
        <v>15</v>
      </c>
      <c r="B9" t="s">
        <v>62</v>
      </c>
      <c r="C9">
        <v>51.784670350260072</v>
      </c>
      <c r="D9">
        <v>2.1970279845456946</v>
      </c>
      <c r="E9">
        <v>47.477030260350737</v>
      </c>
      <c r="F9">
        <v>56.092310440169406</v>
      </c>
      <c r="G9">
        <v>4.2426223237214462E-2</v>
      </c>
      <c r="H9">
        <v>0.86824521979524538</v>
      </c>
      <c r="I9">
        <v>88809.218497252892</v>
      </c>
      <c r="J9">
        <f t="shared" si="0"/>
        <v>0.93179676957759694</v>
      </c>
      <c r="K9">
        <f t="shared" si="1"/>
        <v>4.8269319648769171</v>
      </c>
      <c r="L9">
        <f t="shared" si="2"/>
        <v>1.5535401105078022</v>
      </c>
      <c r="M9">
        <f t="shared" si="3"/>
        <v>16.099994259327666</v>
      </c>
      <c r="N9">
        <f t="shared" si="4"/>
        <v>2.4134868749565941</v>
      </c>
      <c r="O9" s="3">
        <f t="shared" si="5"/>
        <v>6.670843925603374</v>
      </c>
    </row>
    <row r="10" spans="1:20" x14ac:dyDescent="0.3">
      <c r="A10" t="s">
        <v>16</v>
      </c>
      <c r="B10" t="s">
        <v>62</v>
      </c>
      <c r="C10">
        <v>66.905817982401828</v>
      </c>
      <c r="D10">
        <v>1.8625680550908212</v>
      </c>
      <c r="E10">
        <v>63.253942411980837</v>
      </c>
      <c r="F10">
        <v>70.557693552822812</v>
      </c>
      <c r="G10">
        <v>2.7838656057993801E-2</v>
      </c>
      <c r="H10">
        <v>4.8496935507319447</v>
      </c>
      <c r="I10">
        <v>798430.61211982532</v>
      </c>
      <c r="J10">
        <f t="shared" si="0"/>
        <v>2.2022019777331834</v>
      </c>
      <c r="K10">
        <f t="shared" si="1"/>
        <v>3.4691597598448043</v>
      </c>
      <c r="L10">
        <f t="shared" si="2"/>
        <v>2.0071745394720546</v>
      </c>
      <c r="M10">
        <f t="shared" si="3"/>
        <v>64.632467959650057</v>
      </c>
      <c r="N10">
        <f t="shared" si="4"/>
        <v>4.0287496319048541</v>
      </c>
      <c r="O10" s="3">
        <f t="shared" si="5"/>
        <v>16.042810763867408</v>
      </c>
    </row>
    <row r="11" spans="1:20" x14ac:dyDescent="0.3">
      <c r="A11" t="s">
        <v>17</v>
      </c>
      <c r="B11" t="s">
        <v>62</v>
      </c>
      <c r="C11">
        <v>61.161015986308549</v>
      </c>
      <c r="D11">
        <v>3.4762024120601964</v>
      </c>
      <c r="E11">
        <v>54.345340912453523</v>
      </c>
      <c r="F11">
        <v>67.976691060163574</v>
      </c>
      <c r="G11">
        <v>5.6836897752620331E-2</v>
      </c>
      <c r="H11">
        <v>1.8418009546387824</v>
      </c>
      <c r="I11">
        <v>83222.999615216948</v>
      </c>
      <c r="J11">
        <f t="shared" si="0"/>
        <v>1.3571296749532751</v>
      </c>
      <c r="K11">
        <f t="shared" si="1"/>
        <v>12.083983209613127</v>
      </c>
      <c r="L11">
        <f t="shared" si="2"/>
        <v>1.8348304795892565</v>
      </c>
      <c r="M11">
        <f t="shared" si="3"/>
        <v>85.499770622307267</v>
      </c>
      <c r="N11">
        <f t="shared" si="4"/>
        <v>3.3666028888297408</v>
      </c>
      <c r="O11" s="3">
        <f t="shared" si="5"/>
        <v>25.396452580134184</v>
      </c>
    </row>
    <row r="12" spans="1:20" x14ac:dyDescent="0.3">
      <c r="A12" t="s">
        <v>18</v>
      </c>
      <c r="B12" t="s">
        <v>62</v>
      </c>
      <c r="C12">
        <v>46.998036150866312</v>
      </c>
      <c r="D12">
        <v>2.2023131597215864</v>
      </c>
      <c r="E12">
        <v>42.6800335928273</v>
      </c>
      <c r="F12">
        <v>51.316038708905324</v>
      </c>
      <c r="G12">
        <v>4.6859684788786458E-2</v>
      </c>
      <c r="H12">
        <v>0.89685446374907085</v>
      </c>
      <c r="I12">
        <v>85157.399628122294</v>
      </c>
      <c r="J12">
        <f>SQRT(H12)</f>
        <v>0.94702400378716423</v>
      </c>
      <c r="K12">
        <f t="shared" si="1"/>
        <v>4.8501832534828777</v>
      </c>
      <c r="L12">
        <f t="shared" si="2"/>
        <v>1.4099410845259892</v>
      </c>
      <c r="M12">
        <f t="shared" si="3"/>
        <v>16.710608497007922</v>
      </c>
      <c r="N12">
        <f t="shared" si="4"/>
        <v>1.9879338618343227</v>
      </c>
      <c r="O12" s="3">
        <f t="shared" si="5"/>
        <v>8.4060183378478044</v>
      </c>
    </row>
    <row r="13" spans="1:20" x14ac:dyDescent="0.3">
      <c r="A13" t="s">
        <v>19</v>
      </c>
      <c r="B13" t="s">
        <v>62</v>
      </c>
      <c r="C13">
        <v>43.138614543967655</v>
      </c>
      <c r="D13">
        <v>2.6114862791068774</v>
      </c>
      <c r="E13">
        <v>38.018359786513983</v>
      </c>
      <c r="F13">
        <v>48.258869301421328</v>
      </c>
      <c r="G13">
        <v>6.0537092039550863E-2</v>
      </c>
      <c r="H13">
        <v>3.0723587139662114</v>
      </c>
      <c r="I13">
        <v>152366.13448313714</v>
      </c>
      <c r="J13">
        <f t="shared" si="0"/>
        <v>1.7528145121393226</v>
      </c>
      <c r="K13">
        <f t="shared" si="1"/>
        <v>6.8198605859634833</v>
      </c>
      <c r="L13">
        <f t="shared" si="2"/>
        <v>1.2941584363190297</v>
      </c>
      <c r="M13">
        <f t="shared" si="3"/>
        <v>80.493267994346255</v>
      </c>
      <c r="N13">
        <f t="shared" si="4"/>
        <v>1.6748460582957161</v>
      </c>
      <c r="O13" s="3">
        <f t="shared" si="5"/>
        <v>48.060099371911413</v>
      </c>
    </row>
    <row r="14" spans="1:20" x14ac:dyDescent="0.3">
      <c r="A14" t="s">
        <v>20</v>
      </c>
      <c r="B14" t="s">
        <v>62</v>
      </c>
      <c r="C14">
        <v>42.49968336026533</v>
      </c>
      <c r="D14">
        <v>2.13565009759626</v>
      </c>
      <c r="E14">
        <v>38.312384862869656</v>
      </c>
      <c r="F14">
        <v>46.686981857661003</v>
      </c>
      <c r="G14">
        <v>5.0250964918787264E-2</v>
      </c>
      <c r="H14">
        <v>3.2880827313458822</v>
      </c>
      <c r="I14">
        <v>259832.59834834133</v>
      </c>
      <c r="J14">
        <f t="shared" si="0"/>
        <v>1.8133071254880906</v>
      </c>
      <c r="K14">
        <f t="shared" si="1"/>
        <v>4.5610013393629147</v>
      </c>
      <c r="L14">
        <f t="shared" si="2"/>
        <v>1.2749905008079598</v>
      </c>
      <c r="M14">
        <f t="shared" si="3"/>
        <v>57.612282127348379</v>
      </c>
      <c r="N14">
        <f t="shared" si="4"/>
        <v>1.6256007771505323</v>
      </c>
      <c r="O14" s="3">
        <f t="shared" si="5"/>
        <v>35.440609365563454</v>
      </c>
    </row>
    <row r="15" spans="1:20" x14ac:dyDescent="0.3">
      <c r="A15" t="s">
        <v>21</v>
      </c>
      <c r="B15" t="s">
        <v>62</v>
      </c>
      <c r="C15">
        <v>35.12278642990735</v>
      </c>
      <c r="D15">
        <v>2.7925851741733094</v>
      </c>
      <c r="E15">
        <v>29.647457059788806</v>
      </c>
      <c r="F15">
        <v>40.598115800025894</v>
      </c>
      <c r="G15">
        <v>7.9509214900882683E-2</v>
      </c>
      <c r="H15">
        <v>0.74340461916940548</v>
      </c>
      <c r="I15">
        <v>20975.677390158638</v>
      </c>
      <c r="J15">
        <f t="shared" si="0"/>
        <v>0.8622091504788183</v>
      </c>
      <c r="K15">
        <f t="shared" si="1"/>
        <v>7.7985319550125727</v>
      </c>
      <c r="L15">
        <f t="shared" si="2"/>
        <v>1.0536835928972206</v>
      </c>
      <c r="M15">
        <f t="shared" si="3"/>
        <v>22.271540307375744</v>
      </c>
      <c r="N15">
        <f t="shared" si="4"/>
        <v>1.1102491139407957</v>
      </c>
      <c r="O15" s="3">
        <f t="shared" si="5"/>
        <v>20.059948733778839</v>
      </c>
    </row>
    <row r="16" spans="1:20" x14ac:dyDescent="0.3">
      <c r="A16" t="s">
        <v>22</v>
      </c>
      <c r="B16" t="s">
        <v>62</v>
      </c>
      <c r="C16">
        <v>49.53791014740915</v>
      </c>
      <c r="D16">
        <v>4.6431940303931709</v>
      </c>
      <c r="E16">
        <v>40.434153212476332</v>
      </c>
      <c r="F16">
        <v>58.641667082341968</v>
      </c>
      <c r="G16">
        <v>9.3730115311213058E-2</v>
      </c>
      <c r="H16">
        <v>0.64338483746238995</v>
      </c>
      <c r="I16">
        <v>14155.274264780139</v>
      </c>
      <c r="J16">
        <f t="shared" si="0"/>
        <v>0.80211273363685598</v>
      </c>
      <c r="K16">
        <f t="shared" si="1"/>
        <v>21.559250803878779</v>
      </c>
      <c r="L16">
        <f t="shared" si="2"/>
        <v>1.4861373044222745</v>
      </c>
      <c r="M16">
        <f t="shared" si="3"/>
        <v>53.286430517294299</v>
      </c>
      <c r="N16">
        <f t="shared" si="4"/>
        <v>2.2086040875955044</v>
      </c>
      <c r="O16" s="3">
        <f t="shared" si="5"/>
        <v>24.126746308482545</v>
      </c>
    </row>
    <row r="17" spans="1:15" x14ac:dyDescent="0.3">
      <c r="A17" t="s">
        <v>23</v>
      </c>
      <c r="B17" t="s">
        <v>62</v>
      </c>
      <c r="C17">
        <v>55.117422430855903</v>
      </c>
      <c r="D17">
        <v>4.7170922500021071</v>
      </c>
      <c r="E17">
        <v>45.868775701346259</v>
      </c>
      <c r="F17">
        <v>64.366069160365555</v>
      </c>
      <c r="G17">
        <v>8.5582598785704081E-2</v>
      </c>
      <c r="H17">
        <v>0.68656038939178166</v>
      </c>
      <c r="I17">
        <v>16750.89291794541</v>
      </c>
      <c r="J17">
        <f t="shared" si="0"/>
        <v>0.82858939734453618</v>
      </c>
      <c r="K17">
        <f t="shared" si="1"/>
        <v>22.25095929502994</v>
      </c>
      <c r="L17">
        <f t="shared" si="2"/>
        <v>1.6535226729256771</v>
      </c>
      <c r="M17">
        <f t="shared" si="3"/>
        <v>58.686691350920626</v>
      </c>
      <c r="N17">
        <f t="shared" si="4"/>
        <v>2.7341372298792757</v>
      </c>
      <c r="O17" s="3">
        <f t="shared" si="5"/>
        <v>21.464427867620934</v>
      </c>
    </row>
    <row r="18" spans="1:15" x14ac:dyDescent="0.3">
      <c r="A18" t="s">
        <v>24</v>
      </c>
      <c r="B18" t="s">
        <v>62</v>
      </c>
      <c r="C18">
        <v>78.576794137749516</v>
      </c>
      <c r="D18">
        <v>2.2656365342847518</v>
      </c>
      <c r="E18">
        <v>74.134635533990831</v>
      </c>
      <c r="F18">
        <v>83.018952741508201</v>
      </c>
      <c r="G18">
        <v>2.8833405067569495E-2</v>
      </c>
      <c r="H18">
        <v>4.2097156948331804</v>
      </c>
      <c r="I18">
        <v>629051.97745898657</v>
      </c>
      <c r="J18">
        <f t="shared" si="0"/>
        <v>2.0517591707686309</v>
      </c>
      <c r="K18">
        <f t="shared" si="1"/>
        <v>5.1331089054858214</v>
      </c>
      <c r="L18">
        <f t="shared" si="2"/>
        <v>2.3573038241324853</v>
      </c>
      <c r="M18">
        <f t="shared" si="3"/>
        <v>83.012862117808993</v>
      </c>
      <c r="N18">
        <f t="shared" si="4"/>
        <v>5.5568813192696389</v>
      </c>
      <c r="O18" s="3">
        <f t="shared" si="5"/>
        <v>14.938750235666303</v>
      </c>
    </row>
    <row r="19" spans="1:15" x14ac:dyDescent="0.3">
      <c r="A19" t="s">
        <v>25</v>
      </c>
      <c r="B19" t="s">
        <v>62</v>
      </c>
      <c r="C19">
        <v>55.568612429531235</v>
      </c>
      <c r="D19">
        <v>1.8877855898757456</v>
      </c>
      <c r="E19">
        <v>51.867293672873053</v>
      </c>
      <c r="F19">
        <v>59.269931186189417</v>
      </c>
      <c r="G19">
        <v>3.39721563548077E-2</v>
      </c>
      <c r="H19">
        <v>1.0299529599870179</v>
      </c>
      <c r="I19">
        <v>124380.28840300116</v>
      </c>
      <c r="J19">
        <f t="shared" si="0"/>
        <v>1.0148659812935981</v>
      </c>
      <c r="K19">
        <f t="shared" si="1"/>
        <v>3.5637344333425167</v>
      </c>
      <c r="L19">
        <f t="shared" si="2"/>
        <v>1.6670583728859369</v>
      </c>
      <c r="M19">
        <f t="shared" si="3"/>
        <v>14.100511466523692</v>
      </c>
      <c r="N19">
        <f t="shared" si="4"/>
        <v>2.7790836186091075</v>
      </c>
      <c r="O19" s="3">
        <f t="shared" si="5"/>
        <v>5.073798921379991</v>
      </c>
    </row>
    <row r="20" spans="1:15" x14ac:dyDescent="0.3">
      <c r="A20" t="s">
        <v>26</v>
      </c>
      <c r="B20" t="s">
        <v>62</v>
      </c>
      <c r="C20">
        <v>40.9883810076673</v>
      </c>
      <c r="D20">
        <v>4.7154221297829721</v>
      </c>
      <c r="E20">
        <v>31.74300882762244</v>
      </c>
      <c r="F20">
        <v>50.233753187712161</v>
      </c>
      <c r="G20">
        <v>0.11504289786173559</v>
      </c>
      <c r="H20">
        <v>1.0639778561588844</v>
      </c>
      <c r="I20">
        <v>15109.74144717705</v>
      </c>
      <c r="J20">
        <f t="shared" si="0"/>
        <v>1.0314930228357748</v>
      </c>
      <c r="K20">
        <f t="shared" si="1"/>
        <v>22.235205862046982</v>
      </c>
      <c r="L20">
        <f t="shared" si="2"/>
        <v>1.229651430230019</v>
      </c>
      <c r="M20">
        <f t="shared" si="3"/>
        <v>90.883676417775419</v>
      </c>
      <c r="N20">
        <f t="shared" si="4"/>
        <v>1.5120426398667313</v>
      </c>
      <c r="O20" s="3">
        <f t="shared" si="5"/>
        <v>60.106556535856519</v>
      </c>
    </row>
    <row r="21" spans="1:15" x14ac:dyDescent="0.3">
      <c r="A21" t="s">
        <v>27</v>
      </c>
      <c r="B21" t="s">
        <v>62</v>
      </c>
      <c r="C21">
        <v>122.79323822795276</v>
      </c>
      <c r="D21">
        <v>9.1798880372223515</v>
      </c>
      <c r="E21">
        <v>104.79453543118568</v>
      </c>
      <c r="F21">
        <v>140.79194102471985</v>
      </c>
      <c r="G21">
        <v>7.475890504801945E-2</v>
      </c>
      <c r="H21">
        <v>0.26549659986972157</v>
      </c>
      <c r="I21">
        <v>6835.89672614561</v>
      </c>
      <c r="J21">
        <f t="shared" si="0"/>
        <v>0.51526362172165963</v>
      </c>
      <c r="K21">
        <f t="shared" si="1"/>
        <v>84.270344375938038</v>
      </c>
      <c r="L21">
        <f t="shared" si="2"/>
        <v>3.6837971468385824</v>
      </c>
      <c r="M21">
        <f t="shared" si="3"/>
        <v>85.949998806224968</v>
      </c>
      <c r="N21">
        <f t="shared" si="4"/>
        <v>13.570361419056081</v>
      </c>
      <c r="O21" s="3">
        <f t="shared" si="5"/>
        <v>6.333655836574132</v>
      </c>
    </row>
    <row r="22" spans="1:15" x14ac:dyDescent="0.3">
      <c r="A22" t="s">
        <v>28</v>
      </c>
      <c r="B22" t="s">
        <v>62</v>
      </c>
      <c r="C22">
        <v>57.320420696270567</v>
      </c>
      <c r="D22">
        <v>3.7623930396049681</v>
      </c>
      <c r="E22">
        <v>49.943621126396394</v>
      </c>
      <c r="F22">
        <v>64.69722026614474</v>
      </c>
      <c r="G22">
        <v>6.5637917410640359E-2</v>
      </c>
      <c r="H22">
        <v>0.89629573730853007</v>
      </c>
      <c r="I22">
        <v>32633.915321748034</v>
      </c>
      <c r="J22">
        <f t="shared" si="0"/>
        <v>0.94672896718571475</v>
      </c>
      <c r="K22">
        <f t="shared" si="1"/>
        <v>14.155601384467907</v>
      </c>
      <c r="L22">
        <f t="shared" si="2"/>
        <v>1.7196126208881168</v>
      </c>
      <c r="M22">
        <f t="shared" si="3"/>
        <v>48.740704059247172</v>
      </c>
      <c r="N22">
        <f t="shared" si="4"/>
        <v>2.9570675659176984</v>
      </c>
      <c r="O22" s="3">
        <f t="shared" si="5"/>
        <v>16.482783356396169</v>
      </c>
    </row>
    <row r="23" spans="1:15" x14ac:dyDescent="0.3">
      <c r="A23" t="s">
        <v>29</v>
      </c>
      <c r="B23" t="s">
        <v>62</v>
      </c>
      <c r="C23">
        <v>64.372990277856417</v>
      </c>
      <c r="D23">
        <v>3.3795938912137293</v>
      </c>
      <c r="E23">
        <v>57.746732334940276</v>
      </c>
      <c r="F23">
        <v>70.999248220772557</v>
      </c>
      <c r="G23">
        <v>5.2500184885403277E-2</v>
      </c>
      <c r="H23">
        <v>0.44288918902725266</v>
      </c>
      <c r="I23">
        <v>22564.492748740628</v>
      </c>
      <c r="J23">
        <f t="shared" si="0"/>
        <v>0.6654992028749942</v>
      </c>
      <c r="K23">
        <f t="shared" si="1"/>
        <v>11.421654869529156</v>
      </c>
      <c r="L23">
        <f t="shared" si="2"/>
        <v>1.9311897083356924</v>
      </c>
      <c r="M23">
        <f t="shared" si="3"/>
        <v>19.432839099997388</v>
      </c>
      <c r="N23">
        <f t="shared" si="4"/>
        <v>3.7294936895816964</v>
      </c>
      <c r="O23" s="3">
        <f t="shared" si="5"/>
        <v>5.2105837192546618</v>
      </c>
    </row>
    <row r="24" spans="1:15" x14ac:dyDescent="0.3">
      <c r="A24" t="s">
        <v>30</v>
      </c>
      <c r="B24" t="s">
        <v>62</v>
      </c>
      <c r="C24">
        <v>58.969712549569607</v>
      </c>
      <c r="D24">
        <v>2.5710226574918087</v>
      </c>
      <c r="E24">
        <v>53.928793476448618</v>
      </c>
      <c r="F24">
        <v>64.010631622690596</v>
      </c>
      <c r="G24">
        <v>4.359903662970413E-2</v>
      </c>
      <c r="H24">
        <v>0.87507245727684901</v>
      </c>
      <c r="I24">
        <v>78819.312267582587</v>
      </c>
      <c r="J24">
        <f t="shared" si="0"/>
        <v>0.93545307593531868</v>
      </c>
      <c r="K24">
        <f t="shared" si="1"/>
        <v>6.6101575053362422</v>
      </c>
      <c r="L24">
        <f t="shared" si="2"/>
        <v>1.7690913764870881</v>
      </c>
      <c r="M24">
        <f t="shared" si="3"/>
        <v>22.2212233881712</v>
      </c>
      <c r="N24">
        <f t="shared" si="4"/>
        <v>3.1296842983609801</v>
      </c>
      <c r="O24" s="3">
        <f t="shared" si="5"/>
        <v>7.1001485356872847</v>
      </c>
    </row>
    <row r="25" spans="1:15" x14ac:dyDescent="0.3">
      <c r="A25" t="s">
        <v>31</v>
      </c>
      <c r="B25" t="s">
        <v>62</v>
      </c>
      <c r="C25">
        <v>46.306425745925267</v>
      </c>
      <c r="D25">
        <v>3.1452673815962435</v>
      </c>
      <c r="E25">
        <v>40.139604038713486</v>
      </c>
      <c r="F25">
        <v>52.473247453137049</v>
      </c>
      <c r="G25">
        <v>6.7922914172943077E-2</v>
      </c>
      <c r="H25">
        <v>1.5384227815815572</v>
      </c>
      <c r="I25">
        <v>54154.202125830961</v>
      </c>
      <c r="J25">
        <f t="shared" si="0"/>
        <v>1.2403317223958907</v>
      </c>
      <c r="K25">
        <f t="shared" si="1"/>
        <v>9.8927069017332894</v>
      </c>
      <c r="L25">
        <f t="shared" si="2"/>
        <v>1.389192772377758</v>
      </c>
      <c r="M25">
        <f t="shared" si="3"/>
        <v>58.465946834551296</v>
      </c>
      <c r="N25">
        <f t="shared" si="4"/>
        <v>1.9298565588266012</v>
      </c>
      <c r="O25" s="3">
        <f t="shared" si="5"/>
        <v>30.295488318624045</v>
      </c>
    </row>
    <row r="26" spans="1:15" x14ac:dyDescent="0.3">
      <c r="A26" t="s">
        <v>32</v>
      </c>
      <c r="B26" t="s">
        <v>62</v>
      </c>
      <c r="C26">
        <v>85.604556474977613</v>
      </c>
      <c r="D26">
        <v>2.6979914917112207</v>
      </c>
      <c r="E26">
        <v>80.311883512015427</v>
      </c>
      <c r="F26">
        <v>90.897229437939799</v>
      </c>
      <c r="G26">
        <v>3.1516914552321161E-2</v>
      </c>
      <c r="H26">
        <v>3.5202479809333989</v>
      </c>
      <c r="I26">
        <v>417477.62016737385</v>
      </c>
      <c r="J26">
        <f t="shared" si="0"/>
        <v>1.8762323899062714</v>
      </c>
      <c r="K26">
        <f t="shared" si="1"/>
        <v>7.2791580893461374</v>
      </c>
      <c r="L26">
        <f t="shared" si="2"/>
        <v>2.5681366942493282</v>
      </c>
      <c r="M26">
        <f t="shared" si="3"/>
        <v>98.438854723463564</v>
      </c>
      <c r="N26">
        <f t="shared" si="4"/>
        <v>6.5953260803498672</v>
      </c>
      <c r="O26" s="3">
        <f t="shared" si="5"/>
        <v>14.925547808280861</v>
      </c>
    </row>
    <row r="27" spans="1:15" x14ac:dyDescent="0.3">
      <c r="A27" t="s">
        <v>33</v>
      </c>
      <c r="B27" t="s">
        <v>62</v>
      </c>
      <c r="C27">
        <v>76.308250280390155</v>
      </c>
      <c r="D27">
        <v>2.4176825972010949</v>
      </c>
      <c r="E27">
        <v>71.565461670958896</v>
      </c>
      <c r="F27">
        <v>81.051038889821413</v>
      </c>
      <c r="G27">
        <v>3.1683108816117043E-2</v>
      </c>
      <c r="H27">
        <v>5.0401781563381167</v>
      </c>
      <c r="I27">
        <v>534758.20456030266</v>
      </c>
      <c r="J27">
        <f t="shared" si="0"/>
        <v>2.2450341102838762</v>
      </c>
      <c r="K27">
        <f t="shared" si="1"/>
        <v>5.8451891408090342</v>
      </c>
      <c r="L27">
        <f t="shared" si="2"/>
        <v>2.2892475084117048</v>
      </c>
      <c r="M27">
        <f t="shared" si="3"/>
        <v>113.17658863973803</v>
      </c>
      <c r="N27">
        <f t="shared" si="4"/>
        <v>5.2406541547691985</v>
      </c>
      <c r="O27" s="3">
        <f t="shared" si="5"/>
        <v>21.595889615563152</v>
      </c>
    </row>
    <row r="28" spans="1:15" x14ac:dyDescent="0.3">
      <c r="A28" t="s">
        <v>34</v>
      </c>
      <c r="B28" t="s">
        <v>62</v>
      </c>
      <c r="C28">
        <v>66.273141873591044</v>
      </c>
      <c r="D28">
        <v>2.3517160323154602</v>
      </c>
      <c r="E28">
        <v>61.659760438163971</v>
      </c>
      <c r="F28">
        <v>70.886523309018116</v>
      </c>
      <c r="G28">
        <v>3.5485205104672839E-2</v>
      </c>
      <c r="H28">
        <v>0.77465307712630427</v>
      </c>
      <c r="I28">
        <v>75737.63354708004</v>
      </c>
      <c r="J28">
        <f t="shared" si="0"/>
        <v>0.88014378207557897</v>
      </c>
      <c r="K28">
        <f t="shared" si="1"/>
        <v>5.5305682966495704</v>
      </c>
      <c r="L28">
        <f t="shared" si="2"/>
        <v>1.9881942562077313</v>
      </c>
      <c r="M28">
        <f t="shared" si="3"/>
        <v>16.458458351944817</v>
      </c>
      <c r="N28">
        <f t="shared" si="4"/>
        <v>3.952916400417414</v>
      </c>
      <c r="O28" s="3">
        <f t="shared" si="5"/>
        <v>4.1636241915480081</v>
      </c>
    </row>
    <row r="29" spans="1:15" x14ac:dyDescent="0.3">
      <c r="A29" t="s">
        <v>35</v>
      </c>
      <c r="B29" t="s">
        <v>62</v>
      </c>
      <c r="C29">
        <v>74.773802670000464</v>
      </c>
      <c r="D29">
        <v>3.2327172471648806</v>
      </c>
      <c r="E29">
        <v>68.432153623465055</v>
      </c>
      <c r="F29">
        <v>81.115451716535873</v>
      </c>
      <c r="G29">
        <v>4.3233286682393901E-2</v>
      </c>
      <c r="H29">
        <v>0.78845155954822888</v>
      </c>
      <c r="I29">
        <v>56468.160369006444</v>
      </c>
      <c r="J29">
        <f t="shared" si="0"/>
        <v>0.88794794867054505</v>
      </c>
      <c r="K29">
        <f t="shared" si="1"/>
        <v>10.450460800117284</v>
      </c>
      <c r="L29">
        <f t="shared" si="2"/>
        <v>2.2432140801000138</v>
      </c>
      <c r="M29">
        <f t="shared" si="3"/>
        <v>31.65356281624976</v>
      </c>
      <c r="N29">
        <f t="shared" si="4"/>
        <v>5.0320094091589507</v>
      </c>
      <c r="O29" s="3">
        <f t="shared" si="5"/>
        <v>6.2904418975520819</v>
      </c>
    </row>
    <row r="30" spans="1:15" x14ac:dyDescent="0.3">
      <c r="A30" t="s">
        <v>36</v>
      </c>
      <c r="B30" t="s">
        <v>62</v>
      </c>
      <c r="C30">
        <v>74.901936618094382</v>
      </c>
      <c r="D30">
        <v>2.8562497415299726</v>
      </c>
      <c r="E30">
        <v>69.298807094185008</v>
      </c>
      <c r="F30">
        <v>80.505066142003756</v>
      </c>
      <c r="G30">
        <v>3.813318948071065E-2</v>
      </c>
      <c r="H30">
        <v>0.50204499927140589</v>
      </c>
      <c r="I30">
        <v>44641.599893648337</v>
      </c>
      <c r="J30">
        <f t="shared" si="0"/>
        <v>0.70855133848677887</v>
      </c>
      <c r="K30">
        <f t="shared" si="1"/>
        <v>8.158162585990036</v>
      </c>
      <c r="L30">
        <f t="shared" si="2"/>
        <v>2.2470580985428312</v>
      </c>
      <c r="M30">
        <f t="shared" si="3"/>
        <v>15.734289784998474</v>
      </c>
      <c r="N30">
        <f t="shared" si="4"/>
        <v>5.0492700982269243</v>
      </c>
      <c r="O30" s="3">
        <f t="shared" si="5"/>
        <v>3.1161513404726846</v>
      </c>
    </row>
    <row r="31" spans="1:15" x14ac:dyDescent="0.3">
      <c r="A31" t="s">
        <v>37</v>
      </c>
      <c r="B31" t="s">
        <v>62</v>
      </c>
      <c r="C31">
        <v>73.476971593944654</v>
      </c>
      <c r="D31">
        <v>2.9909527687391138</v>
      </c>
      <c r="E31">
        <v>67.609593990554941</v>
      </c>
      <c r="F31">
        <v>79.344349197334367</v>
      </c>
      <c r="G31">
        <v>4.0705988609165848E-2</v>
      </c>
      <c r="H31">
        <v>0.36591385039741048</v>
      </c>
      <c r="I31">
        <v>31396.974744160667</v>
      </c>
      <c r="J31">
        <f t="shared" si="0"/>
        <v>0.60490813384960407</v>
      </c>
      <c r="K31">
        <f t="shared" si="1"/>
        <v>8.9457984648281705</v>
      </c>
      <c r="L31">
        <f t="shared" si="2"/>
        <v>2.2043091478183396</v>
      </c>
      <c r="M31">
        <f t="shared" si="3"/>
        <v>12.575061021292786</v>
      </c>
      <c r="N31">
        <f t="shared" si="4"/>
        <v>4.8589788191556149</v>
      </c>
      <c r="O31" s="3">
        <f t="shared" si="5"/>
        <v>2.5880049058287642</v>
      </c>
    </row>
    <row r="32" spans="1:15" x14ac:dyDescent="0.3">
      <c r="A32" t="s">
        <v>38</v>
      </c>
      <c r="B32" t="s">
        <v>62</v>
      </c>
      <c r="C32">
        <v>66.384708368594687</v>
      </c>
      <c r="D32">
        <v>2.9348453776786996</v>
      </c>
      <c r="E32">
        <v>60.627397113672025</v>
      </c>
      <c r="F32">
        <v>72.142019623517356</v>
      </c>
      <c r="G32">
        <v>4.4209659872018324E-2</v>
      </c>
      <c r="H32">
        <v>0.82264048232984421</v>
      </c>
      <c r="I32">
        <v>62810.978547999293</v>
      </c>
      <c r="J32">
        <f t="shared" si="0"/>
        <v>0.90699530446956789</v>
      </c>
      <c r="K32">
        <f t="shared" si="1"/>
        <v>8.6133173908820293</v>
      </c>
      <c r="L32">
        <f t="shared" si="2"/>
        <v>1.9915412510578405</v>
      </c>
      <c r="M32">
        <f t="shared" si="3"/>
        <v>27.220285181634306</v>
      </c>
      <c r="N32">
        <f t="shared" si="4"/>
        <v>3.9662365546650284</v>
      </c>
      <c r="O32" s="3">
        <f t="shared" si="5"/>
        <v>6.8630009346311462</v>
      </c>
    </row>
    <row r="33" spans="1:15" x14ac:dyDescent="0.3">
      <c r="A33" t="s">
        <v>39</v>
      </c>
      <c r="B33" t="s">
        <v>62</v>
      </c>
      <c r="C33">
        <v>56.182844515227259</v>
      </c>
      <c r="D33">
        <v>2.312343373802237</v>
      </c>
      <c r="E33">
        <v>51.646700760435237</v>
      </c>
      <c r="F33">
        <v>60.718988270019281</v>
      </c>
      <c r="G33">
        <v>4.11574635238613E-2</v>
      </c>
      <c r="H33">
        <v>0.5084510942075805</v>
      </c>
      <c r="I33">
        <v>46735.267634131756</v>
      </c>
      <c r="J33">
        <f t="shared" si="0"/>
        <v>0.71305756724655867</v>
      </c>
      <c r="K33">
        <f t="shared" si="1"/>
        <v>5.346931878367112</v>
      </c>
      <c r="L33">
        <f t="shared" si="2"/>
        <v>1.6854853354568178</v>
      </c>
      <c r="M33">
        <f t="shared" si="3"/>
        <v>10.443978763945877</v>
      </c>
      <c r="N33">
        <f t="shared" si="4"/>
        <v>2.8408608160399815</v>
      </c>
      <c r="O33" s="3">
        <f t="shared" si="5"/>
        <v>3.6763429961008307</v>
      </c>
    </row>
    <row r="34" spans="1:15" x14ac:dyDescent="0.3">
      <c r="A34" t="s">
        <v>40</v>
      </c>
      <c r="B34" t="s">
        <v>62</v>
      </c>
      <c r="C34">
        <v>64.792004161802723</v>
      </c>
      <c r="D34">
        <v>2.6200156087079205</v>
      </c>
      <c r="E34">
        <v>59.652297154812807</v>
      </c>
      <c r="F34">
        <v>69.931711168792631</v>
      </c>
      <c r="G34">
        <v>4.0437329306329997E-2</v>
      </c>
      <c r="H34">
        <v>0.41400654680278409</v>
      </c>
      <c r="I34">
        <v>38985.436648363604</v>
      </c>
      <c r="J34">
        <f t="shared" si="0"/>
        <v>0.64343340510326641</v>
      </c>
      <c r="K34">
        <f t="shared" si="1"/>
        <v>6.8644817898731354</v>
      </c>
      <c r="L34">
        <f t="shared" si="2"/>
        <v>1.9437601248540817</v>
      </c>
      <c r="M34">
        <f t="shared" si="3"/>
        <v>10.917598246079596</v>
      </c>
      <c r="N34">
        <f t="shared" si="4"/>
        <v>3.778203422972755</v>
      </c>
      <c r="O34" s="3">
        <f t="shared" si="5"/>
        <v>2.8896269003666939</v>
      </c>
    </row>
  </sheetData>
  <autoFilter ref="A1:P34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xSplit="1" topLeftCell="J1" activePane="topRight" state="frozen"/>
      <selection pane="topRight" activeCell="P2" sqref="P2"/>
    </sheetView>
  </sheetViews>
  <sheetFormatPr baseColWidth="10" defaultRowHeight="14.4" x14ac:dyDescent="0.3"/>
  <cols>
    <col min="1" max="1" width="18.109375" bestFit="1" customWidth="1"/>
    <col min="2" max="2" width="42.5546875" customWidth="1"/>
    <col min="3" max="3" width="12.33203125" bestFit="1" customWidth="1"/>
    <col min="4" max="5" width="12" bestFit="1" customWidth="1"/>
    <col min="6" max="6" width="20.77734375" bestFit="1" customWidth="1"/>
    <col min="7" max="7" width="21.33203125" bestFit="1" customWidth="1"/>
    <col min="8" max="8" width="20.5546875" bestFit="1" customWidth="1"/>
    <col min="9" max="9" width="21.6640625" bestFit="1" customWidth="1"/>
    <col min="10" max="14" width="21.6640625" customWidth="1"/>
    <col min="15" max="15" width="12.5546875" style="3" bestFit="1" customWidth="1"/>
  </cols>
  <sheetData>
    <row r="1" spans="1:20" ht="15" customHeight="1" x14ac:dyDescent="0.3">
      <c r="A1" s="1" t="s">
        <v>0</v>
      </c>
      <c r="B1" s="1" t="s">
        <v>1</v>
      </c>
      <c r="C1" s="1" t="s">
        <v>45</v>
      </c>
      <c r="D1" s="1" t="s">
        <v>44</v>
      </c>
      <c r="E1" s="1" t="s">
        <v>5</v>
      </c>
      <c r="F1" s="1" t="s">
        <v>6</v>
      </c>
      <c r="G1" s="1" t="s">
        <v>4</v>
      </c>
      <c r="H1" s="1" t="s">
        <v>2</v>
      </c>
      <c r="I1" s="1" t="s">
        <v>3</v>
      </c>
      <c r="J1" s="1" t="s">
        <v>46</v>
      </c>
      <c r="K1" s="1" t="s">
        <v>42</v>
      </c>
      <c r="L1" s="1" t="s">
        <v>43</v>
      </c>
      <c r="M1" s="1" t="s">
        <v>51</v>
      </c>
      <c r="N1" s="1" t="s">
        <v>52</v>
      </c>
      <c r="O1" s="2" t="s">
        <v>41</v>
      </c>
      <c r="P1" s="1" t="s">
        <v>47</v>
      </c>
    </row>
    <row r="2" spans="1:20" x14ac:dyDescent="0.3">
      <c r="A2" t="s">
        <v>8</v>
      </c>
      <c r="B2" t="s">
        <v>63</v>
      </c>
      <c r="C2">
        <v>62.668373135387334</v>
      </c>
      <c r="D2">
        <v>2.061185334480216</v>
      </c>
      <c r="E2">
        <v>58.627075664876138</v>
      </c>
      <c r="F2">
        <v>66.709670605898523</v>
      </c>
      <c r="G2">
        <v>3.2890359703885687E-2</v>
      </c>
      <c r="H2">
        <v>1.3440780526002742</v>
      </c>
      <c r="I2">
        <v>191024.89845905622</v>
      </c>
      <c r="J2">
        <f>SQRT(H2)</f>
        <v>1.1593438025884617</v>
      </c>
      <c r="K2">
        <f>+(G2*C2)^2</f>
        <v>4.2484849830763203</v>
      </c>
      <c r="L2">
        <f>$Q$2*C2</f>
        <v>1.88005119406162</v>
      </c>
      <c r="M2">
        <f>(1.96^2)*(K2)*H2</f>
        <v>21.936670895286248</v>
      </c>
      <c r="N2">
        <f>L2^2</f>
        <v>3.5345924922925231</v>
      </c>
      <c r="O2" s="3">
        <f>M2/N2</f>
        <v>6.2062800572119725</v>
      </c>
      <c r="P2" s="3">
        <f>SUM(O2:O34)</f>
        <v>829.90521608300355</v>
      </c>
      <c r="Q2">
        <v>0.03</v>
      </c>
    </row>
    <row r="3" spans="1:20" x14ac:dyDescent="0.3">
      <c r="A3" s="5" t="s">
        <v>9</v>
      </c>
      <c r="B3" s="5" t="s">
        <v>63</v>
      </c>
      <c r="C3" s="5">
        <v>37.99774324205881</v>
      </c>
      <c r="D3" s="5">
        <v>3.0508675835263697</v>
      </c>
      <c r="E3" s="5">
        <v>32.016008731377887</v>
      </c>
      <c r="F3" s="5">
        <v>43.979477752739733</v>
      </c>
      <c r="G3" s="5">
        <v>8.0290757377123281E-2</v>
      </c>
      <c r="H3" s="5">
        <v>1.7528107196208904</v>
      </c>
      <c r="I3" s="5">
        <v>45660.767349296359</v>
      </c>
      <c r="J3" s="5">
        <f t="shared" ref="J3:J34" si="0">SQRT(H3)</f>
        <v>1.323937581467076</v>
      </c>
      <c r="K3" s="5">
        <f t="shared" ref="K3:K34" si="1">+(G3*C3)^2</f>
        <v>9.3077930122120307</v>
      </c>
      <c r="L3">
        <f t="shared" ref="L3:L34" si="2">$Q$2*C3</f>
        <v>1.1399322972617643</v>
      </c>
      <c r="M3">
        <f t="shared" ref="M3:M34" si="3">(1.96^2)*(K3)*H3</f>
        <v>62.674933251408341</v>
      </c>
      <c r="N3">
        <f t="shared" ref="N3:N34" si="4">L3^2</f>
        <v>1.2994456423404832</v>
      </c>
      <c r="O3" s="3">
        <f>M3/N3</f>
        <v>48.232054661803339</v>
      </c>
    </row>
    <row r="4" spans="1:20" x14ac:dyDescent="0.3">
      <c r="A4" t="s">
        <v>10</v>
      </c>
      <c r="B4" t="s">
        <v>63</v>
      </c>
      <c r="C4">
        <v>52.793568199193544</v>
      </c>
      <c r="D4">
        <v>3.7729308650424929</v>
      </c>
      <c r="E4">
        <v>45.396108249210485</v>
      </c>
      <c r="F4">
        <v>60.191028149176603</v>
      </c>
      <c r="G4">
        <v>7.146572951475795E-2</v>
      </c>
      <c r="H4">
        <v>1.0410883864191112</v>
      </c>
      <c r="I4">
        <v>60032.288178453375</v>
      </c>
      <c r="J4">
        <f t="shared" si="0"/>
        <v>1.0203373885235762</v>
      </c>
      <c r="K4">
        <f t="shared" si="1"/>
        <v>14.235007312390293</v>
      </c>
      <c r="L4">
        <f t="shared" si="2"/>
        <v>1.5838070459758062</v>
      </c>
      <c r="M4">
        <f t="shared" si="3"/>
        <v>56.932130888388954</v>
      </c>
      <c r="N4">
        <f t="shared" si="4"/>
        <v>2.5084447588826095</v>
      </c>
      <c r="O4" s="3">
        <f t="shared" ref="O4:O34" si="5">M4/N4</f>
        <v>22.696186825238065</v>
      </c>
    </row>
    <row r="5" spans="1:20" x14ac:dyDescent="0.3">
      <c r="A5" t="s">
        <v>11</v>
      </c>
      <c r="B5" t="s">
        <v>63</v>
      </c>
      <c r="C5">
        <v>44.079744013066509</v>
      </c>
      <c r="D5">
        <v>2.4796772011687285</v>
      </c>
      <c r="E5">
        <v>39.21792347071603</v>
      </c>
      <c r="F5">
        <v>48.941564555416988</v>
      </c>
      <c r="G5">
        <v>5.6254346677550589E-2</v>
      </c>
      <c r="H5">
        <v>1.3371265343448635</v>
      </c>
      <c r="I5">
        <v>45691.899801024512</v>
      </c>
      <c r="J5">
        <f t="shared" si="0"/>
        <v>1.1563418760664441</v>
      </c>
      <c r="K5">
        <f t="shared" si="1"/>
        <v>6.1487990219959787</v>
      </c>
      <c r="L5">
        <f t="shared" si="2"/>
        <v>1.3223923203919952</v>
      </c>
      <c r="M5">
        <f t="shared" si="3"/>
        <v>31.584568490114609</v>
      </c>
      <c r="N5">
        <f t="shared" si="4"/>
        <v>1.7487214490317251</v>
      </c>
      <c r="O5" s="3">
        <f t="shared" si="5"/>
        <v>18.061520608444031</v>
      </c>
    </row>
    <row r="6" spans="1:20" x14ac:dyDescent="0.3">
      <c r="A6" s="4" t="s">
        <v>12</v>
      </c>
      <c r="B6" s="4" t="s">
        <v>63</v>
      </c>
      <c r="C6" s="4">
        <v>46.567503809030214</v>
      </c>
      <c r="D6" s="4">
        <v>2.3914125417734571</v>
      </c>
      <c r="E6" s="4">
        <v>41.878740846113558</v>
      </c>
      <c r="F6" s="4">
        <v>51.256266771946869</v>
      </c>
      <c r="G6" s="4">
        <v>5.1353676838261669E-2</v>
      </c>
      <c r="H6" s="4">
        <v>1.825889090105282</v>
      </c>
      <c r="I6" s="4">
        <v>105555.02722673024</v>
      </c>
      <c r="J6" s="4">
        <f t="shared" si="0"/>
        <v>1.3512546355536701</v>
      </c>
      <c r="K6" s="4">
        <f t="shared" si="1"/>
        <v>5.7188539449513867</v>
      </c>
      <c r="L6">
        <f t="shared" si="2"/>
        <v>1.3970251142709063</v>
      </c>
      <c r="M6">
        <f t="shared" si="3"/>
        <v>40.113960408651977</v>
      </c>
      <c r="N6">
        <f t="shared" si="4"/>
        <v>1.9516791699036387</v>
      </c>
      <c r="O6" s="3">
        <f t="shared" si="5"/>
        <v>20.553562812597189</v>
      </c>
      <c r="R6">
        <v>0.44609416046390926</v>
      </c>
    </row>
    <row r="7" spans="1:20" x14ac:dyDescent="0.3">
      <c r="A7" t="s">
        <v>13</v>
      </c>
      <c r="B7" t="s">
        <v>63</v>
      </c>
      <c r="C7">
        <v>38.670058449878113</v>
      </c>
      <c r="D7">
        <v>2.4940057093395307</v>
      </c>
      <c r="E7">
        <v>33.780144478538887</v>
      </c>
      <c r="F7">
        <v>43.559972421217338</v>
      </c>
      <c r="G7">
        <v>6.449449029336525E-2</v>
      </c>
      <c r="H7">
        <v>2.9131508434578492</v>
      </c>
      <c r="I7">
        <v>126142.90623492675</v>
      </c>
      <c r="J7">
        <f t="shared" si="0"/>
        <v>1.7067954896407036</v>
      </c>
      <c r="K7">
        <f t="shared" si="1"/>
        <v>6.220064478218176</v>
      </c>
      <c r="L7">
        <f t="shared" si="2"/>
        <v>1.1601017534963434</v>
      </c>
      <c r="M7">
        <f t="shared" si="3"/>
        <v>69.609738529090308</v>
      </c>
      <c r="N7">
        <f t="shared" si="4"/>
        <v>1.3458360784652907</v>
      </c>
      <c r="O7" s="3">
        <f t="shared" si="5"/>
        <v>51.722300838055254</v>
      </c>
      <c r="T7">
        <f>39000/33</f>
        <v>1181.8181818181818</v>
      </c>
    </row>
    <row r="8" spans="1:20" x14ac:dyDescent="0.3">
      <c r="A8" t="s">
        <v>14</v>
      </c>
      <c r="B8" t="s">
        <v>63</v>
      </c>
      <c r="C8">
        <v>57.682540979869422</v>
      </c>
      <c r="D8">
        <v>1.8235520895524622</v>
      </c>
      <c r="E8">
        <v>54.107163102114342</v>
      </c>
      <c r="F8">
        <v>61.257918857624503</v>
      </c>
      <c r="G8">
        <v>3.1613588073189459E-2</v>
      </c>
      <c r="H8">
        <v>1.379083729345062</v>
      </c>
      <c r="I8">
        <v>171907.43350942241</v>
      </c>
      <c r="J8">
        <f t="shared" si="0"/>
        <v>1.1743439570011258</v>
      </c>
      <c r="K8">
        <f t="shared" si="1"/>
        <v>3.3253422233111509</v>
      </c>
      <c r="L8">
        <f t="shared" si="2"/>
        <v>1.7304762293960827</v>
      </c>
      <c r="M8">
        <f t="shared" si="3"/>
        <v>17.617290842510037</v>
      </c>
      <c r="N8">
        <f t="shared" si="4"/>
        <v>2.9945479805048838</v>
      </c>
      <c r="O8" s="3">
        <f t="shared" si="5"/>
        <v>5.8831219126232686</v>
      </c>
    </row>
    <row r="9" spans="1:20" x14ac:dyDescent="0.3">
      <c r="A9" t="s">
        <v>15</v>
      </c>
      <c r="B9" t="s">
        <v>63</v>
      </c>
      <c r="C9">
        <v>49.704132356887378</v>
      </c>
      <c r="D9">
        <v>1.7575645255801879</v>
      </c>
      <c r="E9">
        <v>46.258134099152542</v>
      </c>
      <c r="F9">
        <v>53.150130614622213</v>
      </c>
      <c r="G9">
        <v>3.5360531252421036E-2</v>
      </c>
      <c r="H9">
        <v>1.2961709391465648</v>
      </c>
      <c r="I9">
        <v>132917.00412680942</v>
      </c>
      <c r="J9">
        <f t="shared" si="0"/>
        <v>1.1384950325524328</v>
      </c>
      <c r="K9">
        <f t="shared" si="1"/>
        <v>3.0890330615779105</v>
      </c>
      <c r="L9">
        <f t="shared" si="2"/>
        <v>1.4911239707066213</v>
      </c>
      <c r="M9">
        <f t="shared" si="3"/>
        <v>15.381439420219246</v>
      </c>
      <c r="N9">
        <f t="shared" si="4"/>
        <v>2.2234506960158806</v>
      </c>
      <c r="O9" s="3">
        <f t="shared" si="5"/>
        <v>6.9178234749170198</v>
      </c>
    </row>
    <row r="10" spans="1:20" x14ac:dyDescent="0.3">
      <c r="A10" t="s">
        <v>16</v>
      </c>
      <c r="B10" t="s">
        <v>63</v>
      </c>
      <c r="C10">
        <v>65.208336525073236</v>
      </c>
      <c r="D10">
        <v>2.8162061362500306</v>
      </c>
      <c r="E10">
        <v>59.686694902421479</v>
      </c>
      <c r="F10">
        <v>70.729978147724992</v>
      </c>
      <c r="G10">
        <v>4.3187823617723664E-2</v>
      </c>
      <c r="H10">
        <v>11.038546229105473</v>
      </c>
      <c r="I10">
        <v>974556.76201783924</v>
      </c>
      <c r="J10">
        <f t="shared" si="0"/>
        <v>3.3224307711531735</v>
      </c>
      <c r="K10">
        <f t="shared" si="1"/>
        <v>7.9310170018523261</v>
      </c>
      <c r="L10">
        <f t="shared" si="2"/>
        <v>1.9562500957521971</v>
      </c>
      <c r="M10">
        <f t="shared" si="3"/>
        <v>336.32016266058059</v>
      </c>
      <c r="N10">
        <f t="shared" si="4"/>
        <v>3.8269144371304802</v>
      </c>
      <c r="O10" s="3">
        <f t="shared" si="5"/>
        <v>87.882853976939757</v>
      </c>
    </row>
    <row r="11" spans="1:20" x14ac:dyDescent="0.3">
      <c r="A11" t="s">
        <v>17</v>
      </c>
      <c r="B11" t="s">
        <v>63</v>
      </c>
      <c r="C11">
        <v>56.41597091094215</v>
      </c>
      <c r="D11">
        <v>3.1997751737952975</v>
      </c>
      <c r="E11">
        <v>50.142278245006111</v>
      </c>
      <c r="F11">
        <v>62.689663576878189</v>
      </c>
      <c r="G11">
        <v>5.6717541542384155E-2</v>
      </c>
      <c r="H11">
        <v>2.8378760811340746</v>
      </c>
      <c r="I11">
        <v>105899.48485202414</v>
      </c>
      <c r="J11">
        <f t="shared" si="0"/>
        <v>1.6845996797856975</v>
      </c>
      <c r="K11">
        <f t="shared" si="1"/>
        <v>10.238561162836726</v>
      </c>
      <c r="L11">
        <f t="shared" si="2"/>
        <v>1.6924791273282644</v>
      </c>
      <c r="M11">
        <f t="shared" si="3"/>
        <v>111.62063769281845</v>
      </c>
      <c r="N11">
        <f t="shared" si="4"/>
        <v>2.8644855964418436</v>
      </c>
      <c r="O11" s="3">
        <f t="shared" si="5"/>
        <v>38.967079405625014</v>
      </c>
    </row>
    <row r="12" spans="1:20" x14ac:dyDescent="0.3">
      <c r="A12" t="s">
        <v>18</v>
      </c>
      <c r="B12" t="s">
        <v>63</v>
      </c>
      <c r="C12">
        <v>47.811722380853801</v>
      </c>
      <c r="D12">
        <v>1.9367168730172544</v>
      </c>
      <c r="E12">
        <v>44.014466079302089</v>
      </c>
      <c r="F12">
        <v>51.608978682405514</v>
      </c>
      <c r="G12">
        <v>4.0507155496092573E-2</v>
      </c>
      <c r="H12">
        <v>1.2522528662097701</v>
      </c>
      <c r="I12">
        <v>122502.45188078871</v>
      </c>
      <c r="J12">
        <f>SQRT(H12)</f>
        <v>1.1190410475982415</v>
      </c>
      <c r="K12">
        <f t="shared" si="1"/>
        <v>3.7508722462297319</v>
      </c>
      <c r="L12">
        <f t="shared" si="2"/>
        <v>1.4343516714256139</v>
      </c>
      <c r="M12">
        <f t="shared" si="3"/>
        <v>18.044150865964784</v>
      </c>
      <c r="N12">
        <f t="shared" si="4"/>
        <v>2.0573647173214522</v>
      </c>
      <c r="O12" s="3">
        <f t="shared" si="5"/>
        <v>8.7705163377434765</v>
      </c>
    </row>
    <row r="13" spans="1:20" x14ac:dyDescent="0.3">
      <c r="A13" t="s">
        <v>19</v>
      </c>
      <c r="B13" t="s">
        <v>63</v>
      </c>
      <c r="C13">
        <v>50.51434993550258</v>
      </c>
      <c r="D13">
        <v>1.6842989142239588</v>
      </c>
      <c r="E13">
        <v>47.212001123014765</v>
      </c>
      <c r="F13">
        <v>53.816698747990394</v>
      </c>
      <c r="G13">
        <v>3.3342979101473047E-2</v>
      </c>
      <c r="H13">
        <v>2.1855147595330142</v>
      </c>
      <c r="I13">
        <v>206244.44168203033</v>
      </c>
      <c r="J13">
        <f t="shared" si="0"/>
        <v>1.4783486596649027</v>
      </c>
      <c r="K13">
        <f t="shared" si="1"/>
        <v>2.8368628324560068</v>
      </c>
      <c r="L13">
        <f t="shared" si="2"/>
        <v>1.5154304980650772</v>
      </c>
      <c r="M13">
        <f t="shared" si="3"/>
        <v>23.817941478782188</v>
      </c>
      <c r="N13">
        <f t="shared" si="4"/>
        <v>2.2965295944657682</v>
      </c>
      <c r="O13" s="3">
        <f t="shared" si="5"/>
        <v>10.371275657051941</v>
      </c>
    </row>
    <row r="14" spans="1:20" x14ac:dyDescent="0.3">
      <c r="A14" t="s">
        <v>20</v>
      </c>
      <c r="B14" t="s">
        <v>63</v>
      </c>
      <c r="C14">
        <v>51.581174802958245</v>
      </c>
      <c r="D14">
        <v>1.8733151241440769</v>
      </c>
      <c r="E14">
        <v>47.908228199841183</v>
      </c>
      <c r="F14">
        <v>55.254121406075306</v>
      </c>
      <c r="G14">
        <v>3.6317806473004949E-2</v>
      </c>
      <c r="H14">
        <v>3.7179024099263032</v>
      </c>
      <c r="I14">
        <v>351525.28778133559</v>
      </c>
      <c r="J14">
        <f t="shared" si="0"/>
        <v>1.9281863006271731</v>
      </c>
      <c r="K14">
        <f t="shared" si="1"/>
        <v>3.5093095543469373</v>
      </c>
      <c r="L14">
        <f t="shared" si="2"/>
        <v>1.5474352440887473</v>
      </c>
      <c r="M14">
        <f t="shared" si="3"/>
        <v>50.122394157968948</v>
      </c>
      <c r="N14">
        <f t="shared" si="4"/>
        <v>2.3945558346480009</v>
      </c>
      <c r="O14" s="3">
        <f t="shared" si="5"/>
        <v>20.931812669691592</v>
      </c>
    </row>
    <row r="15" spans="1:20" x14ac:dyDescent="0.3">
      <c r="A15" t="s">
        <v>21</v>
      </c>
      <c r="B15" t="s">
        <v>63</v>
      </c>
      <c r="C15">
        <v>42.721269259232749</v>
      </c>
      <c r="D15">
        <v>4.0997923315554994</v>
      </c>
      <c r="E15">
        <v>34.68294291274988</v>
      </c>
      <c r="F15">
        <v>50.759595605715617</v>
      </c>
      <c r="G15">
        <v>9.5966070358957531E-2</v>
      </c>
      <c r="H15">
        <v>1.9017678863931193</v>
      </c>
      <c r="I15">
        <v>32401.611881042059</v>
      </c>
      <c r="J15">
        <f t="shared" si="0"/>
        <v>1.3790460059015868</v>
      </c>
      <c r="K15">
        <f t="shared" si="1"/>
        <v>16.808297161881278</v>
      </c>
      <c r="L15">
        <f t="shared" si="2"/>
        <v>1.2816380777769825</v>
      </c>
      <c r="M15">
        <f t="shared" si="3"/>
        <v>122.7985870745146</v>
      </c>
      <c r="N15">
        <f t="shared" si="4"/>
        <v>1.6425961624078786</v>
      </c>
      <c r="O15" s="3">
        <f t="shared" si="5"/>
        <v>74.758842060427313</v>
      </c>
    </row>
    <row r="16" spans="1:20" x14ac:dyDescent="0.3">
      <c r="A16" t="s">
        <v>22</v>
      </c>
      <c r="B16" t="s">
        <v>63</v>
      </c>
      <c r="C16">
        <v>47.643258739500183</v>
      </c>
      <c r="D16">
        <v>4.2929380521982941</v>
      </c>
      <c r="E16">
        <v>39.226238008181397</v>
      </c>
      <c r="F16">
        <v>56.060279470818969</v>
      </c>
      <c r="G16">
        <v>9.010588624239288E-2</v>
      </c>
      <c r="H16">
        <v>1.1980035360200556</v>
      </c>
      <c r="I16">
        <v>21138.612707867091</v>
      </c>
      <c r="J16">
        <f t="shared" si="0"/>
        <v>1.0945334787113894</v>
      </c>
      <c r="K16">
        <f t="shared" si="1"/>
        <v>18.429317120012083</v>
      </c>
      <c r="L16">
        <f t="shared" si="2"/>
        <v>1.4292977621850054</v>
      </c>
      <c r="M16">
        <f t="shared" si="3"/>
        <v>84.816331791966107</v>
      </c>
      <c r="N16">
        <f t="shared" si="4"/>
        <v>2.042892092987064</v>
      </c>
      <c r="O16" s="3">
        <f t="shared" si="5"/>
        <v>41.517773788996294</v>
      </c>
    </row>
    <row r="17" spans="1:15" x14ac:dyDescent="0.3">
      <c r="A17" t="s">
        <v>23</v>
      </c>
      <c r="B17" t="s">
        <v>63</v>
      </c>
      <c r="C17">
        <v>54.132672519102925</v>
      </c>
      <c r="D17">
        <v>4.4786061739423122</v>
      </c>
      <c r="E17">
        <v>45.351618482187256</v>
      </c>
      <c r="F17">
        <v>62.913726556018595</v>
      </c>
      <c r="G17">
        <v>8.2733882617043397E-2</v>
      </c>
      <c r="H17">
        <v>0.84867958294786727</v>
      </c>
      <c r="I17">
        <v>21206.105748904971</v>
      </c>
      <c r="J17">
        <f t="shared" si="0"/>
        <v>0.92123807072214903</v>
      </c>
      <c r="K17">
        <f t="shared" si="1"/>
        <v>20.057913261274198</v>
      </c>
      <c r="L17">
        <f t="shared" si="2"/>
        <v>1.6239801755730876</v>
      </c>
      <c r="M17">
        <f t="shared" si="3"/>
        <v>65.394563598047711</v>
      </c>
      <c r="N17">
        <f t="shared" si="4"/>
        <v>2.6373116106543963</v>
      </c>
      <c r="O17" s="3">
        <f t="shared" si="5"/>
        <v>24.795918439771079</v>
      </c>
    </row>
    <row r="18" spans="1:15" x14ac:dyDescent="0.3">
      <c r="A18" t="s">
        <v>24</v>
      </c>
      <c r="B18" t="s">
        <v>63</v>
      </c>
      <c r="C18">
        <v>80.221650758965438</v>
      </c>
      <c r="D18">
        <v>2.8193951662531798</v>
      </c>
      <c r="E18">
        <v>74.693756511346137</v>
      </c>
      <c r="F18">
        <v>85.749545006584739</v>
      </c>
      <c r="G18">
        <v>3.5145065447784854E-2</v>
      </c>
      <c r="H18">
        <v>6.6150199867758568</v>
      </c>
      <c r="I18">
        <v>744885.49110766512</v>
      </c>
      <c r="J18">
        <f t="shared" si="0"/>
        <v>2.5719681154275333</v>
      </c>
      <c r="K18">
        <f t="shared" si="1"/>
        <v>7.9489891034917948</v>
      </c>
      <c r="L18">
        <f t="shared" si="2"/>
        <v>2.406649522768963</v>
      </c>
      <c r="M18">
        <f t="shared" si="3"/>
        <v>202.0017840448358</v>
      </c>
      <c r="N18">
        <f t="shared" si="4"/>
        <v>5.7919619254440775</v>
      </c>
      <c r="O18" s="3">
        <f t="shared" si="5"/>
        <v>34.876227890491194</v>
      </c>
    </row>
    <row r="19" spans="1:15" x14ac:dyDescent="0.3">
      <c r="A19" t="s">
        <v>25</v>
      </c>
      <c r="B19" t="s">
        <v>63</v>
      </c>
      <c r="C19">
        <v>56.192097195153266</v>
      </c>
      <c r="D19">
        <v>2.2287296972906994</v>
      </c>
      <c r="E19">
        <v>51.822301069864302</v>
      </c>
      <c r="F19">
        <v>60.561893320442231</v>
      </c>
      <c r="G19">
        <v>3.9662689391186022E-2</v>
      </c>
      <c r="H19">
        <v>1.1086783726893041</v>
      </c>
      <c r="I19">
        <v>144469.03842111543</v>
      </c>
      <c r="J19">
        <f t="shared" si="0"/>
        <v>1.0529379719096961</v>
      </c>
      <c r="K19">
        <f t="shared" si="1"/>
        <v>4.9672360635854922</v>
      </c>
      <c r="L19">
        <f t="shared" si="2"/>
        <v>1.6857629158545979</v>
      </c>
      <c r="M19">
        <f t="shared" si="3"/>
        <v>21.155949339153199</v>
      </c>
      <c r="N19">
        <f t="shared" si="4"/>
        <v>2.8417966084705961</v>
      </c>
      <c r="O19" s="3">
        <f t="shared" si="5"/>
        <v>7.4445684381821229</v>
      </c>
    </row>
    <row r="20" spans="1:15" x14ac:dyDescent="0.3">
      <c r="A20" t="s">
        <v>26</v>
      </c>
      <c r="B20" t="s">
        <v>63</v>
      </c>
      <c r="C20">
        <v>42.327472633636837</v>
      </c>
      <c r="D20">
        <v>3.275665876144692</v>
      </c>
      <c r="E20">
        <v>35.90498359393014</v>
      </c>
      <c r="F20">
        <v>48.749961673343535</v>
      </c>
      <c r="G20">
        <v>7.7388647900077615E-2</v>
      </c>
      <c r="H20">
        <v>1.1060199362150307</v>
      </c>
      <c r="I20">
        <v>21793.200996897329</v>
      </c>
      <c r="J20">
        <f t="shared" si="0"/>
        <v>1.0516748243706469</v>
      </c>
      <c r="K20">
        <f t="shared" si="1"/>
        <v>10.729986932138772</v>
      </c>
      <c r="L20">
        <f t="shared" si="2"/>
        <v>1.2698241790091052</v>
      </c>
      <c r="M20">
        <f t="shared" si="3"/>
        <v>45.590493262265028</v>
      </c>
      <c r="N20">
        <f t="shared" si="4"/>
        <v>1.6124534455961479</v>
      </c>
      <c r="O20" s="3">
        <f t="shared" si="5"/>
        <v>28.273990413043862</v>
      </c>
    </row>
    <row r="21" spans="1:15" x14ac:dyDescent="0.3">
      <c r="A21" t="s">
        <v>27</v>
      </c>
      <c r="B21" t="s">
        <v>63</v>
      </c>
      <c r="C21">
        <v>115.56496665303787</v>
      </c>
      <c r="D21">
        <v>6.4035286004621419</v>
      </c>
      <c r="E21">
        <v>103.00978129319262</v>
      </c>
      <c r="F21">
        <v>128.12015201288312</v>
      </c>
      <c r="G21">
        <v>5.5410638586411182E-2</v>
      </c>
      <c r="H21">
        <v>0.23766188692073298</v>
      </c>
      <c r="I21">
        <v>8649.8031097584226</v>
      </c>
      <c r="J21">
        <f t="shared" si="0"/>
        <v>0.48750578142288015</v>
      </c>
      <c r="K21">
        <f t="shared" si="1"/>
        <v>41.00517853693664</v>
      </c>
      <c r="L21">
        <f t="shared" si="2"/>
        <v>3.466948999591136</v>
      </c>
      <c r="M21">
        <f t="shared" si="3"/>
        <v>37.437806110669399</v>
      </c>
      <c r="N21">
        <f t="shared" si="4"/>
        <v>12.019735365765978</v>
      </c>
      <c r="O21" s="3">
        <f t="shared" si="5"/>
        <v>3.1146947059498435</v>
      </c>
    </row>
    <row r="22" spans="1:15" x14ac:dyDescent="0.3">
      <c r="A22" t="s">
        <v>28</v>
      </c>
      <c r="B22" t="s">
        <v>63</v>
      </c>
      <c r="C22">
        <v>50.378960952151999</v>
      </c>
      <c r="D22">
        <v>3.3827910216478738</v>
      </c>
      <c r="E22">
        <v>43.746435205746465</v>
      </c>
      <c r="F22">
        <v>57.011486698557533</v>
      </c>
      <c r="G22">
        <v>6.7146899374536897E-2</v>
      </c>
      <c r="H22">
        <v>1.5776979387237304</v>
      </c>
      <c r="I22">
        <v>46302.810039680728</v>
      </c>
      <c r="J22">
        <f t="shared" si="0"/>
        <v>1.2560644643981178</v>
      </c>
      <c r="K22">
        <f t="shared" si="1"/>
        <v>11.443275096141466</v>
      </c>
      <c r="L22">
        <f t="shared" si="2"/>
        <v>1.5113688285645599</v>
      </c>
      <c r="M22">
        <f t="shared" si="3"/>
        <v>69.356367531145281</v>
      </c>
      <c r="N22">
        <f t="shared" si="4"/>
        <v>2.2842357359566101</v>
      </c>
      <c r="O22" s="3">
        <f t="shared" si="5"/>
        <v>30.363051606011094</v>
      </c>
    </row>
    <row r="23" spans="1:15" x14ac:dyDescent="0.3">
      <c r="A23" t="s">
        <v>29</v>
      </c>
      <c r="B23" t="s">
        <v>63</v>
      </c>
      <c r="C23">
        <v>56.711908418434994</v>
      </c>
      <c r="D23">
        <v>4.2493365368805192</v>
      </c>
      <c r="E23">
        <v>48.380375726748809</v>
      </c>
      <c r="F23">
        <v>65.043441110121179</v>
      </c>
      <c r="G23">
        <v>7.4928470146478326E-2</v>
      </c>
      <c r="H23">
        <v>1.2453959862693083</v>
      </c>
      <c r="I23">
        <v>33711.817203274899</v>
      </c>
      <c r="J23">
        <f t="shared" si="0"/>
        <v>1.1159731118039127</v>
      </c>
      <c r="K23">
        <f t="shared" si="1"/>
        <v>18.056861003667724</v>
      </c>
      <c r="L23">
        <f t="shared" si="2"/>
        <v>1.7013572525530498</v>
      </c>
      <c r="M23">
        <f t="shared" si="3"/>
        <v>86.389678826937555</v>
      </c>
      <c r="N23">
        <f t="shared" si="4"/>
        <v>2.8946165008148621</v>
      </c>
      <c r="O23" s="3">
        <f t="shared" si="5"/>
        <v>29.844947958604546</v>
      </c>
    </row>
    <row r="24" spans="1:15" x14ac:dyDescent="0.3">
      <c r="A24" t="s">
        <v>30</v>
      </c>
      <c r="B24" t="s">
        <v>63</v>
      </c>
      <c r="C24">
        <v>60.114831699175092</v>
      </c>
      <c r="D24">
        <v>2.3418880249735889</v>
      </c>
      <c r="E24">
        <v>55.523169807726163</v>
      </c>
      <c r="F24">
        <v>64.706493590624021</v>
      </c>
      <c r="G24">
        <v>3.8956908948739932E-2</v>
      </c>
      <c r="H24">
        <v>0.98194062206922372</v>
      </c>
      <c r="I24">
        <v>97936.703558576439</v>
      </c>
      <c r="J24">
        <f t="shared" si="0"/>
        <v>0.99092917106583545</v>
      </c>
      <c r="K24">
        <f t="shared" si="1"/>
        <v>5.4844395215146973</v>
      </c>
      <c r="L24">
        <f t="shared" si="2"/>
        <v>1.8034449509752526</v>
      </c>
      <c r="M24">
        <f t="shared" si="3"/>
        <v>20.68852941928429</v>
      </c>
      <c r="N24">
        <f t="shared" si="4"/>
        <v>3.2524136911981314</v>
      </c>
      <c r="O24" s="3">
        <f t="shared" si="5"/>
        <v>6.3609772260130297</v>
      </c>
    </row>
    <row r="25" spans="1:15" x14ac:dyDescent="0.3">
      <c r="A25" t="s">
        <v>31</v>
      </c>
      <c r="B25" t="s">
        <v>63</v>
      </c>
      <c r="C25">
        <v>51.540757128302488</v>
      </c>
      <c r="D25">
        <v>2.4767860135524962</v>
      </c>
      <c r="E25">
        <v>46.684605241266404</v>
      </c>
      <c r="F25">
        <v>56.396909015338572</v>
      </c>
      <c r="G25">
        <v>4.8054901626433867E-2</v>
      </c>
      <c r="H25">
        <v>1.7375663644872368</v>
      </c>
      <c r="I25">
        <v>73294.819433415018</v>
      </c>
      <c r="J25">
        <f t="shared" si="0"/>
        <v>1.3181678058909028</v>
      </c>
      <c r="K25">
        <f t="shared" si="1"/>
        <v>6.1344689569292656</v>
      </c>
      <c r="L25">
        <f t="shared" si="2"/>
        <v>1.5462227138490745</v>
      </c>
      <c r="M25">
        <f t="shared" si="3"/>
        <v>40.94779466151504</v>
      </c>
      <c r="N25">
        <f t="shared" si="4"/>
        <v>2.390804680822797</v>
      </c>
      <c r="O25" s="3">
        <f t="shared" si="5"/>
        <v>17.127201979302981</v>
      </c>
    </row>
    <row r="26" spans="1:15" x14ac:dyDescent="0.3">
      <c r="A26" t="s">
        <v>32</v>
      </c>
      <c r="B26" t="s">
        <v>63</v>
      </c>
      <c r="C26">
        <v>85.599237020378098</v>
      </c>
      <c r="D26">
        <v>3.7872213730412128</v>
      </c>
      <c r="E26">
        <v>78.16981249201001</v>
      </c>
      <c r="F26">
        <v>93.028661548746186</v>
      </c>
      <c r="G26">
        <v>4.4243634696645856E-2</v>
      </c>
      <c r="H26">
        <v>6.8070118692494663</v>
      </c>
      <c r="I26">
        <v>479548.67781368323</v>
      </c>
      <c r="J26">
        <f t="shared" si="0"/>
        <v>2.609025080226226</v>
      </c>
      <c r="K26">
        <f t="shared" si="1"/>
        <v>14.343045728420169</v>
      </c>
      <c r="L26">
        <f t="shared" si="2"/>
        <v>2.5679771106113427</v>
      </c>
      <c r="M26">
        <f t="shared" si="3"/>
        <v>375.06801810787204</v>
      </c>
      <c r="N26">
        <f t="shared" si="4"/>
        <v>6.5945064406237801</v>
      </c>
      <c r="O26" s="3">
        <f t="shared" si="5"/>
        <v>56.875828613550347</v>
      </c>
    </row>
    <row r="27" spans="1:15" x14ac:dyDescent="0.3">
      <c r="A27" t="s">
        <v>33</v>
      </c>
      <c r="B27" t="s">
        <v>63</v>
      </c>
      <c r="C27">
        <v>72.180943842907851</v>
      </c>
      <c r="D27">
        <v>3.2674178509654404</v>
      </c>
      <c r="E27">
        <v>65.771222325388777</v>
      </c>
      <c r="F27">
        <v>78.590665360426925</v>
      </c>
      <c r="G27">
        <v>4.5267042476980317E-2</v>
      </c>
      <c r="H27">
        <v>9.8159120558026078</v>
      </c>
      <c r="I27">
        <v>609380.68535679346</v>
      </c>
      <c r="J27">
        <f t="shared" si="0"/>
        <v>3.1330355975958217</v>
      </c>
      <c r="K27">
        <f t="shared" si="1"/>
        <v>10.676019412807616</v>
      </c>
      <c r="L27">
        <f t="shared" si="2"/>
        <v>2.1654283152872353</v>
      </c>
      <c r="M27">
        <f t="shared" si="3"/>
        <v>402.57996361095752</v>
      </c>
      <c r="N27">
        <f t="shared" si="4"/>
        <v>4.6890797886477147</v>
      </c>
      <c r="O27" s="3">
        <f t="shared" si="5"/>
        <v>85.854790653297385</v>
      </c>
    </row>
    <row r="28" spans="1:15" x14ac:dyDescent="0.3">
      <c r="A28" t="s">
        <v>34</v>
      </c>
      <c r="B28" t="s">
        <v>63</v>
      </c>
      <c r="C28">
        <v>84.222681228187966</v>
      </c>
      <c r="D28">
        <v>3.249333224851128</v>
      </c>
      <c r="E28">
        <v>77.848436476246007</v>
      </c>
      <c r="F28">
        <v>90.596925980129924</v>
      </c>
      <c r="G28">
        <v>3.8580263385911168E-2</v>
      </c>
      <c r="H28">
        <v>1.128222541982449</v>
      </c>
      <c r="I28">
        <v>90899.892501884649</v>
      </c>
      <c r="J28">
        <f t="shared" si="0"/>
        <v>1.0621782063206009</v>
      </c>
      <c r="K28">
        <f t="shared" si="1"/>
        <v>10.558166406121432</v>
      </c>
      <c r="L28">
        <f t="shared" si="2"/>
        <v>2.526680436845639</v>
      </c>
      <c r="M28">
        <f t="shared" si="3"/>
        <v>45.760990689076209</v>
      </c>
      <c r="N28">
        <f t="shared" si="4"/>
        <v>6.3841140299384689</v>
      </c>
      <c r="O28" s="3">
        <f t="shared" si="5"/>
        <v>7.1679469499571677</v>
      </c>
    </row>
    <row r="29" spans="1:15" x14ac:dyDescent="0.3">
      <c r="A29" t="s">
        <v>35</v>
      </c>
      <c r="B29" t="s">
        <v>63</v>
      </c>
      <c r="C29">
        <v>71.320850550449947</v>
      </c>
      <c r="D29">
        <v>2.99889885577117</v>
      </c>
      <c r="E29">
        <v>65.437885040232104</v>
      </c>
      <c r="F29">
        <v>77.203816060667791</v>
      </c>
      <c r="G29">
        <v>4.2047996239891319E-2</v>
      </c>
      <c r="H29">
        <v>0.87439364028146216</v>
      </c>
      <c r="I29">
        <v>65864.613799573795</v>
      </c>
      <c r="J29">
        <f t="shared" si="0"/>
        <v>0.93509017762003155</v>
      </c>
      <c r="K29">
        <f t="shared" si="1"/>
        <v>8.9933943471456335</v>
      </c>
      <c r="L29">
        <f t="shared" si="2"/>
        <v>2.1396255165134983</v>
      </c>
      <c r="M29">
        <f t="shared" si="3"/>
        <v>30.209446622194292</v>
      </c>
      <c r="N29">
        <f t="shared" si="4"/>
        <v>4.5779973509156546</v>
      </c>
      <c r="O29" s="3">
        <f t="shared" si="5"/>
        <v>6.5988344480260652</v>
      </c>
    </row>
    <row r="30" spans="1:15" x14ac:dyDescent="0.3">
      <c r="A30" t="s">
        <v>36</v>
      </c>
      <c r="B30" t="s">
        <v>63</v>
      </c>
      <c r="C30">
        <v>79.68682747140511</v>
      </c>
      <c r="D30">
        <v>4.5676903424275768</v>
      </c>
      <c r="E30">
        <v>70.726350296876817</v>
      </c>
      <c r="F30">
        <v>88.647304645933403</v>
      </c>
      <c r="G30">
        <v>5.7320519430474892E-2</v>
      </c>
      <c r="H30">
        <v>0.83069245074379128</v>
      </c>
      <c r="I30">
        <v>49790.821724759124</v>
      </c>
      <c r="J30">
        <f t="shared" si="0"/>
        <v>0.91142331040180846</v>
      </c>
      <c r="K30">
        <f t="shared" si="1"/>
        <v>20.863795064306153</v>
      </c>
      <c r="L30">
        <f t="shared" si="2"/>
        <v>2.3906048241421534</v>
      </c>
      <c r="M30">
        <f t="shared" si="3"/>
        <v>66.580294921819274</v>
      </c>
      <c r="N30">
        <f t="shared" si="4"/>
        <v>5.7149914252117364</v>
      </c>
      <c r="O30" s="3">
        <f t="shared" si="5"/>
        <v>11.650112829233601</v>
      </c>
    </row>
    <row r="31" spans="1:15" x14ac:dyDescent="0.3">
      <c r="A31" t="s">
        <v>37</v>
      </c>
      <c r="B31" t="s">
        <v>63</v>
      </c>
      <c r="C31">
        <v>68.584147232140367</v>
      </c>
      <c r="D31">
        <v>2.4012681285989119</v>
      </c>
      <c r="E31">
        <v>63.873559026023599</v>
      </c>
      <c r="F31">
        <v>73.294735438257135</v>
      </c>
      <c r="G31">
        <v>3.5011999499989607E-2</v>
      </c>
      <c r="H31">
        <v>0.43334809452729189</v>
      </c>
      <c r="I31">
        <v>39763.734400787471</v>
      </c>
      <c r="J31">
        <f t="shared" si="0"/>
        <v>0.65829180044057356</v>
      </c>
      <c r="K31">
        <f t="shared" si="1"/>
        <v>5.7660886254249206</v>
      </c>
      <c r="L31">
        <f t="shared" si="2"/>
        <v>2.0575244169642111</v>
      </c>
      <c r="M31">
        <f t="shared" si="3"/>
        <v>9.5990962694509072</v>
      </c>
      <c r="N31">
        <f t="shared" si="4"/>
        <v>4.233406726403917</v>
      </c>
      <c r="O31" s="3">
        <f t="shared" si="5"/>
        <v>2.2674637448797403</v>
      </c>
    </row>
    <row r="32" spans="1:15" x14ac:dyDescent="0.3">
      <c r="A32" t="s">
        <v>38</v>
      </c>
      <c r="B32" t="s">
        <v>63</v>
      </c>
      <c r="C32">
        <v>62.299925550111141</v>
      </c>
      <c r="D32">
        <v>2.7470031348107393</v>
      </c>
      <c r="E32">
        <v>56.91110602808822</v>
      </c>
      <c r="F32">
        <v>67.688745072134068</v>
      </c>
      <c r="G32">
        <v>4.4093200923670105E-2</v>
      </c>
      <c r="H32">
        <v>0.99349632571186208</v>
      </c>
      <c r="I32">
        <v>76617.42893516914</v>
      </c>
      <c r="J32">
        <f t="shared" si="0"/>
        <v>0.99674285837013255</v>
      </c>
      <c r="K32">
        <f t="shared" si="1"/>
        <v>7.5460262226600285</v>
      </c>
      <c r="L32">
        <f t="shared" si="2"/>
        <v>1.8689977665033342</v>
      </c>
      <c r="M32">
        <f t="shared" si="3"/>
        <v>28.8002805305238</v>
      </c>
      <c r="N32">
        <f t="shared" si="4"/>
        <v>3.4931526511944515</v>
      </c>
      <c r="O32" s="3">
        <f t="shared" si="5"/>
        <v>8.2447815501781196</v>
      </c>
    </row>
    <row r="33" spans="1:15" x14ac:dyDescent="0.3">
      <c r="A33" t="s">
        <v>39</v>
      </c>
      <c r="B33" t="s">
        <v>63</v>
      </c>
      <c r="C33">
        <v>64.467490464778564</v>
      </c>
      <c r="D33">
        <v>1.9850299342834061</v>
      </c>
      <c r="E33">
        <v>60.573440281103295</v>
      </c>
      <c r="F33">
        <v>68.361540648453825</v>
      </c>
      <c r="G33">
        <v>3.0791177382155362E-2</v>
      </c>
      <c r="H33">
        <v>0.55492462414121835</v>
      </c>
      <c r="I33">
        <v>56778.475571760406</v>
      </c>
      <c r="J33">
        <f t="shared" si="0"/>
        <v>0.74493263060576043</v>
      </c>
      <c r="K33">
        <f t="shared" si="1"/>
        <v>3.9403438400011837</v>
      </c>
      <c r="L33">
        <f t="shared" si="2"/>
        <v>1.9340247139433568</v>
      </c>
      <c r="M33">
        <f t="shared" si="3"/>
        <v>8.4000188358143539</v>
      </c>
      <c r="N33">
        <f t="shared" si="4"/>
        <v>3.7404515941436833</v>
      </c>
      <c r="O33" s="3">
        <f t="shared" si="5"/>
        <v>2.2457231765720533</v>
      </c>
    </row>
    <row r="34" spans="1:15" x14ac:dyDescent="0.3">
      <c r="A34" t="s">
        <v>40</v>
      </c>
      <c r="B34" t="s">
        <v>63</v>
      </c>
      <c r="C34">
        <v>74.215138701439258</v>
      </c>
      <c r="D34">
        <v>2.7330344754046005</v>
      </c>
      <c r="E34">
        <v>68.853721617932109</v>
      </c>
      <c r="F34">
        <v>79.576555784946407</v>
      </c>
      <c r="G34">
        <v>3.6825835311032014E-2</v>
      </c>
      <c r="H34">
        <v>0.5744291143770891</v>
      </c>
      <c r="I34">
        <v>46192.722829554856</v>
      </c>
      <c r="J34">
        <f t="shared" si="0"/>
        <v>0.75791102009212741</v>
      </c>
      <c r="K34">
        <f t="shared" si="1"/>
        <v>7.4694774437501001</v>
      </c>
      <c r="L34">
        <f t="shared" si="2"/>
        <v>2.2264541610431778</v>
      </c>
      <c r="M34">
        <f t="shared" si="3"/>
        <v>16.483096697932968</v>
      </c>
      <c r="N34">
        <f t="shared" si="4"/>
        <v>4.9570981312264806</v>
      </c>
      <c r="O34" s="3">
        <f t="shared" si="5"/>
        <v>3.3251503725738702</v>
      </c>
    </row>
  </sheetData>
  <autoFilter ref="A1:P34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xSplit="1" topLeftCell="B1" activePane="topRight" state="frozen"/>
      <selection pane="topRight" activeCell="C2" sqref="C2"/>
    </sheetView>
  </sheetViews>
  <sheetFormatPr baseColWidth="10" defaultRowHeight="14.4" x14ac:dyDescent="0.3"/>
  <cols>
    <col min="1" max="1" width="18.109375" bestFit="1" customWidth="1"/>
    <col min="2" max="2" width="29.5546875" bestFit="1" customWidth="1"/>
    <col min="3" max="3" width="12.33203125" bestFit="1" customWidth="1"/>
    <col min="4" max="5" width="12" bestFit="1" customWidth="1"/>
    <col min="6" max="6" width="20.77734375" bestFit="1" customWidth="1"/>
    <col min="7" max="7" width="21.33203125" bestFit="1" customWidth="1"/>
    <col min="8" max="8" width="20.5546875" bestFit="1" customWidth="1"/>
    <col min="9" max="9" width="21.6640625" bestFit="1" customWidth="1"/>
    <col min="10" max="14" width="21.6640625" customWidth="1"/>
    <col min="15" max="15" width="12.5546875" style="3" bestFit="1" customWidth="1"/>
  </cols>
  <sheetData>
    <row r="1" spans="1:20" ht="15" customHeight="1" x14ac:dyDescent="0.3">
      <c r="A1" s="1" t="s">
        <v>0</v>
      </c>
      <c r="B1" s="1" t="s">
        <v>1</v>
      </c>
      <c r="C1" s="1" t="s">
        <v>45</v>
      </c>
      <c r="D1" s="1" t="s">
        <v>44</v>
      </c>
      <c r="E1" s="1" t="s">
        <v>5</v>
      </c>
      <c r="F1" s="1" t="s">
        <v>6</v>
      </c>
      <c r="G1" s="1" t="s">
        <v>4</v>
      </c>
      <c r="H1" s="1" t="s">
        <v>2</v>
      </c>
      <c r="I1" s="1" t="s">
        <v>3</v>
      </c>
      <c r="J1" s="1" t="s">
        <v>46</v>
      </c>
      <c r="K1" s="1" t="s">
        <v>42</v>
      </c>
      <c r="L1" s="1" t="s">
        <v>43</v>
      </c>
      <c r="M1" s="1" t="s">
        <v>51</v>
      </c>
      <c r="N1" s="1" t="s">
        <v>52</v>
      </c>
      <c r="O1" s="2" t="s">
        <v>41</v>
      </c>
      <c r="P1" s="1" t="s">
        <v>47</v>
      </c>
    </row>
    <row r="2" spans="1:20" x14ac:dyDescent="0.3">
      <c r="A2" t="s">
        <v>8</v>
      </c>
      <c r="C2">
        <v>20.256540850530602</v>
      </c>
      <c r="D2">
        <v>2.0480981541670702</v>
      </c>
      <c r="E2">
        <v>16.241504073314399</v>
      </c>
      <c r="F2">
        <v>24.2715776277469</v>
      </c>
      <c r="G2">
        <v>0.10110799120539</v>
      </c>
      <c r="H2">
        <v>17.935224854048698</v>
      </c>
      <c r="J2">
        <f t="shared" ref="J2:J30" si="0">SQRT(H2)</f>
        <v>4.234999982768441</v>
      </c>
      <c r="K2">
        <f t="shared" ref="K2:K30" si="1">+(G2*C2)^2</f>
        <v>4.1947060491025656</v>
      </c>
      <c r="L2">
        <f t="shared" ref="L2:L30" si="2">$Q$2*C2</f>
        <v>0.76974855232016282</v>
      </c>
      <c r="M2">
        <f t="shared" ref="M2:M30" si="3">(1.96^2)*(K2)*H2</f>
        <v>289.01507815310384</v>
      </c>
      <c r="N2">
        <f>L2^2</f>
        <v>0.59251283379898645</v>
      </c>
      <c r="O2" s="3">
        <f>M2/N2</f>
        <v>487.77859595047011</v>
      </c>
      <c r="P2" s="3">
        <f>SUM(O2:O34)</f>
        <v>40245.434838731111</v>
      </c>
      <c r="Q2">
        <v>3.7999999999999999E-2</v>
      </c>
    </row>
    <row r="3" spans="1:20" x14ac:dyDescent="0.3">
      <c r="A3" s="5" t="s">
        <v>9</v>
      </c>
      <c r="B3" s="5"/>
      <c r="C3">
        <v>34.063981809964197</v>
      </c>
      <c r="D3">
        <v>3.1828169740841501</v>
      </c>
      <c r="E3">
        <v>27.8244726438163</v>
      </c>
      <c r="F3">
        <v>40.303490976112101</v>
      </c>
      <c r="G3">
        <v>9.3436433586667103E-2</v>
      </c>
      <c r="H3">
        <v>28.691050805482501</v>
      </c>
      <c r="I3" s="5"/>
      <c r="J3" s="5">
        <f t="shared" si="0"/>
        <v>5.3564027859639625</v>
      </c>
      <c r="K3" s="5">
        <f t="shared" si="1"/>
        <v>10.130323890518222</v>
      </c>
      <c r="L3">
        <f t="shared" si="2"/>
        <v>1.2944313087786394</v>
      </c>
      <c r="M3">
        <f t="shared" si="3"/>
        <v>1116.5596471082597</v>
      </c>
      <c r="N3">
        <f t="shared" ref="N3:N34" si="4">L3^2</f>
        <v>1.6755524131463815</v>
      </c>
      <c r="O3" s="3">
        <f>M3/N3</f>
        <v>666.3830020163706</v>
      </c>
    </row>
    <row r="4" spans="1:20" x14ac:dyDescent="0.3">
      <c r="A4" t="s">
        <v>10</v>
      </c>
      <c r="C4">
        <v>26.364462683017699</v>
      </c>
      <c r="D4">
        <v>5.1664279262210098</v>
      </c>
      <c r="E4">
        <v>16.2363357236677</v>
      </c>
      <c r="F4">
        <v>36.492589642367598</v>
      </c>
      <c r="G4">
        <v>0.19596181376186</v>
      </c>
      <c r="H4">
        <v>92.152828495927594</v>
      </c>
      <c r="J4">
        <f t="shared" si="0"/>
        <v>9.5996264768962547</v>
      </c>
      <c r="K4">
        <f t="shared" si="1"/>
        <v>26.691977516836452</v>
      </c>
      <c r="L4">
        <f t="shared" si="2"/>
        <v>1.0018495819546724</v>
      </c>
      <c r="M4">
        <f t="shared" si="3"/>
        <v>9449.3418950546711</v>
      </c>
      <c r="N4">
        <f t="shared" si="4"/>
        <v>1.0037025848627519</v>
      </c>
      <c r="O4" s="3">
        <f t="shared" ref="O4:O34" si="5">M4/N4</f>
        <v>9414.4839692196183</v>
      </c>
    </row>
    <row r="5" spans="1:20" x14ac:dyDescent="0.3">
      <c r="A5" t="s">
        <v>11</v>
      </c>
      <c r="C5">
        <v>35.076363746204002</v>
      </c>
      <c r="D5">
        <v>3.8140137323566798</v>
      </c>
      <c r="E5">
        <v>27.5994733573995</v>
      </c>
      <c r="F5">
        <v>42.553254135008402</v>
      </c>
      <c r="G5">
        <v>0.108734581496334</v>
      </c>
      <c r="H5">
        <v>49.5838193077578</v>
      </c>
      <c r="J5">
        <f t="shared" si="0"/>
        <v>7.0415778990051514</v>
      </c>
      <c r="K5">
        <f t="shared" si="1"/>
        <v>14.546700750605291</v>
      </c>
      <c r="L5">
        <f t="shared" si="2"/>
        <v>1.3329018223557521</v>
      </c>
      <c r="M5">
        <f t="shared" si="3"/>
        <v>2770.873018691891</v>
      </c>
      <c r="N5">
        <f t="shared" si="4"/>
        <v>1.7766272680392847</v>
      </c>
      <c r="O5" s="3">
        <f t="shared" si="5"/>
        <v>1559.6254028848</v>
      </c>
    </row>
    <row r="6" spans="1:20" x14ac:dyDescent="0.3">
      <c r="A6" s="4" t="s">
        <v>12</v>
      </c>
      <c r="B6" s="4"/>
      <c r="C6">
        <v>26.312035797262901</v>
      </c>
      <c r="D6">
        <v>3.9445001879065198</v>
      </c>
      <c r="E6">
        <v>18.579343255180198</v>
      </c>
      <c r="F6">
        <v>34.044728339345603</v>
      </c>
      <c r="G6">
        <v>0.14991239059947001</v>
      </c>
      <c r="H6">
        <v>50.910698773765901</v>
      </c>
      <c r="I6" s="4"/>
      <c r="J6" s="4">
        <f t="shared" si="0"/>
        <v>7.1351733527480539</v>
      </c>
      <c r="K6" s="4">
        <f t="shared" si="1"/>
        <v>15.559081732394517</v>
      </c>
      <c r="L6">
        <f t="shared" si="2"/>
        <v>0.99985736029599026</v>
      </c>
      <c r="M6">
        <f t="shared" si="3"/>
        <v>3043.0224953307079</v>
      </c>
      <c r="N6">
        <f t="shared" si="4"/>
        <v>0.99971474093806567</v>
      </c>
      <c r="O6" s="3">
        <f t="shared" si="5"/>
        <v>3043.890792762882</v>
      </c>
      <c r="R6">
        <v>0.44609416046390926</v>
      </c>
    </row>
    <row r="7" spans="1:20" x14ac:dyDescent="0.3">
      <c r="A7" t="s">
        <v>13</v>
      </c>
      <c r="C7">
        <v>38.892299295357603</v>
      </c>
      <c r="D7">
        <v>5.15722900955359</v>
      </c>
      <c r="E7">
        <v>28.7822056459128</v>
      </c>
      <c r="F7">
        <v>49.002392944802402</v>
      </c>
      <c r="G7">
        <v>0.13260283148569699</v>
      </c>
      <c r="H7">
        <v>70.398888255851503</v>
      </c>
      <c r="J7">
        <f t="shared" si="0"/>
        <v>8.3904045346962572</v>
      </c>
      <c r="K7">
        <f t="shared" si="1"/>
        <v>26.597011056981167</v>
      </c>
      <c r="L7">
        <f t="shared" si="2"/>
        <v>1.4779073732235888</v>
      </c>
      <c r="M7">
        <f t="shared" si="3"/>
        <v>7193.0118758807894</v>
      </c>
      <c r="N7">
        <f t="shared" si="4"/>
        <v>2.1842102038286479</v>
      </c>
      <c r="O7" s="3">
        <f t="shared" si="5"/>
        <v>3293.1866462634125</v>
      </c>
      <c r="T7">
        <f>39000/33</f>
        <v>1181.8181818181818</v>
      </c>
    </row>
    <row r="8" spans="1:20" x14ac:dyDescent="0.3">
      <c r="A8" t="s">
        <v>14</v>
      </c>
      <c r="C8">
        <v>16.747356759001399</v>
      </c>
      <c r="D8">
        <v>1.4139246624717301</v>
      </c>
      <c r="E8">
        <v>13.975536712932501</v>
      </c>
      <c r="F8">
        <v>19.519176805070298</v>
      </c>
      <c r="G8">
        <v>8.4426735682439205E-2</v>
      </c>
      <c r="H8">
        <v>12.633679469942299</v>
      </c>
      <c r="J8">
        <f t="shared" si="0"/>
        <v>3.5543887617904573</v>
      </c>
      <c r="K8">
        <f t="shared" si="1"/>
        <v>1.9991829511457753</v>
      </c>
      <c r="L8">
        <f t="shared" si="2"/>
        <v>0.63639955684205318</v>
      </c>
      <c r="M8">
        <f t="shared" si="3"/>
        <v>97.027431827718786</v>
      </c>
      <c r="N8">
        <f t="shared" si="4"/>
        <v>0.4050043959487617</v>
      </c>
      <c r="O8" s="3">
        <f t="shared" si="5"/>
        <v>239.57130539391483</v>
      </c>
    </row>
    <row r="9" spans="1:20" x14ac:dyDescent="0.3">
      <c r="A9" t="s">
        <v>15</v>
      </c>
      <c r="C9">
        <v>50.222564829192798</v>
      </c>
      <c r="D9">
        <v>1.4173597423417099</v>
      </c>
      <c r="E9">
        <v>47.444010744531802</v>
      </c>
      <c r="F9">
        <v>53.001118913853901</v>
      </c>
      <c r="G9">
        <v>2.82215722586482E-2</v>
      </c>
      <c r="H9">
        <v>18.921150941563301</v>
      </c>
      <c r="J9">
        <f t="shared" si="0"/>
        <v>4.3498449330479936</v>
      </c>
      <c r="K9">
        <f t="shared" si="1"/>
        <v>2.0089086392109539</v>
      </c>
      <c r="L9">
        <f t="shared" si="2"/>
        <v>1.9084574635093263</v>
      </c>
      <c r="M9">
        <f t="shared" si="3"/>
        <v>146.0225335685771</v>
      </c>
      <c r="N9">
        <f t="shared" si="4"/>
        <v>3.6422098900244517</v>
      </c>
      <c r="O9" s="3">
        <f t="shared" si="5"/>
        <v>40.091740448158738</v>
      </c>
    </row>
    <row r="10" spans="1:20" x14ac:dyDescent="0.3">
      <c r="A10" t="s">
        <v>16</v>
      </c>
      <c r="C10">
        <v>27.6687760008606</v>
      </c>
      <c r="D10">
        <v>2.15808965089199</v>
      </c>
      <c r="E10">
        <v>23.43811483883</v>
      </c>
      <c r="F10">
        <v>31.8994371628911</v>
      </c>
      <c r="G10">
        <v>7.7997293802402695E-2</v>
      </c>
      <c r="H10">
        <v>18.5657006275596</v>
      </c>
      <c r="J10">
        <f t="shared" si="0"/>
        <v>4.3087934073890803</v>
      </c>
      <c r="K10">
        <f t="shared" si="1"/>
        <v>4.657350941287123</v>
      </c>
      <c r="L10">
        <f t="shared" si="2"/>
        <v>1.0514134880327028</v>
      </c>
      <c r="M10">
        <f t="shared" si="3"/>
        <v>332.17156302000086</v>
      </c>
      <c r="N10">
        <f t="shared" si="4"/>
        <v>1.1054703228170946</v>
      </c>
      <c r="O10" s="3">
        <f t="shared" si="5"/>
        <v>300.47985564508025</v>
      </c>
    </row>
    <row r="11" spans="1:20" x14ac:dyDescent="0.3">
      <c r="A11" t="s">
        <v>17</v>
      </c>
      <c r="C11">
        <v>29.351756539813699</v>
      </c>
      <c r="D11">
        <v>1.61042806530872</v>
      </c>
      <c r="E11">
        <v>26.1947164848143</v>
      </c>
      <c r="F11">
        <v>32.508796594812999</v>
      </c>
      <c r="G11">
        <v>5.4866497108078803E-2</v>
      </c>
      <c r="H11">
        <v>22.065266694099201</v>
      </c>
      <c r="J11">
        <f t="shared" si="0"/>
        <v>4.6973680603183734</v>
      </c>
      <c r="K11">
        <f t="shared" si="1"/>
        <v>2.5934785535339917</v>
      </c>
      <c r="L11">
        <f t="shared" si="2"/>
        <v>1.1153667485129206</v>
      </c>
      <c r="M11">
        <f t="shared" si="3"/>
        <v>219.8386177182706</v>
      </c>
      <c r="N11">
        <f t="shared" si="4"/>
        <v>1.2440429836882847</v>
      </c>
      <c r="O11" s="3">
        <f t="shared" si="5"/>
        <v>176.71304014472443</v>
      </c>
    </row>
    <row r="12" spans="1:20" x14ac:dyDescent="0.3">
      <c r="A12" t="s">
        <v>18</v>
      </c>
      <c r="C12">
        <v>31.297803280173198</v>
      </c>
      <c r="D12">
        <v>2.9512718238182201</v>
      </c>
      <c r="E12">
        <v>25.512209026263399</v>
      </c>
      <c r="F12">
        <v>37.083397534082899</v>
      </c>
      <c r="G12">
        <v>9.4296452610392004E-2</v>
      </c>
      <c r="H12">
        <v>51.084127114732901</v>
      </c>
      <c r="J12">
        <f t="shared" si="0"/>
        <v>7.1473160777128708</v>
      </c>
      <c r="K12">
        <f t="shared" si="1"/>
        <v>8.7100053780633431</v>
      </c>
      <c r="L12">
        <f t="shared" si="2"/>
        <v>1.1893165246465816</v>
      </c>
      <c r="M12">
        <f t="shared" si="3"/>
        <v>1709.2931129425453</v>
      </c>
      <c r="N12">
        <f t="shared" si="4"/>
        <v>1.4144737957974227</v>
      </c>
      <c r="O12" s="3">
        <f t="shared" si="5"/>
        <v>1208.4303845154766</v>
      </c>
    </row>
    <row r="13" spans="1:20" x14ac:dyDescent="0.3">
      <c r="A13" t="s">
        <v>19</v>
      </c>
      <c r="C13">
        <v>27.306094838142499</v>
      </c>
      <c r="D13">
        <v>1.9827510379498401</v>
      </c>
      <c r="E13">
        <v>23.4191627976858</v>
      </c>
      <c r="F13">
        <v>31.193026878599301</v>
      </c>
      <c r="G13">
        <v>7.2612032211220298E-2</v>
      </c>
      <c r="H13">
        <v>12.905823631514799</v>
      </c>
      <c r="J13">
        <f t="shared" si="0"/>
        <v>3.5924676242820617</v>
      </c>
      <c r="K13">
        <f t="shared" si="1"/>
        <v>3.9313016784911654</v>
      </c>
      <c r="L13">
        <f t="shared" si="2"/>
        <v>1.0376316038494149</v>
      </c>
      <c r="M13">
        <f t="shared" si="3"/>
        <v>194.9100533405265</v>
      </c>
      <c r="N13">
        <f t="shared" si="4"/>
        <v>1.0766793453071091</v>
      </c>
      <c r="O13" s="3">
        <f t="shared" si="5"/>
        <v>181.02887752985629</v>
      </c>
    </row>
    <row r="14" spans="1:20" x14ac:dyDescent="0.3">
      <c r="A14" t="s">
        <v>20</v>
      </c>
      <c r="C14">
        <v>29.3170312940331</v>
      </c>
      <c r="D14">
        <v>2.7245780507420099</v>
      </c>
      <c r="E14">
        <v>23.975841442429498</v>
      </c>
      <c r="F14">
        <v>34.658221145636801</v>
      </c>
      <c r="G14">
        <v>9.2934991384906698E-2</v>
      </c>
      <c r="H14">
        <v>28.6580590011575</v>
      </c>
      <c r="J14">
        <f t="shared" si="0"/>
        <v>5.3533222396150881</v>
      </c>
      <c r="K14">
        <f t="shared" si="1"/>
        <v>7.4233255545851105</v>
      </c>
      <c r="L14">
        <f t="shared" si="2"/>
        <v>1.1140471891732577</v>
      </c>
      <c r="M14">
        <f t="shared" si="3"/>
        <v>817.25469159867009</v>
      </c>
      <c r="N14">
        <f t="shared" si="4"/>
        <v>1.2411011397048364</v>
      </c>
      <c r="O14" s="3">
        <f t="shared" si="5"/>
        <v>658.49161317588744</v>
      </c>
    </row>
    <row r="15" spans="1:20" x14ac:dyDescent="0.3">
      <c r="A15" t="s">
        <v>21</v>
      </c>
      <c r="C15">
        <v>65.7955370637127</v>
      </c>
      <c r="D15">
        <v>5.3761353801562199</v>
      </c>
      <c r="E15">
        <v>55.256305227238997</v>
      </c>
      <c r="F15">
        <v>76.334768900186404</v>
      </c>
      <c r="G15">
        <v>8.1709727134688007E-2</v>
      </c>
      <c r="H15">
        <v>63.245754690065397</v>
      </c>
      <c r="J15">
        <f t="shared" si="0"/>
        <v>7.9527199554658905</v>
      </c>
      <c r="K15">
        <f t="shared" si="1"/>
        <v>28.902831625767426</v>
      </c>
      <c r="L15">
        <f t="shared" si="2"/>
        <v>2.5002304084210825</v>
      </c>
      <c r="M15">
        <f t="shared" si="3"/>
        <v>7022.3733418281163</v>
      </c>
      <c r="N15">
        <f t="shared" si="4"/>
        <v>6.2511520951934525</v>
      </c>
      <c r="O15" s="3">
        <f t="shared" si="5"/>
        <v>1123.3726575342264</v>
      </c>
    </row>
    <row r="16" spans="1:20" x14ac:dyDescent="0.3">
      <c r="A16" t="s">
        <v>22</v>
      </c>
      <c r="C16">
        <v>63.865479438679003</v>
      </c>
      <c r="D16">
        <v>4.25179849779403</v>
      </c>
      <c r="E16">
        <v>55.5303675187631</v>
      </c>
      <c r="F16">
        <v>72.200591358595005</v>
      </c>
      <c r="G16">
        <v>6.6574282932870404E-2</v>
      </c>
      <c r="H16">
        <v>51.335342508232799</v>
      </c>
      <c r="J16">
        <f t="shared" si="0"/>
        <v>7.1648686316102683</v>
      </c>
      <c r="K16">
        <f t="shared" si="1"/>
        <v>18.077790465843599</v>
      </c>
      <c r="L16">
        <f t="shared" si="2"/>
        <v>2.4268882186698022</v>
      </c>
      <c r="M16">
        <f t="shared" si="3"/>
        <v>3565.1183782721719</v>
      </c>
      <c r="N16">
        <f t="shared" si="4"/>
        <v>5.8897864259182855</v>
      </c>
      <c r="O16" s="3">
        <f t="shared" si="5"/>
        <v>605.30520471569207</v>
      </c>
    </row>
    <row r="17" spans="1:15" x14ac:dyDescent="0.3">
      <c r="A17" t="s">
        <v>23</v>
      </c>
      <c r="C17">
        <v>64.525036153343507</v>
      </c>
      <c r="D17">
        <v>4.2060118946421596</v>
      </c>
      <c r="E17">
        <v>56.2796830641675</v>
      </c>
      <c r="F17">
        <v>72.770389242519599</v>
      </c>
      <c r="G17">
        <v>6.5184185013807502E-2</v>
      </c>
      <c r="H17">
        <v>55.778145248685597</v>
      </c>
      <c r="J17">
        <f t="shared" si="0"/>
        <v>7.4684767689727467</v>
      </c>
      <c r="K17">
        <f t="shared" si="1"/>
        <v>17.690536057871345</v>
      </c>
      <c r="L17">
        <f t="shared" si="2"/>
        <v>2.4519513738270531</v>
      </c>
      <c r="M17">
        <f t="shared" si="3"/>
        <v>3790.6807051537626</v>
      </c>
      <c r="N17">
        <f t="shared" si="4"/>
        <v>6.0120655396123732</v>
      </c>
      <c r="O17" s="3">
        <f t="shared" si="5"/>
        <v>630.51220585964631</v>
      </c>
    </row>
    <row r="18" spans="1:15" x14ac:dyDescent="0.3">
      <c r="A18" t="s">
        <v>24</v>
      </c>
      <c r="C18">
        <v>16.028118478523201</v>
      </c>
      <c r="D18">
        <v>0.96111783807094298</v>
      </c>
      <c r="E18">
        <v>14.1439688056952</v>
      </c>
      <c r="F18">
        <v>17.9122681513511</v>
      </c>
      <c r="G18">
        <v>5.9964483002717298E-2</v>
      </c>
      <c r="H18">
        <v>9.8314990037325192</v>
      </c>
      <c r="J18">
        <f t="shared" si="0"/>
        <v>3.1355221261749247</v>
      </c>
      <c r="K18">
        <f t="shared" si="1"/>
        <v>0.92374749865816441</v>
      </c>
      <c r="L18">
        <f t="shared" si="2"/>
        <v>0.60906850218388164</v>
      </c>
      <c r="M18">
        <f t="shared" si="3"/>
        <v>34.888729749171702</v>
      </c>
      <c r="N18">
        <f t="shared" si="4"/>
        <v>0.37096444035251702</v>
      </c>
      <c r="O18" s="3">
        <f t="shared" si="5"/>
        <v>94.048717219413078</v>
      </c>
    </row>
    <row r="19" spans="1:15" x14ac:dyDescent="0.3">
      <c r="A19" t="s">
        <v>25</v>
      </c>
      <c r="C19">
        <v>24.619127255686301</v>
      </c>
      <c r="D19">
        <v>2.3540303768869699</v>
      </c>
      <c r="E19">
        <v>20.004349141338899</v>
      </c>
      <c r="F19">
        <v>29.2339053700336</v>
      </c>
      <c r="G19">
        <v>9.5617945853188696E-2</v>
      </c>
      <c r="H19">
        <v>19.169848184358599</v>
      </c>
      <c r="J19">
        <f t="shared" si="0"/>
        <v>4.3783385187030248</v>
      </c>
      <c r="K19">
        <f t="shared" si="1"/>
        <v>5.541459015306633</v>
      </c>
      <c r="L19">
        <f t="shared" si="2"/>
        <v>0.93552683571607942</v>
      </c>
      <c r="M19">
        <f t="shared" si="3"/>
        <v>408.08904997103929</v>
      </c>
      <c r="N19">
        <f t="shared" si="4"/>
        <v>0.87521046034494021</v>
      </c>
      <c r="O19" s="3">
        <f t="shared" si="5"/>
        <v>466.27533428954013</v>
      </c>
    </row>
    <row r="20" spans="1:15" x14ac:dyDescent="0.3">
      <c r="A20" t="s">
        <v>26</v>
      </c>
      <c r="C20">
        <v>35.166109909269899</v>
      </c>
      <c r="D20">
        <v>3.9553699487823399</v>
      </c>
      <c r="E20">
        <v>27.412108579038001</v>
      </c>
      <c r="F20">
        <v>42.9201112395018</v>
      </c>
      <c r="G20">
        <v>0.11247675557482401</v>
      </c>
      <c r="H20">
        <v>50.360603055173499</v>
      </c>
      <c r="J20">
        <f t="shared" si="0"/>
        <v>7.0965204893083698</v>
      </c>
      <c r="K20">
        <f t="shared" si="1"/>
        <v>15.644951431730464</v>
      </c>
      <c r="L20">
        <f t="shared" si="2"/>
        <v>1.3363121765522561</v>
      </c>
      <c r="M20">
        <f t="shared" si="3"/>
        <v>3026.7551079662426</v>
      </c>
      <c r="N20">
        <f t="shared" si="4"/>
        <v>1.7857302332018281</v>
      </c>
      <c r="O20" s="3">
        <f t="shared" si="5"/>
        <v>1694.9677233941698</v>
      </c>
    </row>
    <row r="21" spans="1:15" x14ac:dyDescent="0.3">
      <c r="A21" t="s">
        <v>27</v>
      </c>
      <c r="C21">
        <v>2.9599776507572302</v>
      </c>
      <c r="D21">
        <v>0.87066851518964905</v>
      </c>
      <c r="E21">
        <v>1.2531424084431799</v>
      </c>
      <c r="F21">
        <v>4.6668128930712696</v>
      </c>
      <c r="G21">
        <v>0.294146989578422</v>
      </c>
      <c r="H21">
        <v>10.4355716219802</v>
      </c>
      <c r="J21">
        <f t="shared" si="0"/>
        <v>3.2304135373014087</v>
      </c>
      <c r="K21">
        <f t="shared" si="1"/>
        <v>0.75806366334254816</v>
      </c>
      <c r="L21">
        <f t="shared" si="2"/>
        <v>0.11247915072877475</v>
      </c>
      <c r="M21">
        <f t="shared" si="3"/>
        <v>30.390235511118824</v>
      </c>
      <c r="N21">
        <f t="shared" si="4"/>
        <v>1.2651559348666429E-2</v>
      </c>
      <c r="O21" s="3">
        <f t="shared" si="5"/>
        <v>2402.0940560439444</v>
      </c>
    </row>
    <row r="22" spans="1:15" x14ac:dyDescent="0.3">
      <c r="A22" t="s">
        <v>28</v>
      </c>
      <c r="C22">
        <v>54.453699748194602</v>
      </c>
      <c r="D22">
        <v>5.9691858510762899</v>
      </c>
      <c r="E22">
        <v>42.751867649304302</v>
      </c>
      <c r="F22">
        <v>66.155531847084802</v>
      </c>
      <c r="G22">
        <v>0.10961947266538501</v>
      </c>
      <c r="H22">
        <v>135.70919057678799</v>
      </c>
      <c r="J22">
        <f t="shared" si="0"/>
        <v>11.649428766115015</v>
      </c>
      <c r="K22">
        <f t="shared" si="1"/>
        <v>35.631179724689495</v>
      </c>
      <c r="L22">
        <f t="shared" si="2"/>
        <v>2.0692405904313946</v>
      </c>
      <c r="M22">
        <f t="shared" si="3"/>
        <v>18575.974435072869</v>
      </c>
      <c r="N22">
        <f t="shared" si="4"/>
        <v>4.2817566210888662</v>
      </c>
      <c r="O22" s="3">
        <f t="shared" si="5"/>
        <v>4338.4003526919123</v>
      </c>
    </row>
    <row r="23" spans="1:15" x14ac:dyDescent="0.3">
      <c r="A23" t="s">
        <v>29</v>
      </c>
      <c r="C23">
        <v>59.405576512017298</v>
      </c>
      <c r="D23">
        <v>7.0206603722134</v>
      </c>
      <c r="E23">
        <v>45.642461918398098</v>
      </c>
      <c r="F23">
        <v>73.168691105636597</v>
      </c>
      <c r="G23">
        <v>0.118181840568337</v>
      </c>
      <c r="H23">
        <v>153.06017678569199</v>
      </c>
      <c r="J23">
        <f t="shared" si="0"/>
        <v>12.371749140105129</v>
      </c>
      <c r="K23">
        <f t="shared" si="1"/>
        <v>49.289672061967224</v>
      </c>
      <c r="L23">
        <f t="shared" si="2"/>
        <v>2.2574119074566572</v>
      </c>
      <c r="M23">
        <f t="shared" si="3"/>
        <v>28982.12878840301</v>
      </c>
      <c r="N23">
        <f t="shared" si="4"/>
        <v>5.0959085199271037</v>
      </c>
      <c r="O23" s="3">
        <f t="shared" si="5"/>
        <v>5687.3330192390495</v>
      </c>
    </row>
    <row r="24" spans="1:15" x14ac:dyDescent="0.3">
      <c r="A24" t="s">
        <v>30</v>
      </c>
      <c r="C24">
        <v>23.0993794398407</v>
      </c>
      <c r="D24">
        <v>1.9371175972343</v>
      </c>
      <c r="E24">
        <v>19.3019059745851</v>
      </c>
      <c r="F24">
        <v>26.896852905096399</v>
      </c>
      <c r="G24">
        <v>8.3860157467834498E-2</v>
      </c>
      <c r="H24">
        <v>15.983355572376301</v>
      </c>
      <c r="J24">
        <f t="shared" si="0"/>
        <v>3.9979189051775799</v>
      </c>
      <c r="K24">
        <f t="shared" si="1"/>
        <v>3.7524245855147869</v>
      </c>
      <c r="L24">
        <f t="shared" si="2"/>
        <v>0.87777641871394652</v>
      </c>
      <c r="M24">
        <f t="shared" si="3"/>
        <v>230.40509394808294</v>
      </c>
      <c r="N24">
        <f t="shared" si="4"/>
        <v>0.77049144125028157</v>
      </c>
      <c r="O24" s="3">
        <f t="shared" si="5"/>
        <v>299.03653903566152</v>
      </c>
    </row>
    <row r="25" spans="1:15" x14ac:dyDescent="0.3">
      <c r="A25" t="s">
        <v>31</v>
      </c>
      <c r="C25">
        <v>31.028374373138</v>
      </c>
      <c r="D25">
        <v>1.6578109300854</v>
      </c>
      <c r="E25">
        <v>27.778446218854398</v>
      </c>
      <c r="F25">
        <v>34.278302527421701</v>
      </c>
      <c r="G25">
        <v>5.3428868368966299E-2</v>
      </c>
      <c r="H25">
        <v>19.899963699045198</v>
      </c>
      <c r="J25">
        <f t="shared" si="0"/>
        <v>4.4609375358824739</v>
      </c>
      <c r="K25">
        <f t="shared" si="1"/>
        <v>2.7483370799106104</v>
      </c>
      <c r="L25">
        <f t="shared" si="2"/>
        <v>1.1790782261792441</v>
      </c>
      <c r="M25">
        <f t="shared" si="3"/>
        <v>210.10405008516705</v>
      </c>
      <c r="N25">
        <f t="shared" si="4"/>
        <v>1.3902254634499926</v>
      </c>
      <c r="O25" s="3">
        <f t="shared" si="5"/>
        <v>151.12947907296379</v>
      </c>
    </row>
    <row r="26" spans="1:15" x14ac:dyDescent="0.3">
      <c r="A26" t="s">
        <v>32</v>
      </c>
      <c r="C26">
        <v>15.813995015390001</v>
      </c>
      <c r="D26">
        <v>0.94160118649430802</v>
      </c>
      <c r="E26">
        <v>13.968105263693699</v>
      </c>
      <c r="F26">
        <v>17.6598847670863</v>
      </c>
      <c r="G26">
        <v>5.9542271613084001E-2</v>
      </c>
      <c r="H26">
        <v>23.305687628693001</v>
      </c>
      <c r="J26">
        <f t="shared" si="0"/>
        <v>4.8275964649805809</v>
      </c>
      <c r="K26">
        <f t="shared" si="1"/>
        <v>0.88661279440748841</v>
      </c>
      <c r="L26">
        <f t="shared" si="2"/>
        <v>0.60093181058482004</v>
      </c>
      <c r="M26">
        <f t="shared" si="3"/>
        <v>79.37944499613846</v>
      </c>
      <c r="N26">
        <f t="shared" si="4"/>
        <v>0.36111904097275005</v>
      </c>
      <c r="O26" s="3">
        <f t="shared" si="5"/>
        <v>219.81517447075967</v>
      </c>
    </row>
    <row r="27" spans="1:15" x14ac:dyDescent="0.3">
      <c r="A27" t="s">
        <v>33</v>
      </c>
      <c r="C27">
        <v>15.9602721543109</v>
      </c>
      <c r="D27">
        <v>0.89672327726693402</v>
      </c>
      <c r="E27">
        <v>14.202359854118001</v>
      </c>
      <c r="F27">
        <v>17.718184454503799</v>
      </c>
      <c r="G27">
        <v>5.6184710924539298E-2</v>
      </c>
      <c r="H27">
        <v>22.7574069688477</v>
      </c>
      <c r="J27">
        <f t="shared" si="0"/>
        <v>4.7704724052076539</v>
      </c>
      <c r="K27">
        <f t="shared" si="1"/>
        <v>0.80411263599234706</v>
      </c>
      <c r="L27">
        <f t="shared" si="2"/>
        <v>0.60649034186381423</v>
      </c>
      <c r="M27">
        <f t="shared" si="3"/>
        <v>70.299430292921315</v>
      </c>
      <c r="N27">
        <f t="shared" si="4"/>
        <v>0.36783053477408628</v>
      </c>
      <c r="O27" s="3">
        <f t="shared" si="5"/>
        <v>191.11907154771077</v>
      </c>
    </row>
    <row r="28" spans="1:15" x14ac:dyDescent="0.3">
      <c r="A28" t="s">
        <v>34</v>
      </c>
      <c r="C28">
        <v>4.8349501538744297</v>
      </c>
      <c r="D28">
        <v>0.53393942925865401</v>
      </c>
      <c r="E28">
        <v>3.7882295946485001</v>
      </c>
      <c r="F28">
        <v>5.8816707131003598</v>
      </c>
      <c r="G28">
        <v>0.11043328519753</v>
      </c>
      <c r="H28">
        <v>15.994057869886699</v>
      </c>
      <c r="J28">
        <f t="shared" si="0"/>
        <v>3.9992571647603135</v>
      </c>
      <c r="K28">
        <f t="shared" si="1"/>
        <v>0.28509131411705979</v>
      </c>
      <c r="L28">
        <f t="shared" si="2"/>
        <v>0.18372810584722832</v>
      </c>
      <c r="M28">
        <f t="shared" si="3"/>
        <v>17.516800815732658</v>
      </c>
      <c r="N28">
        <f t="shared" si="4"/>
        <v>3.3756016878210331E-2</v>
      </c>
      <c r="O28" s="3">
        <f t="shared" si="5"/>
        <v>518.92380783349574</v>
      </c>
    </row>
    <row r="29" spans="1:15" x14ac:dyDescent="0.3">
      <c r="A29" t="s">
        <v>35</v>
      </c>
      <c r="C29">
        <v>13.028393447595899</v>
      </c>
      <c r="D29">
        <v>0.89729227867035299</v>
      </c>
      <c r="E29">
        <v>11.2693656922886</v>
      </c>
      <c r="F29">
        <v>14.7874212029033</v>
      </c>
      <c r="G29">
        <v>6.8872058729230898E-2</v>
      </c>
      <c r="H29">
        <v>22.884812223867002</v>
      </c>
      <c r="J29">
        <f t="shared" si="0"/>
        <v>4.7838072937637239</v>
      </c>
      <c r="K29">
        <f t="shared" si="1"/>
        <v>0.80513343336143217</v>
      </c>
      <c r="L29">
        <f t="shared" si="2"/>
        <v>0.49507895100864419</v>
      </c>
      <c r="M29">
        <f t="shared" si="3"/>
        <v>70.782737884413663</v>
      </c>
      <c r="N29">
        <f t="shared" si="4"/>
        <v>0.2451031677318195</v>
      </c>
      <c r="O29" s="3">
        <f t="shared" si="5"/>
        <v>288.7875278783049</v>
      </c>
    </row>
    <row r="30" spans="1:15" x14ac:dyDescent="0.3">
      <c r="A30" t="s">
        <v>36</v>
      </c>
      <c r="C30">
        <v>13.0314449604484</v>
      </c>
      <c r="D30">
        <v>0.95279842126813497</v>
      </c>
      <c r="E30">
        <v>11.1636044495423</v>
      </c>
      <c r="F30">
        <v>14.8992854713544</v>
      </c>
      <c r="G30">
        <v>7.3115331734889405E-2</v>
      </c>
      <c r="H30">
        <v>18.426198944018001</v>
      </c>
      <c r="J30">
        <f t="shared" si="0"/>
        <v>4.292574861783776</v>
      </c>
      <c r="K30">
        <f t="shared" si="1"/>
        <v>0.9078248315710552</v>
      </c>
      <c r="L30">
        <f t="shared" si="2"/>
        <v>0.49519490849703918</v>
      </c>
      <c r="M30">
        <f t="shared" si="3"/>
        <v>64.261366476460481</v>
      </c>
      <c r="N30">
        <f t="shared" si="4"/>
        <v>0.245217997401391</v>
      </c>
      <c r="O30" s="3">
        <f t="shared" si="5"/>
        <v>262.05811627795293</v>
      </c>
    </row>
    <row r="31" spans="1:15" x14ac:dyDescent="0.3">
      <c r="A31" t="s">
        <v>37</v>
      </c>
      <c r="C31">
        <v>166.05786762254897</v>
      </c>
      <c r="D31">
        <v>3.0795113027306296</v>
      </c>
      <c r="E31">
        <v>160.01676398631727</v>
      </c>
      <c r="F31">
        <v>172.09897125878067</v>
      </c>
      <c r="G31">
        <v>1.8544808185363349E-2</v>
      </c>
      <c r="H31">
        <v>0.29077957849341335</v>
      </c>
      <c r="J31">
        <f t="shared" ref="J31:J34" si="6">SQRT(H31)</f>
        <v>0.53923981538218535</v>
      </c>
      <c r="K31">
        <f t="shared" ref="K31:K34" si="7">+(G31*C31)^2</f>
        <v>9.4833898636456997</v>
      </c>
      <c r="L31">
        <f t="shared" ref="L31:L34" si="8">$Q$2*C31</f>
        <v>6.3101989696568603</v>
      </c>
      <c r="M31">
        <f t="shared" ref="M31:M34" si="9">(1.96^2)*(K31)*H31</f>
        <v>10.593504373571665</v>
      </c>
      <c r="N31">
        <f t="shared" si="4"/>
        <v>39.818611036658503</v>
      </c>
      <c r="O31" s="3">
        <f t="shared" si="5"/>
        <v>0.26604404568052081</v>
      </c>
    </row>
    <row r="32" spans="1:15" x14ac:dyDescent="0.3">
      <c r="A32" t="s">
        <v>38</v>
      </c>
      <c r="C32">
        <v>144.37176109221753</v>
      </c>
      <c r="D32">
        <v>3.2809746876877983</v>
      </c>
      <c r="E32">
        <v>137.93544501226037</v>
      </c>
      <c r="F32">
        <v>150.80807717217468</v>
      </c>
      <c r="G32">
        <v>2.2725875634308251E-2</v>
      </c>
      <c r="H32">
        <v>0.93328132395990959</v>
      </c>
      <c r="J32">
        <f t="shared" si="6"/>
        <v>0.96606486529627478</v>
      </c>
      <c r="K32">
        <f t="shared" si="7"/>
        <v>10.764794901248045</v>
      </c>
      <c r="L32">
        <f t="shared" si="8"/>
        <v>5.4861269215042654</v>
      </c>
      <c r="M32">
        <f t="shared" si="9"/>
        <v>38.594949555619799</v>
      </c>
      <c r="N32">
        <f t="shared" si="4"/>
        <v>30.097588598853868</v>
      </c>
      <c r="O32" s="3">
        <f t="shared" si="5"/>
        <v>1.2823269687821275</v>
      </c>
    </row>
    <row r="33" spans="1:15" x14ac:dyDescent="0.3">
      <c r="A33" t="s">
        <v>39</v>
      </c>
      <c r="C33">
        <v>176.8782623826869</v>
      </c>
      <c r="D33">
        <v>2.6793393057011174</v>
      </c>
      <c r="E33">
        <v>171.62217957239906</v>
      </c>
      <c r="F33">
        <v>182.13434519297473</v>
      </c>
      <c r="G33">
        <v>1.5147928691792571E-2</v>
      </c>
      <c r="H33">
        <v>0.34061371905128202</v>
      </c>
      <c r="J33">
        <f t="shared" si="6"/>
        <v>0.58362121196139027</v>
      </c>
      <c r="K33">
        <f t="shared" si="7"/>
        <v>7.1788591150749461</v>
      </c>
      <c r="L33">
        <f t="shared" si="8"/>
        <v>6.7213739705421016</v>
      </c>
      <c r="M33">
        <f t="shared" si="9"/>
        <v>9.3935490912893194</v>
      </c>
      <c r="N33">
        <f t="shared" si="4"/>
        <v>45.176868051880895</v>
      </c>
      <c r="O33" s="3">
        <f t="shared" si="5"/>
        <v>0.20792829375648203</v>
      </c>
    </row>
    <row r="34" spans="1:15" x14ac:dyDescent="0.3">
      <c r="A34" t="s">
        <v>40</v>
      </c>
      <c r="C34">
        <v>188.90303590357482</v>
      </c>
      <c r="D34">
        <v>3.4155301281409964</v>
      </c>
      <c r="E34">
        <v>182.20276126633755</v>
      </c>
      <c r="F34">
        <v>195.60331054081209</v>
      </c>
      <c r="G34">
        <v>1.8080864141772963E-2</v>
      </c>
      <c r="H34">
        <v>0.39590133477140116</v>
      </c>
      <c r="J34">
        <f t="shared" si="6"/>
        <v>0.6292069093481103</v>
      </c>
      <c r="K34">
        <f t="shared" si="7"/>
        <v>11.665846056238852</v>
      </c>
      <c r="L34">
        <f t="shared" si="8"/>
        <v>7.1783153643358428</v>
      </c>
      <c r="M34">
        <f t="shared" si="9"/>
        <v>17.742521894066009</v>
      </c>
      <c r="N34">
        <f t="shared" si="4"/>
        <v>51.528211469860025</v>
      </c>
      <c r="O34" s="3">
        <f t="shared" si="5"/>
        <v>0.34432636778872089</v>
      </c>
    </row>
  </sheetData>
  <autoFilter ref="A1:P34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29" sqref="H29"/>
    </sheetView>
  </sheetViews>
  <sheetFormatPr baseColWidth="10" defaultRowHeight="14.4" x14ac:dyDescent="0.3"/>
  <sheetData>
    <row r="1" spans="1:2" x14ac:dyDescent="0.3">
      <c r="A1" t="s">
        <v>48</v>
      </c>
      <c r="B1">
        <v>1.96</v>
      </c>
    </row>
    <row r="2" spans="1:2" x14ac:dyDescent="0.3">
      <c r="A2" t="s">
        <v>49</v>
      </c>
      <c r="B2">
        <v>25.208301319158686</v>
      </c>
    </row>
    <row r="3" spans="1:2" x14ac:dyDescent="0.3">
      <c r="A3" t="s">
        <v>41</v>
      </c>
      <c r="B3">
        <v>1668</v>
      </c>
    </row>
    <row r="4" spans="1:2" x14ac:dyDescent="0.3">
      <c r="A4" t="s">
        <v>50</v>
      </c>
      <c r="B4">
        <v>1.5725571495819008</v>
      </c>
    </row>
    <row r="5" spans="1:2" x14ac:dyDescent="0.3">
      <c r="A5" t="s">
        <v>43</v>
      </c>
      <c r="B5">
        <f>SQRT((B1^2)*B2*B4/B3)</f>
        <v>0.30215727671803089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pane xSplit="1" topLeftCell="B1" activePane="topRight" state="frozen"/>
      <selection pane="topRight" activeCell="C6" sqref="C6"/>
    </sheetView>
  </sheetViews>
  <sheetFormatPr baseColWidth="10" defaultRowHeight="14.4" x14ac:dyDescent="0.3"/>
  <cols>
    <col min="1" max="1" width="18.109375" bestFit="1" customWidth="1"/>
    <col min="2" max="2" width="29.5546875" bestFit="1" customWidth="1"/>
    <col min="3" max="3" width="12.33203125" bestFit="1" customWidth="1"/>
    <col min="4" max="5" width="12" bestFit="1" customWidth="1"/>
    <col min="6" max="6" width="20.77734375" bestFit="1" customWidth="1"/>
    <col min="7" max="7" width="21.33203125" bestFit="1" customWidth="1"/>
    <col min="8" max="8" width="20.5546875" bestFit="1" customWidth="1"/>
    <col min="9" max="9" width="21.6640625" bestFit="1" customWidth="1"/>
    <col min="10" max="14" width="21.6640625" customWidth="1"/>
    <col min="15" max="15" width="12.5546875" style="3" bestFit="1" customWidth="1"/>
  </cols>
  <sheetData>
    <row r="1" spans="1:17" ht="15" customHeight="1" x14ac:dyDescent="0.3">
      <c r="A1" s="1" t="s">
        <v>0</v>
      </c>
      <c r="B1" s="1" t="s">
        <v>1</v>
      </c>
      <c r="C1" s="1" t="s">
        <v>45</v>
      </c>
      <c r="D1" s="1" t="s">
        <v>44</v>
      </c>
      <c r="E1" s="1" t="s">
        <v>5</v>
      </c>
      <c r="F1" s="1" t="s">
        <v>6</v>
      </c>
      <c r="G1" s="1" t="s">
        <v>4</v>
      </c>
      <c r="H1" s="1" t="s">
        <v>2</v>
      </c>
      <c r="I1" s="1" t="s">
        <v>3</v>
      </c>
      <c r="J1" s="1" t="s">
        <v>46</v>
      </c>
      <c r="K1" s="1" t="s">
        <v>42</v>
      </c>
      <c r="L1" s="1" t="s">
        <v>43</v>
      </c>
      <c r="M1" s="1" t="s">
        <v>51</v>
      </c>
      <c r="N1" s="1" t="s">
        <v>52</v>
      </c>
      <c r="O1" s="2" t="s">
        <v>41</v>
      </c>
      <c r="P1" s="1" t="s">
        <v>47</v>
      </c>
    </row>
    <row r="2" spans="1:17" x14ac:dyDescent="0.3">
      <c r="A2" t="s">
        <v>8</v>
      </c>
      <c r="C2">
        <v>687.56262769030889</v>
      </c>
      <c r="D2" s="6">
        <v>17.957927038209192</v>
      </c>
      <c r="E2">
        <v>652.35311794797383</v>
      </c>
      <c r="F2">
        <v>722.77213743264394</v>
      </c>
      <c r="G2">
        <v>2.6118241909881379E-2</v>
      </c>
      <c r="H2">
        <v>1.6325863760722941</v>
      </c>
      <c r="I2">
        <v>194128.96853681374</v>
      </c>
      <c r="J2">
        <f>SQRT(H2)</f>
        <v>1.2777270350400722</v>
      </c>
      <c r="K2">
        <f>+(G2*C2)^2</f>
        <v>322.48714350964474</v>
      </c>
      <c r="L2">
        <f>$Q$2*C2</f>
        <v>3.0940318246063896</v>
      </c>
      <c r="M2">
        <f>(1.96^2)*(K2)*H2</f>
        <v>2022.5567500840198</v>
      </c>
      <c r="N2">
        <f>L2^2</f>
        <v>9.5730329316771439</v>
      </c>
      <c r="O2" s="3">
        <f>M2/N2</f>
        <v>211.27648515564843</v>
      </c>
      <c r="P2" s="3">
        <f>SUM(O2:O34)</f>
        <v>40338.094408171317</v>
      </c>
      <c r="Q2">
        <v>4.4999999999999997E-3</v>
      </c>
    </row>
    <row r="3" spans="1:17" x14ac:dyDescent="0.3">
      <c r="A3" s="5" t="s">
        <v>9</v>
      </c>
      <c r="B3" s="5"/>
      <c r="C3">
        <v>420.15347257270668</v>
      </c>
      <c r="D3" s="6">
        <v>35.641808067081293</v>
      </c>
      <c r="E3">
        <v>350.27176597582536</v>
      </c>
      <c r="F3">
        <v>490.03517916958799</v>
      </c>
      <c r="G3">
        <v>8.4830449808822067E-2</v>
      </c>
      <c r="H3">
        <v>2.1303000295607442</v>
      </c>
      <c r="I3">
        <v>46209.182257451699</v>
      </c>
      <c r="J3" s="5">
        <f t="shared" ref="J3:J34" si="0">SQRT(H3)</f>
        <v>1.4595547367470478</v>
      </c>
      <c r="K3" s="5">
        <f t="shared" ref="K3:K34" si="1">+(G3*C3)^2</f>
        <v>1270.3384822906612</v>
      </c>
      <c r="L3">
        <f t="shared" ref="L3:L34" si="2">$Q$2*C3</f>
        <v>1.8906906265771799</v>
      </c>
      <c r="M3">
        <f t="shared" ref="M3:M34" si="3">(1.96^2)*(K3)*H3</f>
        <v>10396.146011853836</v>
      </c>
      <c r="N3">
        <f t="shared" ref="N3:N34" si="4">L3^2</f>
        <v>3.5747110454268092</v>
      </c>
      <c r="O3" s="3">
        <f>M3/N3</f>
        <v>2908.2479338165831</v>
      </c>
    </row>
    <row r="4" spans="1:17" x14ac:dyDescent="0.3">
      <c r="A4" t="s">
        <v>10</v>
      </c>
      <c r="C4">
        <v>534.7589732020441</v>
      </c>
      <c r="D4" s="6">
        <v>32.391609864177042</v>
      </c>
      <c r="E4">
        <v>471.2498220257404</v>
      </c>
      <c r="F4">
        <v>598.26812437834781</v>
      </c>
      <c r="G4">
        <v>6.057235406490085E-2</v>
      </c>
      <c r="H4">
        <v>2.1741612160142574</v>
      </c>
      <c r="I4">
        <v>61795.242990518309</v>
      </c>
      <c r="J4">
        <f t="shared" si="0"/>
        <v>1.4745037185488064</v>
      </c>
      <c r="K4">
        <f t="shared" si="1"/>
        <v>1049.2163895930514</v>
      </c>
      <c r="L4">
        <f t="shared" si="2"/>
        <v>2.4064153794091983</v>
      </c>
      <c r="M4">
        <f t="shared" si="3"/>
        <v>8763.3256977356505</v>
      </c>
      <c r="N4">
        <f t="shared" si="4"/>
        <v>5.7908349782571156</v>
      </c>
      <c r="O4" s="3">
        <f t="shared" ref="O4:O34" si="5">M4/N4</f>
        <v>1513.3095193766296</v>
      </c>
    </row>
    <row r="5" spans="1:17" x14ac:dyDescent="0.3">
      <c r="A5" t="s">
        <v>11</v>
      </c>
      <c r="C5">
        <v>478.54831933969393</v>
      </c>
      <c r="D5" s="6">
        <v>27.845774727298</v>
      </c>
      <c r="E5">
        <v>423.95203578995086</v>
      </c>
      <c r="F5">
        <v>533.14460288943701</v>
      </c>
      <c r="G5">
        <v>5.8188010702283723E-2</v>
      </c>
      <c r="H5">
        <v>1.4883772585903658</v>
      </c>
      <c r="I5">
        <v>45920.070738346658</v>
      </c>
      <c r="J5">
        <f t="shared" si="0"/>
        <v>1.2199906797145483</v>
      </c>
      <c r="K5">
        <f t="shared" si="1"/>
        <v>775.38717016342798</v>
      </c>
      <c r="L5">
        <f t="shared" si="2"/>
        <v>2.1534674370286226</v>
      </c>
      <c r="M5">
        <f t="shared" si="3"/>
        <v>4433.4700515971781</v>
      </c>
      <c r="N5">
        <f t="shared" si="4"/>
        <v>4.6374220023426247</v>
      </c>
      <c r="O5" s="3">
        <f t="shared" si="5"/>
        <v>956.02040300787405</v>
      </c>
    </row>
    <row r="6" spans="1:17" x14ac:dyDescent="0.3">
      <c r="A6" s="4" t="s">
        <v>12</v>
      </c>
      <c r="B6" s="4"/>
      <c r="C6">
        <v>500.8960808263098</v>
      </c>
      <c r="D6" s="6">
        <v>24.577967123942159</v>
      </c>
      <c r="E6">
        <v>452.70687886241035</v>
      </c>
      <c r="F6">
        <v>549.08528279020925</v>
      </c>
      <c r="G6">
        <v>4.9067996466246634E-2</v>
      </c>
      <c r="H6">
        <v>2.3931339978033064</v>
      </c>
      <c r="I6">
        <v>106776.75152778653</v>
      </c>
      <c r="J6" s="4">
        <f t="shared" si="0"/>
        <v>1.546975758634668</v>
      </c>
      <c r="K6" s="4">
        <f t="shared" si="1"/>
        <v>604.07646794558161</v>
      </c>
      <c r="L6">
        <f t="shared" si="2"/>
        <v>2.2540323637183941</v>
      </c>
      <c r="M6">
        <f t="shared" si="3"/>
        <v>5553.5549991122225</v>
      </c>
      <c r="N6">
        <f t="shared" si="4"/>
        <v>5.0806618966899313</v>
      </c>
      <c r="O6" s="3">
        <f t="shared" si="5"/>
        <v>1093.0770659489037</v>
      </c>
    </row>
    <row r="7" spans="1:17" x14ac:dyDescent="0.3">
      <c r="A7" t="s">
        <v>13</v>
      </c>
      <c r="C7">
        <v>414.45715295033301</v>
      </c>
      <c r="D7" s="6">
        <v>25.513125225644952</v>
      </c>
      <c r="E7">
        <v>364.43441762690549</v>
      </c>
      <c r="F7">
        <v>464.47988827376054</v>
      </c>
      <c r="G7">
        <v>6.1557931969634383E-2</v>
      </c>
      <c r="H7">
        <v>3.579841892585347</v>
      </c>
      <c r="I7">
        <v>128512.03365925123</v>
      </c>
      <c r="J7">
        <f t="shared" si="0"/>
        <v>1.892047011198545</v>
      </c>
      <c r="K7">
        <f t="shared" si="1"/>
        <v>650.91955877944076</v>
      </c>
      <c r="L7">
        <f t="shared" si="2"/>
        <v>1.8650571882764984</v>
      </c>
      <c r="M7">
        <f t="shared" si="3"/>
        <v>8951.6544666201135</v>
      </c>
      <c r="N7">
        <f t="shared" si="4"/>
        <v>3.4784383155418377</v>
      </c>
      <c r="O7" s="3">
        <f t="shared" si="5"/>
        <v>2573.4693717648147</v>
      </c>
    </row>
    <row r="8" spans="1:17" x14ac:dyDescent="0.3">
      <c r="A8" t="s">
        <v>14</v>
      </c>
      <c r="C8">
        <v>560.61131859863497</v>
      </c>
      <c r="D8" s="6">
        <v>13.503671876163731</v>
      </c>
      <c r="E8">
        <v>534.13511867481031</v>
      </c>
      <c r="F8">
        <v>587.08751852245962</v>
      </c>
      <c r="G8">
        <v>2.4087404995530554E-2</v>
      </c>
      <c r="H8">
        <v>1.5301347863419785</v>
      </c>
      <c r="I8">
        <v>172741.67185380947</v>
      </c>
      <c r="J8">
        <f t="shared" si="0"/>
        <v>1.2369861706348937</v>
      </c>
      <c r="K8">
        <f t="shared" si="1"/>
        <v>182.34915413909528</v>
      </c>
      <c r="L8">
        <f t="shared" si="2"/>
        <v>2.5227509336938572</v>
      </c>
      <c r="M8">
        <f t="shared" si="3"/>
        <v>1071.8785606461511</v>
      </c>
      <c r="N8">
        <f t="shared" si="4"/>
        <v>6.3642722734532278</v>
      </c>
      <c r="O8" s="3">
        <f t="shared" si="5"/>
        <v>168.4212294180422</v>
      </c>
    </row>
    <row r="9" spans="1:17" x14ac:dyDescent="0.3">
      <c r="A9" t="s">
        <v>15</v>
      </c>
      <c r="C9">
        <v>462.18335923014394</v>
      </c>
      <c r="D9" s="6">
        <v>14.296748211875649</v>
      </c>
      <c r="E9">
        <v>434.15220093560919</v>
      </c>
      <c r="F9">
        <v>490.21451752467868</v>
      </c>
      <c r="G9">
        <v>3.0933065689966979E-2</v>
      </c>
      <c r="H9">
        <v>1.5001347716399067</v>
      </c>
      <c r="I9">
        <v>134344.97632259401</v>
      </c>
      <c r="J9">
        <f t="shared" si="0"/>
        <v>1.2247998904473769</v>
      </c>
      <c r="K9">
        <f t="shared" si="1"/>
        <v>204.39700943376957</v>
      </c>
      <c r="L9">
        <f t="shared" si="2"/>
        <v>2.0798251165356474</v>
      </c>
      <c r="M9">
        <f t="shared" si="3"/>
        <v>1177.923151409615</v>
      </c>
      <c r="N9">
        <f t="shared" si="4"/>
        <v>4.3256725153725188</v>
      </c>
      <c r="O9" s="3">
        <f t="shared" si="5"/>
        <v>272.30983095080057</v>
      </c>
    </row>
    <row r="10" spans="1:17" x14ac:dyDescent="0.3">
      <c r="A10" t="s">
        <v>16</v>
      </c>
      <c r="C10">
        <v>636.18981095639504</v>
      </c>
      <c r="D10" s="6">
        <v>22.003078653351082</v>
      </c>
      <c r="E10">
        <v>593.04910710131423</v>
      </c>
      <c r="F10">
        <v>679.33051481147584</v>
      </c>
      <c r="G10">
        <v>3.4585713688613587E-2</v>
      </c>
      <c r="H10">
        <v>14.540029957424036</v>
      </c>
      <c r="I10">
        <v>981582.91840031964</v>
      </c>
      <c r="J10">
        <f t="shared" si="0"/>
        <v>3.8131391211735295</v>
      </c>
      <c r="K10">
        <f t="shared" si="1"/>
        <v>484.13547022555406</v>
      </c>
      <c r="L10">
        <f t="shared" si="2"/>
        <v>2.8628541493037774</v>
      </c>
      <c r="M10">
        <f t="shared" si="3"/>
        <v>27042.344834424381</v>
      </c>
      <c r="N10">
        <f t="shared" si="4"/>
        <v>8.195933880185855</v>
      </c>
      <c r="O10" s="3">
        <f t="shared" si="5"/>
        <v>3299.4830399743482</v>
      </c>
    </row>
    <row r="11" spans="1:17" x14ac:dyDescent="0.3">
      <c r="A11" t="s">
        <v>17</v>
      </c>
      <c r="C11">
        <v>579.85174745792597</v>
      </c>
      <c r="D11" s="6">
        <v>34.539403650803017</v>
      </c>
      <c r="E11">
        <v>512.13148850209791</v>
      </c>
      <c r="F11">
        <v>647.57200641375402</v>
      </c>
      <c r="G11">
        <v>5.9565921465657382E-2</v>
      </c>
      <c r="H11">
        <v>3.456925607678532</v>
      </c>
      <c r="I11">
        <v>107822.2053866342</v>
      </c>
      <c r="J11">
        <f t="shared" si="0"/>
        <v>1.8592809383410922</v>
      </c>
      <c r="K11">
        <f t="shared" si="1"/>
        <v>1192.9704045531048</v>
      </c>
      <c r="L11">
        <f t="shared" si="2"/>
        <v>2.6093328635606667</v>
      </c>
      <c r="M11">
        <f t="shared" si="3"/>
        <v>15842.796588201745</v>
      </c>
      <c r="N11">
        <f t="shared" si="4"/>
        <v>6.8086179928577089</v>
      </c>
      <c r="O11" s="3">
        <f t="shared" si="5"/>
        <v>2326.8740594377532</v>
      </c>
    </row>
    <row r="12" spans="1:17" x14ac:dyDescent="0.3">
      <c r="A12" t="s">
        <v>18</v>
      </c>
      <c r="C12">
        <v>535.02413448512289</v>
      </c>
      <c r="D12" s="6">
        <v>21.219829785377414</v>
      </c>
      <c r="E12">
        <v>493.41912061190442</v>
      </c>
      <c r="F12">
        <v>576.62914835834135</v>
      </c>
      <c r="G12">
        <v>3.9661444068870247E-2</v>
      </c>
      <c r="H12">
        <v>1.6885308934614298</v>
      </c>
      <c r="I12">
        <v>124707.81806402361</v>
      </c>
      <c r="J12">
        <f>SQRT(H12)</f>
        <v>1.2994348361735688</v>
      </c>
      <c r="K12">
        <f t="shared" si="1"/>
        <v>450.28117612039046</v>
      </c>
      <c r="L12">
        <f t="shared" si="2"/>
        <v>2.4076086051830528</v>
      </c>
      <c r="M12">
        <f t="shared" si="3"/>
        <v>2920.8210201165543</v>
      </c>
      <c r="N12">
        <f t="shared" si="4"/>
        <v>5.7965791957514847</v>
      </c>
      <c r="O12" s="3">
        <f t="shared" si="5"/>
        <v>503.88702051329273</v>
      </c>
    </row>
    <row r="13" spans="1:17" x14ac:dyDescent="0.3">
      <c r="A13" t="s">
        <v>19</v>
      </c>
      <c r="C13">
        <v>480.38672471694935</v>
      </c>
      <c r="D13" s="6">
        <v>17.482455586033797</v>
      </c>
      <c r="E13">
        <v>446.10945602292412</v>
      </c>
      <c r="F13">
        <v>514.66399341097463</v>
      </c>
      <c r="G13">
        <v>3.6392461919789121E-2</v>
      </c>
      <c r="H13">
        <v>3.4616716049277008</v>
      </c>
      <c r="I13">
        <v>207709.32746042366</v>
      </c>
      <c r="J13">
        <f t="shared" si="0"/>
        <v>1.860556799704782</v>
      </c>
      <c r="K13">
        <f t="shared" si="1"/>
        <v>305.63625331764433</v>
      </c>
      <c r="L13">
        <f t="shared" si="2"/>
        <v>2.1617402612262717</v>
      </c>
      <c r="M13">
        <f t="shared" si="3"/>
        <v>4064.4602036006013</v>
      </c>
      <c r="N13">
        <f t="shared" si="4"/>
        <v>4.6731209570066294</v>
      </c>
      <c r="O13" s="3">
        <f t="shared" si="5"/>
        <v>869.7528356304507</v>
      </c>
    </row>
    <row r="14" spans="1:17" x14ac:dyDescent="0.3">
      <c r="A14" t="s">
        <v>20</v>
      </c>
      <c r="C14">
        <v>497.23885321472142</v>
      </c>
      <c r="D14" s="6">
        <v>17.249532761787485</v>
      </c>
      <c r="E14">
        <v>463.41826854842736</v>
      </c>
      <c r="F14">
        <v>531.05943788101547</v>
      </c>
      <c r="G14">
        <v>3.4690637407488872E-2</v>
      </c>
      <c r="H14">
        <v>5.291424504505458</v>
      </c>
      <c r="I14">
        <v>353094.58488510473</v>
      </c>
      <c r="J14">
        <f t="shared" si="0"/>
        <v>2.3003096540477888</v>
      </c>
      <c r="K14">
        <f t="shared" si="1"/>
        <v>297.54638049997976</v>
      </c>
      <c r="L14">
        <f t="shared" si="2"/>
        <v>2.2375748394662462</v>
      </c>
      <c r="M14">
        <f t="shared" si="3"/>
        <v>6048.3848733116783</v>
      </c>
      <c r="N14">
        <f t="shared" si="4"/>
        <v>5.0067411622123981</v>
      </c>
      <c r="O14" s="3">
        <f t="shared" si="5"/>
        <v>1208.04824482658</v>
      </c>
    </row>
    <row r="15" spans="1:17" x14ac:dyDescent="0.3">
      <c r="A15" t="s">
        <v>21</v>
      </c>
      <c r="C15">
        <v>453.11931266286604</v>
      </c>
      <c r="D15" s="6">
        <v>45.103110611096341</v>
      </c>
      <c r="E15">
        <v>364.68714512526037</v>
      </c>
      <c r="F15">
        <v>541.5514802004717</v>
      </c>
      <c r="G15">
        <v>9.9539148631818231E-2</v>
      </c>
      <c r="H15">
        <v>2.9287007318813121</v>
      </c>
      <c r="I15">
        <v>33965.030777629749</v>
      </c>
      <c r="J15">
        <f t="shared" si="0"/>
        <v>1.7113447145099996</v>
      </c>
      <c r="K15">
        <f t="shared" si="1"/>
        <v>2034.2905867967913</v>
      </c>
      <c r="L15">
        <f t="shared" si="2"/>
        <v>2.0390369069828971</v>
      </c>
      <c r="M15">
        <f t="shared" si="3"/>
        <v>22887.593314106998</v>
      </c>
      <c r="N15">
        <f t="shared" si="4"/>
        <v>4.1576715080383799</v>
      </c>
      <c r="O15" s="3">
        <f t="shared" si="5"/>
        <v>5504.9065973241195</v>
      </c>
    </row>
    <row r="16" spans="1:17" x14ac:dyDescent="0.3">
      <c r="A16" t="s">
        <v>22</v>
      </c>
      <c r="C16">
        <v>463.69340487643746</v>
      </c>
      <c r="D16" s="6">
        <v>38.49949257963555</v>
      </c>
      <c r="E16">
        <v>388.20873138525849</v>
      </c>
      <c r="F16">
        <v>539.17807836761642</v>
      </c>
      <c r="G16">
        <v>8.3027906316447797E-2</v>
      </c>
      <c r="H16">
        <v>1.1671503747503027</v>
      </c>
      <c r="I16">
        <v>21352.699892038669</v>
      </c>
      <c r="J16">
        <f t="shared" si="0"/>
        <v>1.080347339863575</v>
      </c>
      <c r="K16">
        <f t="shared" si="1"/>
        <v>1482.2109288894128</v>
      </c>
      <c r="L16">
        <f t="shared" si="2"/>
        <v>2.0866203219439683</v>
      </c>
      <c r="M16">
        <f t="shared" si="3"/>
        <v>6645.8260187369051</v>
      </c>
      <c r="N16">
        <f t="shared" si="4"/>
        <v>4.3539843679495496</v>
      </c>
      <c r="O16" s="3">
        <f t="shared" si="5"/>
        <v>1526.3780154237595</v>
      </c>
    </row>
    <row r="17" spans="1:15" x14ac:dyDescent="0.3">
      <c r="A17" t="s">
        <v>23</v>
      </c>
      <c r="C17">
        <v>577.0256688332862</v>
      </c>
      <c r="D17" s="6">
        <v>49.105085527381959</v>
      </c>
      <c r="E17">
        <v>480.74696229907312</v>
      </c>
      <c r="F17">
        <v>673.30437536749923</v>
      </c>
      <c r="G17">
        <v>8.5100348528116113E-2</v>
      </c>
      <c r="H17">
        <v>1.2304638628504669</v>
      </c>
      <c r="I17">
        <v>21372.759880509566</v>
      </c>
      <c r="J17">
        <f t="shared" si="0"/>
        <v>1.1092627564515394</v>
      </c>
      <c r="K17">
        <f t="shared" si="1"/>
        <v>2411.3094246514979</v>
      </c>
      <c r="L17">
        <f t="shared" si="2"/>
        <v>2.5966155097497876</v>
      </c>
      <c r="M17">
        <f t="shared" si="3"/>
        <v>11398.139025842862</v>
      </c>
      <c r="N17">
        <f t="shared" si="4"/>
        <v>6.7424121054731492</v>
      </c>
      <c r="O17" s="3">
        <f t="shared" si="5"/>
        <v>1690.5135502753428</v>
      </c>
    </row>
    <row r="18" spans="1:15" x14ac:dyDescent="0.3">
      <c r="A18" t="s">
        <v>24</v>
      </c>
      <c r="C18">
        <v>811.06526680582749</v>
      </c>
      <c r="D18" s="6">
        <v>24.37637840306644</v>
      </c>
      <c r="E18">
        <v>763.2713131362616</v>
      </c>
      <c r="F18">
        <v>858.85922047539339</v>
      </c>
      <c r="G18">
        <v>3.0054767970852152E-2</v>
      </c>
      <c r="H18">
        <v>7.7668121962764607</v>
      </c>
      <c r="I18">
        <v>750149.69991195248</v>
      </c>
      <c r="J18">
        <f t="shared" si="0"/>
        <v>2.7869001051843356</v>
      </c>
      <c r="K18">
        <f t="shared" si="1"/>
        <v>594.20782404948397</v>
      </c>
      <c r="L18">
        <f t="shared" si="2"/>
        <v>3.6497937006262235</v>
      </c>
      <c r="M18">
        <f t="shared" si="3"/>
        <v>17729.370368729567</v>
      </c>
      <c r="N18">
        <f t="shared" si="4"/>
        <v>13.320994057130864</v>
      </c>
      <c r="O18" s="3">
        <f t="shared" si="5"/>
        <v>1330.9344852713041</v>
      </c>
    </row>
    <row r="19" spans="1:15" x14ac:dyDescent="0.3">
      <c r="A19" t="s">
        <v>25</v>
      </c>
      <c r="C19">
        <v>603.17035205960644</v>
      </c>
      <c r="D19" s="6">
        <v>18.13974431427356</v>
      </c>
      <c r="E19">
        <v>567.60435923660771</v>
      </c>
      <c r="F19">
        <v>638.73634488260518</v>
      </c>
      <c r="G19">
        <v>3.0073998584865716E-2</v>
      </c>
      <c r="H19">
        <v>1.3894309087282712</v>
      </c>
      <c r="I19">
        <v>145292.7081011511</v>
      </c>
      <c r="J19">
        <f t="shared" si="0"/>
        <v>1.1787412390886607</v>
      </c>
      <c r="K19">
        <f t="shared" si="1"/>
        <v>329.05032378721995</v>
      </c>
      <c r="L19">
        <f t="shared" si="2"/>
        <v>2.7142665842682288</v>
      </c>
      <c r="M19">
        <f t="shared" si="3"/>
        <v>1756.3514394291494</v>
      </c>
      <c r="N19">
        <f t="shared" si="4"/>
        <v>7.3672430904751174</v>
      </c>
      <c r="O19" s="3">
        <f t="shared" si="5"/>
        <v>238.4000932044556</v>
      </c>
    </row>
    <row r="20" spans="1:15" x14ac:dyDescent="0.3">
      <c r="A20" t="s">
        <v>26</v>
      </c>
      <c r="C20">
        <v>489.5662347789704</v>
      </c>
      <c r="D20" s="6">
        <v>37.908398803673251</v>
      </c>
      <c r="E20">
        <v>415.24049917739842</v>
      </c>
      <c r="F20">
        <v>563.89197038054238</v>
      </c>
      <c r="G20">
        <v>7.7432625272427447E-2</v>
      </c>
      <c r="H20">
        <v>1.5453756475741607</v>
      </c>
      <c r="I20">
        <v>22022.974233619789</v>
      </c>
      <c r="J20">
        <f t="shared" si="0"/>
        <v>1.2431313878967745</v>
      </c>
      <c r="K20">
        <f t="shared" si="1"/>
        <v>1437.0466998583356</v>
      </c>
      <c r="L20">
        <f t="shared" si="2"/>
        <v>2.2030480565053665</v>
      </c>
      <c r="M20">
        <f t="shared" si="3"/>
        <v>8531.3368248085026</v>
      </c>
      <c r="N20">
        <f t="shared" si="4"/>
        <v>4.8534207392720727</v>
      </c>
      <c r="O20" s="3">
        <f t="shared" si="5"/>
        <v>1757.7987327115704</v>
      </c>
    </row>
    <row r="21" spans="1:15" x14ac:dyDescent="0.3">
      <c r="A21" t="s">
        <v>27</v>
      </c>
      <c r="C21">
        <v>1109.8607225916428</v>
      </c>
      <c r="D21" s="6">
        <v>43.967146514328611</v>
      </c>
      <c r="E21">
        <v>1023.6558020434577</v>
      </c>
      <c r="F21">
        <v>1196.0656431398279</v>
      </c>
      <c r="G21">
        <v>3.96150126041587E-2</v>
      </c>
      <c r="H21">
        <v>0.30577664624043177</v>
      </c>
      <c r="I21">
        <v>8693.4861756688861</v>
      </c>
      <c r="J21">
        <f t="shared" si="0"/>
        <v>0.55297074627907017</v>
      </c>
      <c r="K21">
        <f t="shared" si="1"/>
        <v>1933.1099726124385</v>
      </c>
      <c r="L21">
        <f t="shared" si="2"/>
        <v>4.9943732516623927</v>
      </c>
      <c r="M21">
        <f t="shared" si="3"/>
        <v>2270.7693152939419</v>
      </c>
      <c r="N21">
        <f t="shared" si="4"/>
        <v>24.94376417692078</v>
      </c>
      <c r="O21" s="3">
        <f t="shared" si="5"/>
        <v>91.035550977304837</v>
      </c>
    </row>
    <row r="22" spans="1:15" x14ac:dyDescent="0.3">
      <c r="A22" t="s">
        <v>28</v>
      </c>
      <c r="C22">
        <v>506.77911247467995</v>
      </c>
      <c r="D22" s="6">
        <v>27.084534253646645</v>
      </c>
      <c r="E22">
        <v>453.67536778068887</v>
      </c>
      <c r="F22">
        <v>559.88285716867097</v>
      </c>
      <c r="G22">
        <v>5.3444456543184506E-2</v>
      </c>
      <c r="H22">
        <v>2.0031080767309883</v>
      </c>
      <c r="I22">
        <v>46730.850491714555</v>
      </c>
      <c r="J22">
        <f t="shared" si="0"/>
        <v>1.4153120068490157</v>
      </c>
      <c r="K22">
        <f t="shared" si="1"/>
        <v>733.57199573695846</v>
      </c>
      <c r="L22">
        <f t="shared" si="2"/>
        <v>2.2805060061360596</v>
      </c>
      <c r="M22">
        <f t="shared" si="3"/>
        <v>5644.939198156826</v>
      </c>
      <c r="N22">
        <f t="shared" si="4"/>
        <v>5.2007076440226419</v>
      </c>
      <c r="O22" s="3">
        <f t="shared" si="5"/>
        <v>1085.4175209492414</v>
      </c>
    </row>
    <row r="23" spans="1:15" x14ac:dyDescent="0.3">
      <c r="A23" t="s">
        <v>29</v>
      </c>
      <c r="C23">
        <v>557.30507872132671</v>
      </c>
      <c r="D23" s="6">
        <v>35.110357673503657</v>
      </c>
      <c r="E23">
        <v>488.46536921967947</v>
      </c>
      <c r="F23">
        <v>626.14478822297394</v>
      </c>
      <c r="G23">
        <v>6.3000247107132756E-2</v>
      </c>
      <c r="H23">
        <v>1.9830934783993417</v>
      </c>
      <c r="I23">
        <v>33832.31534647174</v>
      </c>
      <c r="J23">
        <f t="shared" si="0"/>
        <v>1.4082235186217213</v>
      </c>
      <c r="K23">
        <f t="shared" si="1"/>
        <v>1232.7372159613572</v>
      </c>
      <c r="L23">
        <f t="shared" si="2"/>
        <v>2.5078728542459698</v>
      </c>
      <c r="M23">
        <f t="shared" si="3"/>
        <v>9391.3026458576969</v>
      </c>
      <c r="N23">
        <f t="shared" si="4"/>
        <v>6.2894262530638274</v>
      </c>
      <c r="O23" s="3">
        <f t="shared" si="5"/>
        <v>1493.189087205343</v>
      </c>
    </row>
    <row r="24" spans="1:15" x14ac:dyDescent="0.3">
      <c r="A24" t="s">
        <v>30</v>
      </c>
      <c r="C24">
        <v>581.19245037575013</v>
      </c>
      <c r="D24" s="6">
        <v>18.3292408976546</v>
      </c>
      <c r="E24">
        <v>545.25491790986848</v>
      </c>
      <c r="F24">
        <v>617.12998284163177</v>
      </c>
      <c r="G24">
        <v>3.1537300399901026E-2</v>
      </c>
      <c r="H24">
        <v>1.402547565848171</v>
      </c>
      <c r="I24">
        <v>98611.130936400528</v>
      </c>
      <c r="J24">
        <f t="shared" si="0"/>
        <v>1.1842920103792691</v>
      </c>
      <c r="K24">
        <f t="shared" si="1"/>
        <v>335.96107188425412</v>
      </c>
      <c r="L24">
        <f t="shared" si="2"/>
        <v>2.6153660266908756</v>
      </c>
      <c r="M24">
        <f t="shared" si="3"/>
        <v>1810.1672352031972</v>
      </c>
      <c r="N24">
        <f t="shared" si="4"/>
        <v>6.8401394535688178</v>
      </c>
      <c r="O24" s="3">
        <f t="shared" si="5"/>
        <v>264.63893718698222</v>
      </c>
    </row>
    <row r="25" spans="1:15" x14ac:dyDescent="0.3">
      <c r="A25" t="s">
        <v>31</v>
      </c>
      <c r="C25">
        <v>503.06870783194682</v>
      </c>
      <c r="D25" s="6">
        <v>21.730142333744364</v>
      </c>
      <c r="E25">
        <v>460.46314113294108</v>
      </c>
      <c r="F25">
        <v>545.67427453095252</v>
      </c>
      <c r="G25">
        <v>4.3195177906003746E-2</v>
      </c>
      <c r="H25">
        <v>2.4933471940339955</v>
      </c>
      <c r="I25">
        <v>73453.123923210922</v>
      </c>
      <c r="J25">
        <f t="shared" si="0"/>
        <v>1.5790336266318066</v>
      </c>
      <c r="K25">
        <f t="shared" si="1"/>
        <v>472.19908584478895</v>
      </c>
      <c r="L25">
        <f t="shared" si="2"/>
        <v>2.2638091852437605</v>
      </c>
      <c r="M25">
        <f t="shared" si="3"/>
        <v>4522.9318303765922</v>
      </c>
      <c r="N25">
        <f t="shared" si="4"/>
        <v>5.1248320271940191</v>
      </c>
      <c r="O25" s="3">
        <f t="shared" si="5"/>
        <v>882.55220978491593</v>
      </c>
    </row>
    <row r="26" spans="1:15" x14ac:dyDescent="0.3">
      <c r="A26" t="s">
        <v>32</v>
      </c>
      <c r="C26">
        <v>878.59247493767168</v>
      </c>
      <c r="D26" s="6">
        <v>32.807813162323484</v>
      </c>
      <c r="E26">
        <v>814.23310752246482</v>
      </c>
      <c r="F26">
        <v>942.95184235287854</v>
      </c>
      <c r="G26">
        <v>3.734133184403942E-2</v>
      </c>
      <c r="H26">
        <v>8.3900916388522599</v>
      </c>
      <c r="I26">
        <v>483398.08440761041</v>
      </c>
      <c r="J26">
        <f t="shared" si="0"/>
        <v>2.896565490171465</v>
      </c>
      <c r="K26">
        <f t="shared" si="1"/>
        <v>1076.352604493926</v>
      </c>
      <c r="L26">
        <f t="shared" si="2"/>
        <v>3.9536661372195221</v>
      </c>
      <c r="M26">
        <f t="shared" si="3"/>
        <v>34692.32554687783</v>
      </c>
      <c r="N26">
        <f t="shared" si="4"/>
        <v>15.631475924596337</v>
      </c>
      <c r="O26" s="3">
        <f t="shared" si="5"/>
        <v>2219.3889888727008</v>
      </c>
    </row>
    <row r="27" spans="1:15" x14ac:dyDescent="0.3">
      <c r="A27" t="s">
        <v>33</v>
      </c>
      <c r="C27">
        <v>721.64560227187212</v>
      </c>
      <c r="D27" s="6">
        <v>25.834042023220565</v>
      </c>
      <c r="E27">
        <v>670.9667412893989</v>
      </c>
      <c r="F27">
        <v>772.32446325434535</v>
      </c>
      <c r="G27">
        <v>3.5798793676411637E-2</v>
      </c>
      <c r="H27">
        <v>12.808916947246301</v>
      </c>
      <c r="I27">
        <v>612674.65992726979</v>
      </c>
      <c r="J27">
        <f t="shared" si="0"/>
        <v>3.578954728303545</v>
      </c>
      <c r="K27">
        <f t="shared" si="1"/>
        <v>667.39772725752596</v>
      </c>
      <c r="L27">
        <f t="shared" si="2"/>
        <v>3.2474052102234241</v>
      </c>
      <c r="M27">
        <f t="shared" si="3"/>
        <v>32840.463334709493</v>
      </c>
      <c r="N27">
        <f t="shared" si="4"/>
        <v>10.545640599386241</v>
      </c>
      <c r="O27" s="3">
        <f t="shared" si="5"/>
        <v>3114.1269252643428</v>
      </c>
    </row>
    <row r="28" spans="1:15" x14ac:dyDescent="0.3">
      <c r="A28" t="s">
        <v>34</v>
      </c>
      <c r="C28">
        <v>931.45576705426731</v>
      </c>
      <c r="D28" s="6">
        <v>27.466557396935581</v>
      </c>
      <c r="E28">
        <v>877.57438671373586</v>
      </c>
      <c r="F28">
        <v>985.33714739479876</v>
      </c>
      <c r="G28">
        <v>2.9487774265222151E-2</v>
      </c>
      <c r="H28">
        <v>1.3809856095195958</v>
      </c>
      <c r="I28">
        <v>91859.426905493587</v>
      </c>
      <c r="J28">
        <f t="shared" si="0"/>
        <v>1.1751534408406401</v>
      </c>
      <c r="K28">
        <f t="shared" si="1"/>
        <v>754.41177523915667</v>
      </c>
      <c r="L28">
        <f t="shared" si="2"/>
        <v>4.1915509517442029</v>
      </c>
      <c r="M28">
        <f t="shared" si="3"/>
        <v>4002.3010630768549</v>
      </c>
      <c r="N28">
        <f t="shared" si="4"/>
        <v>17.569099381067733</v>
      </c>
      <c r="O28" s="3">
        <f t="shared" si="5"/>
        <v>227.8034278404555</v>
      </c>
    </row>
    <row r="29" spans="1:15" x14ac:dyDescent="0.3">
      <c r="A29" t="s">
        <v>35</v>
      </c>
      <c r="C29">
        <v>682.53799628051149</v>
      </c>
      <c r="D29" s="6">
        <v>21.540767895562205</v>
      </c>
      <c r="E29">
        <v>640.28128783923489</v>
      </c>
      <c r="F29">
        <v>724.79470472178809</v>
      </c>
      <c r="G29">
        <v>3.1559807678031911E-2</v>
      </c>
      <c r="H29">
        <v>1.0032133393088751</v>
      </c>
      <c r="I29">
        <v>66030.429132430523</v>
      </c>
      <c r="J29">
        <f t="shared" si="0"/>
        <v>1.0016053810303114</v>
      </c>
      <c r="K29">
        <f t="shared" si="1"/>
        <v>464.0046815304832</v>
      </c>
      <c r="L29">
        <f t="shared" si="2"/>
        <v>3.0714209832623016</v>
      </c>
      <c r="M29">
        <f t="shared" si="3"/>
        <v>1788.2482273881062</v>
      </c>
      <c r="N29">
        <f t="shared" si="4"/>
        <v>9.4336268564239631</v>
      </c>
      <c r="O29" s="3">
        <f t="shared" si="5"/>
        <v>189.56105160873233</v>
      </c>
    </row>
    <row r="30" spans="1:15" x14ac:dyDescent="0.3">
      <c r="A30" t="s">
        <v>36</v>
      </c>
      <c r="C30">
        <v>861.55276934521532</v>
      </c>
      <c r="D30" s="6">
        <v>29.370120082859163</v>
      </c>
      <c r="E30">
        <v>803.9371538182337</v>
      </c>
      <c r="F30">
        <v>919.16838487219695</v>
      </c>
      <c r="G30">
        <v>3.4089751815411851E-2</v>
      </c>
      <c r="H30">
        <v>0.74862060945947351</v>
      </c>
      <c r="I30">
        <v>50102.966401803875</v>
      </c>
      <c r="J30">
        <f t="shared" si="0"/>
        <v>0.86522864576912473</v>
      </c>
      <c r="K30">
        <f t="shared" si="1"/>
        <v>862.60395368156708</v>
      </c>
      <c r="L30">
        <f t="shared" si="2"/>
        <v>3.8769874620534686</v>
      </c>
      <c r="M30">
        <f t="shared" si="3"/>
        <v>2480.7635154606687</v>
      </c>
      <c r="N30">
        <f t="shared" si="4"/>
        <v>15.031031780919795</v>
      </c>
      <c r="O30" s="3">
        <f t="shared" si="5"/>
        <v>165.04279623769534</v>
      </c>
    </row>
    <row r="31" spans="1:15" x14ac:dyDescent="0.3">
      <c r="A31" t="s">
        <v>37</v>
      </c>
      <c r="C31">
        <v>655.27885567109627</v>
      </c>
      <c r="D31" s="6">
        <v>20.973544843166934</v>
      </c>
      <c r="E31">
        <v>614.13487353848461</v>
      </c>
      <c r="F31">
        <v>696.42283780370792</v>
      </c>
      <c r="G31">
        <v>3.2007052664147266E-2</v>
      </c>
      <c r="H31">
        <v>0.59566753891270507</v>
      </c>
      <c r="I31">
        <v>39964.906789742192</v>
      </c>
      <c r="J31">
        <f t="shared" si="0"/>
        <v>0.77179501094053793</v>
      </c>
      <c r="K31">
        <f t="shared" si="1"/>
        <v>439.88958328833428</v>
      </c>
      <c r="L31">
        <f t="shared" si="2"/>
        <v>2.9487548505199328</v>
      </c>
      <c r="M31">
        <f t="shared" si="3"/>
        <v>1006.6065553202313</v>
      </c>
      <c r="N31">
        <f t="shared" si="4"/>
        <v>8.6951551684648312</v>
      </c>
      <c r="O31" s="3">
        <f t="shared" si="5"/>
        <v>115.7663705612688</v>
      </c>
    </row>
    <row r="32" spans="1:15" x14ac:dyDescent="0.3">
      <c r="A32" t="s">
        <v>38</v>
      </c>
      <c r="C32">
        <v>624.10815342702188</v>
      </c>
      <c r="D32" s="6">
        <v>21.284654750471752</v>
      </c>
      <c r="E32">
        <v>582.35386433089297</v>
      </c>
      <c r="F32">
        <v>665.86244252315078</v>
      </c>
      <c r="G32">
        <v>3.410411261829574E-2</v>
      </c>
      <c r="H32">
        <v>1.3895532031654052</v>
      </c>
      <c r="I32">
        <v>77014.982616585345</v>
      </c>
      <c r="J32">
        <f t="shared" si="0"/>
        <v>1.1787931129614753</v>
      </c>
      <c r="K32">
        <f t="shared" si="1"/>
        <v>453.03652784677973</v>
      </c>
      <c r="L32">
        <f t="shared" si="2"/>
        <v>2.8084866904215984</v>
      </c>
      <c r="M32">
        <f t="shared" si="3"/>
        <v>2418.3577257079087</v>
      </c>
      <c r="N32">
        <f t="shared" si="4"/>
        <v>7.8875974902752626</v>
      </c>
      <c r="O32" s="3">
        <f t="shared" si="5"/>
        <v>306.60257812211364</v>
      </c>
    </row>
    <row r="33" spans="1:15" x14ac:dyDescent="0.3">
      <c r="A33" t="s">
        <v>39</v>
      </c>
      <c r="C33">
        <v>636.76040993810511</v>
      </c>
      <c r="D33" s="6">
        <v>17.633808413303406</v>
      </c>
      <c r="E33">
        <v>602.16801729718134</v>
      </c>
      <c r="F33">
        <v>671.35280257902889</v>
      </c>
      <c r="G33">
        <v>2.769300373906327E-2</v>
      </c>
      <c r="H33">
        <v>0.82368753771659453</v>
      </c>
      <c r="I33">
        <v>56981.032970063294</v>
      </c>
      <c r="J33">
        <f t="shared" si="0"/>
        <v>0.90757233194748421</v>
      </c>
      <c r="K33">
        <f t="shared" si="1"/>
        <v>310.95119915709</v>
      </c>
      <c r="L33">
        <f t="shared" si="2"/>
        <v>2.8654218447214728</v>
      </c>
      <c r="M33">
        <f t="shared" si="3"/>
        <v>983.93605252564123</v>
      </c>
      <c r="N33">
        <f t="shared" si="4"/>
        <v>8.2106423482070081</v>
      </c>
      <c r="O33" s="3">
        <f t="shared" si="5"/>
        <v>119.83667182148147</v>
      </c>
    </row>
    <row r="34" spans="1:15" x14ac:dyDescent="0.3">
      <c r="A34" t="s">
        <v>40</v>
      </c>
      <c r="C34">
        <v>832.44692295644325</v>
      </c>
      <c r="D34" s="6">
        <v>25.10626760618079</v>
      </c>
      <c r="E34">
        <v>783.19574326653003</v>
      </c>
      <c r="F34">
        <v>881.69810264635646</v>
      </c>
      <c r="G34">
        <v>3.015960166807469E-2</v>
      </c>
      <c r="H34">
        <v>0.63759989189725652</v>
      </c>
      <c r="I34">
        <v>46297.766749694114</v>
      </c>
      <c r="J34">
        <f t="shared" si="0"/>
        <v>0.79849852341582728</v>
      </c>
      <c r="K34">
        <f t="shared" si="1"/>
        <v>630.32467311316293</v>
      </c>
      <c r="L34">
        <f t="shared" si="2"/>
        <v>3.7460111533039941</v>
      </c>
      <c r="M34">
        <f t="shared" si="3"/>
        <v>1543.919614708064</v>
      </c>
      <c r="N34">
        <f t="shared" si="4"/>
        <v>14.032599560677919</v>
      </c>
      <c r="O34" s="3">
        <f t="shared" si="5"/>
        <v>110.02377770647912</v>
      </c>
    </row>
  </sheetData>
  <autoFilter ref="A1:P3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pane xSplit="1" topLeftCell="B1" activePane="topRight" state="frozen"/>
      <selection pane="topRight" activeCell="D9" sqref="D9"/>
    </sheetView>
  </sheetViews>
  <sheetFormatPr baseColWidth="10" defaultRowHeight="14.4" x14ac:dyDescent="0.3"/>
  <cols>
    <col min="1" max="1" width="18.109375" bestFit="1" customWidth="1"/>
    <col min="2" max="2" width="42.5546875" customWidth="1"/>
    <col min="3" max="3" width="21.44140625" customWidth="1"/>
    <col min="4" max="5" width="12" bestFit="1" customWidth="1"/>
    <col min="6" max="6" width="20.77734375" bestFit="1" customWidth="1"/>
    <col min="7" max="7" width="21.33203125" bestFit="1" customWidth="1"/>
    <col min="8" max="8" width="20.5546875" bestFit="1" customWidth="1"/>
    <col min="9" max="9" width="21.6640625" bestFit="1" customWidth="1"/>
    <col min="10" max="14" width="21.6640625" customWidth="1"/>
    <col min="15" max="15" width="12.5546875" style="3" bestFit="1" customWidth="1"/>
    <col min="16" max="16" width="13.44140625" customWidth="1"/>
    <col min="17" max="17" width="22.44140625" customWidth="1"/>
    <col min="18" max="18" width="12.5546875" bestFit="1" customWidth="1"/>
  </cols>
  <sheetData>
    <row r="1" spans="1:18" ht="15" customHeight="1" x14ac:dyDescent="0.3">
      <c r="A1" s="1" t="s">
        <v>0</v>
      </c>
      <c r="B1" s="1" t="s">
        <v>1</v>
      </c>
      <c r="C1" s="1" t="s">
        <v>45</v>
      </c>
      <c r="D1" s="1" t="s">
        <v>44</v>
      </c>
      <c r="E1" s="1" t="s">
        <v>5</v>
      </c>
      <c r="F1" s="1" t="s">
        <v>6</v>
      </c>
      <c r="G1" s="1" t="s">
        <v>4</v>
      </c>
      <c r="H1" s="1" t="s">
        <v>2</v>
      </c>
      <c r="I1" s="1" t="s">
        <v>3</v>
      </c>
      <c r="J1" s="1" t="s">
        <v>46</v>
      </c>
      <c r="K1" s="1" t="s">
        <v>42</v>
      </c>
      <c r="L1" s="1" t="s">
        <v>43</v>
      </c>
      <c r="M1" s="1" t="s">
        <v>51</v>
      </c>
      <c r="N1" s="1" t="s">
        <v>52</v>
      </c>
      <c r="O1" s="2" t="s">
        <v>41</v>
      </c>
      <c r="P1" s="1" t="s">
        <v>47</v>
      </c>
    </row>
    <row r="2" spans="1:18" x14ac:dyDescent="0.3">
      <c r="A2" t="s">
        <v>8</v>
      </c>
      <c r="B2" t="s">
        <v>7</v>
      </c>
      <c r="C2">
        <v>158.52031181930013</v>
      </c>
      <c r="D2">
        <v>3.1699726321792352</v>
      </c>
      <c r="E2">
        <v>152.30505200461383</v>
      </c>
      <c r="F2">
        <v>164.73557163398644</v>
      </c>
      <c r="G2">
        <v>1.9997264677303551E-2</v>
      </c>
      <c r="H2">
        <v>1.530617487460844</v>
      </c>
      <c r="I2">
        <v>190833.86761405799</v>
      </c>
      <c r="J2">
        <f>SQRT(H2)</f>
        <v>1.2371812670182345</v>
      </c>
      <c r="K2">
        <f>+(G2*C2)^2</f>
        <v>10.048726488765348</v>
      </c>
      <c r="L2">
        <f>$Q$2*C2</f>
        <v>9.5112187091580083</v>
      </c>
      <c r="M2">
        <f>(1.96^2)*(K2)*H2</f>
        <v>59.086714133579207</v>
      </c>
      <c r="N2">
        <f>L2^2</f>
        <v>90.463281333437322</v>
      </c>
      <c r="O2" s="3">
        <f>M2/(N2)</f>
        <v>0.65315687495120067</v>
      </c>
      <c r="P2" s="3">
        <f>SUM(O2:O34)</f>
        <v>102.77683408184458</v>
      </c>
      <c r="Q2">
        <v>0.06</v>
      </c>
      <c r="R2" s="3">
        <f>O2*181359</f>
        <v>118455.8776842748</v>
      </c>
    </row>
    <row r="3" spans="1:18" x14ac:dyDescent="0.3">
      <c r="A3" s="5" t="s">
        <v>9</v>
      </c>
      <c r="B3" s="5" t="s">
        <v>7</v>
      </c>
      <c r="C3" s="5">
        <v>120.0409349858194</v>
      </c>
      <c r="D3" s="5">
        <v>7.5019780098328699</v>
      </c>
      <c r="E3" s="5">
        <v>105.33205643530633</v>
      </c>
      <c r="F3" s="5">
        <v>134.74981353633248</v>
      </c>
      <c r="G3" s="5">
        <v>6.249516475958046E-2</v>
      </c>
      <c r="H3" s="5">
        <v>2.3969499739801963</v>
      </c>
      <c r="I3" s="5">
        <v>45013.431832764647</v>
      </c>
      <c r="J3" s="5">
        <f t="shared" ref="J3:J34" si="0">SQRT(H3)</f>
        <v>1.5482086338669592</v>
      </c>
      <c r="K3" s="5">
        <f t="shared" ref="K3:K34" si="1">+(G3*C3)^2</f>
        <v>56.27967406001595</v>
      </c>
      <c r="L3">
        <f t="shared" ref="L3:L34" si="2">$Q$2*C3</f>
        <v>7.2024560991491642</v>
      </c>
      <c r="M3">
        <f t="shared" ref="M3:M34" si="3">(1.96^2)*(K3)*H3</f>
        <v>518.23016227251162</v>
      </c>
      <c r="N3">
        <f t="shared" ref="N3:N34" si="4">L3^2</f>
        <v>51.875373860170995</v>
      </c>
      <c r="O3" s="3">
        <f t="shared" ref="O3:O34" si="5">M3/(N3)</f>
        <v>9.9899070350681303</v>
      </c>
    </row>
    <row r="4" spans="1:18" x14ac:dyDescent="0.3">
      <c r="A4" t="s">
        <v>10</v>
      </c>
      <c r="B4" t="s">
        <v>7</v>
      </c>
      <c r="C4">
        <v>160.26655740596456</v>
      </c>
      <c r="D4">
        <v>7.3998337802456122</v>
      </c>
      <c r="E4">
        <v>145.75794964612368</v>
      </c>
      <c r="F4">
        <v>174.77516516580545</v>
      </c>
      <c r="G4">
        <v>4.6172039257706153E-2</v>
      </c>
      <c r="H4">
        <v>2.5087114042952368</v>
      </c>
      <c r="I4">
        <v>60695.901959805589</v>
      </c>
      <c r="J4">
        <f t="shared" si="0"/>
        <v>1.5838912223682651</v>
      </c>
      <c r="K4">
        <f t="shared" si="1"/>
        <v>54.757539975264066</v>
      </c>
      <c r="L4">
        <f t="shared" si="2"/>
        <v>9.6159934443578727</v>
      </c>
      <c r="M4">
        <f t="shared" si="3"/>
        <v>527.72391501126481</v>
      </c>
      <c r="N4">
        <f t="shared" si="4"/>
        <v>92.467329921933583</v>
      </c>
      <c r="O4" s="3">
        <f t="shared" si="5"/>
        <v>5.707139110178705</v>
      </c>
    </row>
    <row r="5" spans="1:18" x14ac:dyDescent="0.3">
      <c r="A5" t="s">
        <v>11</v>
      </c>
      <c r="B5" t="s">
        <v>7</v>
      </c>
      <c r="C5">
        <v>123.90297354854157</v>
      </c>
      <c r="D5">
        <v>5.0207869223019896</v>
      </c>
      <c r="E5">
        <v>114.05888376697347</v>
      </c>
      <c r="F5">
        <v>133.74706333010965</v>
      </c>
      <c r="G5">
        <v>4.0521924361524637E-2</v>
      </c>
      <c r="H5">
        <v>1.5725571495819008</v>
      </c>
      <c r="I5">
        <v>44948.927155297708</v>
      </c>
      <c r="J5">
        <f t="shared" si="0"/>
        <v>1.2540164072219713</v>
      </c>
      <c r="K5">
        <f t="shared" si="1"/>
        <v>25.208301319158686</v>
      </c>
      <c r="L5">
        <f t="shared" si="2"/>
        <v>7.4341784129124937</v>
      </c>
      <c r="M5">
        <f t="shared" si="3"/>
        <v>152.28676514925937</v>
      </c>
      <c r="N5">
        <f t="shared" si="4"/>
        <v>55.267008675014125</v>
      </c>
      <c r="O5" s="3">
        <f t="shared" si="5"/>
        <v>2.7554732705862417</v>
      </c>
    </row>
    <row r="6" spans="1:18" x14ac:dyDescent="0.3">
      <c r="A6" s="4" t="s">
        <v>12</v>
      </c>
      <c r="B6" s="4" t="s">
        <v>7</v>
      </c>
      <c r="C6" s="4">
        <v>129.13475218179258</v>
      </c>
      <c r="D6" s="4">
        <v>5.1396652873998177</v>
      </c>
      <c r="E6" s="4">
        <v>119.05758154711938</v>
      </c>
      <c r="F6" s="4">
        <v>139.21192281646577</v>
      </c>
      <c r="G6" s="4">
        <v>3.9800791038529501E-2</v>
      </c>
      <c r="H6" s="4">
        <v>2.5240599252304534</v>
      </c>
      <c r="I6" s="4">
        <v>104086.55243722153</v>
      </c>
      <c r="J6" s="4">
        <f t="shared" si="0"/>
        <v>1.5887290282582658</v>
      </c>
      <c r="K6" s="4">
        <f t="shared" si="1"/>
        <v>26.41615926650265</v>
      </c>
      <c r="L6">
        <f t="shared" si="2"/>
        <v>7.7480851309075547</v>
      </c>
      <c r="M6">
        <f>(1.96^2)*(K6)*H6</f>
        <v>256.14240244541708</v>
      </c>
      <c r="N6">
        <f t="shared" si="4"/>
        <v>60.032823195790741</v>
      </c>
      <c r="O6" s="3">
        <f t="shared" si="5"/>
        <v>4.2667059253574591</v>
      </c>
    </row>
    <row r="7" spans="1:18" x14ac:dyDescent="0.3">
      <c r="A7" t="s">
        <v>13</v>
      </c>
      <c r="B7" t="s">
        <v>7</v>
      </c>
      <c r="C7">
        <v>108.35375293693379</v>
      </c>
      <c r="D7">
        <v>5.1680967374247251</v>
      </c>
      <c r="E7">
        <v>98.220837704651373</v>
      </c>
      <c r="F7">
        <v>118.4866681692162</v>
      </c>
      <c r="G7">
        <v>4.7696518093219752E-2</v>
      </c>
      <c r="H7">
        <v>4.0217295879062025</v>
      </c>
      <c r="I7">
        <v>123742.74754479789</v>
      </c>
      <c r="J7">
        <f t="shared" si="0"/>
        <v>2.0054250392139323</v>
      </c>
      <c r="K7">
        <f t="shared" si="1"/>
        <v>26.709223887380087</v>
      </c>
      <c r="L7">
        <f t="shared" si="2"/>
        <v>6.5012251762160274</v>
      </c>
      <c r="M7">
        <f t="shared" si="3"/>
        <v>412.65420739665302</v>
      </c>
      <c r="N7">
        <f t="shared" si="4"/>
        <v>42.265928791865115</v>
      </c>
      <c r="O7" s="3">
        <f t="shared" si="5"/>
        <v>9.7632826059195992</v>
      </c>
    </row>
    <row r="8" spans="1:18" x14ac:dyDescent="0.3">
      <c r="A8" t="s">
        <v>14</v>
      </c>
      <c r="B8" t="s">
        <v>7</v>
      </c>
      <c r="C8">
        <v>160.65541154390127</v>
      </c>
      <c r="D8">
        <v>3.1725231162741849</v>
      </c>
      <c r="E8">
        <v>154.43515107995304</v>
      </c>
      <c r="F8">
        <v>166.87567200784949</v>
      </c>
      <c r="G8">
        <v>1.9747377855412297E-2</v>
      </c>
      <c r="H8">
        <v>1.5366802550356693</v>
      </c>
      <c r="I8">
        <v>170464.44715573575</v>
      </c>
      <c r="J8">
        <f t="shared" si="0"/>
        <v>1.2396290796184435</v>
      </c>
      <c r="K8">
        <f t="shared" si="1"/>
        <v>10.064902923294065</v>
      </c>
      <c r="L8">
        <f>$Q$2*C8</f>
        <v>9.6393246926340748</v>
      </c>
      <c r="M8">
        <f t="shared" si="3"/>
        <v>59.416250809880545</v>
      </c>
      <c r="N8">
        <f t="shared" si="4"/>
        <v>92.916580530025001</v>
      </c>
      <c r="O8" s="3">
        <f t="shared" si="5"/>
        <v>0.63945800061680935</v>
      </c>
    </row>
    <row r="9" spans="1:18" x14ac:dyDescent="0.3">
      <c r="A9" t="s">
        <v>15</v>
      </c>
      <c r="B9" t="s">
        <v>7</v>
      </c>
      <c r="C9">
        <v>135.8519565919832</v>
      </c>
      <c r="D9">
        <v>3.1961979680487373</v>
      </c>
      <c r="E9">
        <v>129.58527763427281</v>
      </c>
      <c r="F9">
        <v>142.11863554969358</v>
      </c>
      <c r="G9">
        <v>2.3527066140447101E-2</v>
      </c>
      <c r="H9">
        <v>1.3784147589293367</v>
      </c>
      <c r="I9">
        <v>131827.9451739931</v>
      </c>
      <c r="J9">
        <f t="shared" si="0"/>
        <v>1.1740590951606042</v>
      </c>
      <c r="K9">
        <f t="shared" si="1"/>
        <v>10.215681450958877</v>
      </c>
      <c r="L9">
        <f t="shared" si="2"/>
        <v>8.1511173955189911</v>
      </c>
      <c r="M9">
        <f t="shared" si="3"/>
        <v>54.095283278301167</v>
      </c>
      <c r="N9">
        <f t="shared" si="4"/>
        <v>66.440714795532301</v>
      </c>
      <c r="O9" s="3">
        <f t="shared" si="5"/>
        <v>0.81418876128555318</v>
      </c>
    </row>
    <row r="10" spans="1:18" x14ac:dyDescent="0.3">
      <c r="A10" t="s">
        <v>16</v>
      </c>
      <c r="B10" t="s">
        <v>7</v>
      </c>
      <c r="C10">
        <v>170.02823839044922</v>
      </c>
      <c r="D10">
        <v>2.3156246210782565</v>
      </c>
      <c r="E10">
        <v>165.48807028073534</v>
      </c>
      <c r="F10">
        <v>174.56840650016309</v>
      </c>
      <c r="G10">
        <v>1.3619059063358085E-2</v>
      </c>
      <c r="H10">
        <v>4.4443217208325612</v>
      </c>
      <c r="I10">
        <v>969455.93856103171</v>
      </c>
      <c r="J10">
        <f t="shared" si="0"/>
        <v>2.1081560001177713</v>
      </c>
      <c r="K10">
        <f t="shared" si="1"/>
        <v>5.3621173857438187</v>
      </c>
      <c r="L10">
        <f t="shared" si="2"/>
        <v>10.201694303426953</v>
      </c>
      <c r="M10">
        <f t="shared" si="3"/>
        <v>91.549072665349613</v>
      </c>
      <c r="N10">
        <f t="shared" si="4"/>
        <v>104.07456666057394</v>
      </c>
      <c r="O10" s="3">
        <f t="shared" si="5"/>
        <v>0.87964884796422316</v>
      </c>
    </row>
    <row r="11" spans="1:18" x14ac:dyDescent="0.3">
      <c r="A11" t="s">
        <v>17</v>
      </c>
      <c r="B11" t="s">
        <v>7</v>
      </c>
      <c r="C11">
        <v>130.41171985672139</v>
      </c>
      <c r="D11">
        <v>4.6940974733703023</v>
      </c>
      <c r="E11">
        <v>121.2081592025077</v>
      </c>
      <c r="F11">
        <v>139.61528051093507</v>
      </c>
      <c r="G11">
        <v>3.5994444966507125E-2</v>
      </c>
      <c r="H11">
        <v>2.5539772130858656</v>
      </c>
      <c r="I11">
        <v>106235.74605397743</v>
      </c>
      <c r="J11">
        <f t="shared" si="0"/>
        <v>1.5981167707917545</v>
      </c>
      <c r="K11">
        <f t="shared" si="1"/>
        <v>22.034551089501456</v>
      </c>
      <c r="L11">
        <f t="shared" si="2"/>
        <v>7.824703191403283</v>
      </c>
      <c r="M11">
        <f t="shared" si="3"/>
        <v>216.18888809755916</v>
      </c>
      <c r="N11">
        <f t="shared" si="4"/>
        <v>61.225980033556723</v>
      </c>
      <c r="O11" s="3">
        <f t="shared" si="5"/>
        <v>3.5309992258036602</v>
      </c>
    </row>
    <row r="12" spans="1:18" x14ac:dyDescent="0.3">
      <c r="A12" t="s">
        <v>18</v>
      </c>
      <c r="B12" t="s">
        <v>7</v>
      </c>
      <c r="C12">
        <v>151.65646736318041</v>
      </c>
      <c r="D12">
        <v>4.9239849840433614</v>
      </c>
      <c r="E12">
        <v>142.00217391951603</v>
      </c>
      <c r="F12">
        <v>161.3107608068448</v>
      </c>
      <c r="G12">
        <v>3.2468018473960712E-2</v>
      </c>
      <c r="H12">
        <v>2.2773021218854539</v>
      </c>
      <c r="I12">
        <v>121704.90324270056</v>
      </c>
      <c r="J12">
        <f>SQRT(H12)</f>
        <v>1.5090732659103911</v>
      </c>
      <c r="K12">
        <f t="shared" si="1"/>
        <v>24.245628123084501</v>
      </c>
      <c r="L12">
        <f t="shared" si="2"/>
        <v>9.0993880417908244</v>
      </c>
      <c r="M12">
        <f t="shared" si="3"/>
        <v>212.11248561779433</v>
      </c>
      <c r="N12">
        <f t="shared" si="4"/>
        <v>82.798862735085848</v>
      </c>
      <c r="O12" s="3">
        <f t="shared" si="5"/>
        <v>2.5617801816487042</v>
      </c>
    </row>
    <row r="13" spans="1:18" x14ac:dyDescent="0.3">
      <c r="A13" t="s">
        <v>19</v>
      </c>
      <c r="B13" t="s">
        <v>7</v>
      </c>
      <c r="C13">
        <v>155.42584389871851</v>
      </c>
      <c r="D13">
        <v>3.7459431504735083</v>
      </c>
      <c r="E13">
        <v>148.08129786229676</v>
      </c>
      <c r="F13">
        <v>162.77038993514026</v>
      </c>
      <c r="G13">
        <v>2.4101160119256036E-2</v>
      </c>
      <c r="H13">
        <v>2.7652443306836214</v>
      </c>
      <c r="I13">
        <v>204992.9265034713</v>
      </c>
      <c r="J13">
        <f t="shared" si="0"/>
        <v>1.6629023815857686</v>
      </c>
      <c r="K13">
        <f t="shared" si="1"/>
        <v>14.032090086579396</v>
      </c>
      <c r="L13">
        <f t="shared" si="2"/>
        <v>9.3255506339231111</v>
      </c>
      <c r="M13">
        <f t="shared" si="3"/>
        <v>149.06236848078848</v>
      </c>
      <c r="N13">
        <f t="shared" si="4"/>
        <v>86.96589462586374</v>
      </c>
      <c r="O13" s="3">
        <f t="shared" si="5"/>
        <v>1.7140324850571615</v>
      </c>
    </row>
    <row r="14" spans="1:18" x14ac:dyDescent="0.3">
      <c r="A14" t="s">
        <v>20</v>
      </c>
      <c r="B14" t="s">
        <v>7</v>
      </c>
      <c r="C14">
        <v>154.10805974030765</v>
      </c>
      <c r="D14">
        <v>2.7943085965559997</v>
      </c>
      <c r="E14">
        <v>148.62935189478671</v>
      </c>
      <c r="F14">
        <v>159.5867675858286</v>
      </c>
      <c r="G14">
        <v>1.8132137937916921E-2</v>
      </c>
      <c r="H14">
        <v>2.8407634352310702</v>
      </c>
      <c r="I14">
        <v>348723.24098512874</v>
      </c>
      <c r="J14">
        <f t="shared" si="0"/>
        <v>1.6854564471474991</v>
      </c>
      <c r="K14">
        <f t="shared" si="1"/>
        <v>7.8081605327867605</v>
      </c>
      <c r="L14">
        <f t="shared" si="2"/>
        <v>9.2464835844184581</v>
      </c>
      <c r="M14">
        <f t="shared" si="3"/>
        <v>85.211055660847848</v>
      </c>
      <c r="N14">
        <f t="shared" si="4"/>
        <v>85.497458676920019</v>
      </c>
      <c r="O14" s="3">
        <f t="shared" si="5"/>
        <v>0.99665015755433806</v>
      </c>
    </row>
    <row r="15" spans="1:18" x14ac:dyDescent="0.3">
      <c r="A15" t="s">
        <v>21</v>
      </c>
      <c r="B15" t="s">
        <v>7</v>
      </c>
      <c r="C15">
        <v>139.42668736301209</v>
      </c>
      <c r="D15">
        <v>11.602747449129138</v>
      </c>
      <c r="E15">
        <v>116.67756668339575</v>
      </c>
      <c r="F15">
        <v>162.17580804262843</v>
      </c>
      <c r="G15">
        <v>8.3217550876183127E-2</v>
      </c>
      <c r="H15">
        <v>2.9943396485954112</v>
      </c>
      <c r="I15">
        <v>29136.672268961247</v>
      </c>
      <c r="J15">
        <f t="shared" si="0"/>
        <v>1.7304160333848653</v>
      </c>
      <c r="K15">
        <f t="shared" si="1"/>
        <v>134.62374836827271</v>
      </c>
      <c r="L15">
        <f t="shared" si="2"/>
        <v>8.3656012417807251</v>
      </c>
      <c r="M15">
        <f t="shared" si="3"/>
        <v>1548.5844079093497</v>
      </c>
      <c r="N15">
        <f t="shared" si="4"/>
        <v>69.983284136483206</v>
      </c>
      <c r="O15" s="3">
        <f t="shared" si="5"/>
        <v>22.127918502499259</v>
      </c>
    </row>
    <row r="16" spans="1:18" x14ac:dyDescent="0.3">
      <c r="A16" t="s">
        <v>22</v>
      </c>
      <c r="B16" t="s">
        <v>7</v>
      </c>
      <c r="C16">
        <v>111.380377265745</v>
      </c>
      <c r="D16">
        <v>7.0288486774115482</v>
      </c>
      <c r="E16">
        <v>97.599147647306779</v>
      </c>
      <c r="F16">
        <v>125.16160688418321</v>
      </c>
      <c r="G16">
        <v>6.3106705597174059E-2</v>
      </c>
      <c r="H16">
        <v>1.2083422901263599</v>
      </c>
      <c r="I16">
        <v>20884.10577375918</v>
      </c>
      <c r="J16">
        <f t="shared" si="0"/>
        <v>1.0992462372582223</v>
      </c>
      <c r="K16">
        <f t="shared" si="1"/>
        <v>49.404713729950068</v>
      </c>
      <c r="L16">
        <f t="shared" si="2"/>
        <v>6.6828226359446994</v>
      </c>
      <c r="M16">
        <f t="shared" si="3"/>
        <v>229.33508742479307</v>
      </c>
      <c r="N16">
        <f t="shared" si="4"/>
        <v>44.660118383494861</v>
      </c>
      <c r="O16" s="3">
        <f t="shared" si="5"/>
        <v>5.1351204547981881</v>
      </c>
    </row>
    <row r="17" spans="1:15" x14ac:dyDescent="0.3">
      <c r="A17" t="s">
        <v>23</v>
      </c>
      <c r="B17" t="s">
        <v>7</v>
      </c>
      <c r="C17">
        <v>132.99765619994747</v>
      </c>
      <c r="D17">
        <v>8.8476022772917275</v>
      </c>
      <c r="E17">
        <v>115.65045694271768</v>
      </c>
      <c r="F17">
        <v>150.34485545717726</v>
      </c>
      <c r="G17">
        <v>6.652449772490969E-2</v>
      </c>
      <c r="H17">
        <v>1.3576867425409984</v>
      </c>
      <c r="I17">
        <v>20631.599863060077</v>
      </c>
      <c r="J17">
        <f t="shared" si="0"/>
        <v>1.1651981559121172</v>
      </c>
      <c r="K17">
        <f t="shared" si="1"/>
        <v>78.280066057137731</v>
      </c>
      <c r="L17">
        <f t="shared" si="2"/>
        <v>7.9798593719968478</v>
      </c>
      <c r="M17">
        <f t="shared" si="3"/>
        <v>408.28450999410205</v>
      </c>
      <c r="N17">
        <f t="shared" si="4"/>
        <v>63.678155596845926</v>
      </c>
      <c r="O17" s="3">
        <f t="shared" si="5"/>
        <v>6.4116886892736105</v>
      </c>
    </row>
    <row r="18" spans="1:15" x14ac:dyDescent="0.3">
      <c r="A18" t="s">
        <v>24</v>
      </c>
      <c r="B18" t="s">
        <v>7</v>
      </c>
      <c r="C18">
        <v>143.08115128174455</v>
      </c>
      <c r="D18">
        <v>2.376518028372046</v>
      </c>
      <c r="E18">
        <v>138.42159149543053</v>
      </c>
      <c r="F18">
        <v>147.74071106805857</v>
      </c>
      <c r="G18">
        <v>1.6609581395472469E-2</v>
      </c>
      <c r="H18">
        <v>4.0759960743740651</v>
      </c>
      <c r="I18">
        <v>741985.01586368529</v>
      </c>
      <c r="J18">
        <f t="shared" si="0"/>
        <v>2.0189096251130372</v>
      </c>
      <c r="K18">
        <f t="shared" si="1"/>
        <v>5.6478379391773563</v>
      </c>
      <c r="L18">
        <f t="shared" si="2"/>
        <v>8.5848690769046723</v>
      </c>
      <c r="M18">
        <f t="shared" si="3"/>
        <v>88.43580353657525</v>
      </c>
      <c r="N18">
        <f t="shared" si="4"/>
        <v>73.699977067594077</v>
      </c>
      <c r="O18" s="3">
        <f t="shared" si="5"/>
        <v>1.1999434335707619</v>
      </c>
    </row>
    <row r="19" spans="1:15" x14ac:dyDescent="0.3">
      <c r="A19" t="s">
        <v>25</v>
      </c>
      <c r="B19" t="s">
        <v>7</v>
      </c>
      <c r="C19">
        <v>135.70373454893286</v>
      </c>
      <c r="D19">
        <v>3.70982318741201</v>
      </c>
      <c r="E19">
        <v>128.43000772168824</v>
      </c>
      <c r="F19">
        <v>142.97746137617747</v>
      </c>
      <c r="G19">
        <v>2.7337664654131535E-2</v>
      </c>
      <c r="H19">
        <v>1.9768358933169996</v>
      </c>
      <c r="I19">
        <v>143975.90486676374</v>
      </c>
      <c r="J19">
        <f t="shared" si="0"/>
        <v>1.4059999620615213</v>
      </c>
      <c r="K19">
        <f t="shared" si="1"/>
        <v>13.762788081859805</v>
      </c>
      <c r="L19">
        <f t="shared" si="2"/>
        <v>8.1422240729359707</v>
      </c>
      <c r="M19">
        <f t="shared" si="3"/>
        <v>104.51754097132552</v>
      </c>
      <c r="N19">
        <f t="shared" si="4"/>
        <v>66.295812853898028</v>
      </c>
      <c r="O19" s="3">
        <f t="shared" si="5"/>
        <v>1.5765330640361874</v>
      </c>
    </row>
    <row r="20" spans="1:15" x14ac:dyDescent="0.3">
      <c r="A20" t="s">
        <v>26</v>
      </c>
      <c r="B20" t="s">
        <v>7</v>
      </c>
      <c r="C20">
        <v>163.91059707362604</v>
      </c>
      <c r="D20">
        <v>9.9596829686472379</v>
      </c>
      <c r="E20">
        <v>144.38297822491265</v>
      </c>
      <c r="F20">
        <v>183.43821592233942</v>
      </c>
      <c r="G20">
        <v>6.0762898473083513E-2</v>
      </c>
      <c r="H20">
        <v>1.4993182947450951</v>
      </c>
      <c r="I20">
        <v>21616.672712427091</v>
      </c>
      <c r="J20">
        <f t="shared" si="0"/>
        <v>1.2244665347591559</v>
      </c>
      <c r="K20">
        <f t="shared" si="1"/>
        <v>99.195284835961857</v>
      </c>
      <c r="L20">
        <f t="shared" si="2"/>
        <v>9.8346358244175622</v>
      </c>
      <c r="M20">
        <f t="shared" si="3"/>
        <v>571.34313286740314</v>
      </c>
      <c r="N20">
        <f t="shared" si="4"/>
        <v>96.7200617989173</v>
      </c>
      <c r="O20" s="3">
        <f t="shared" si="5"/>
        <v>5.907183290011079</v>
      </c>
    </row>
    <row r="21" spans="1:15" x14ac:dyDescent="0.3">
      <c r="A21" t="s">
        <v>27</v>
      </c>
      <c r="B21" t="s">
        <v>7</v>
      </c>
      <c r="C21">
        <v>234.23251565755112</v>
      </c>
      <c r="D21">
        <v>9.522314028904562</v>
      </c>
      <c r="E21">
        <v>215.56243152941536</v>
      </c>
      <c r="F21">
        <v>252.90259978568687</v>
      </c>
      <c r="G21">
        <v>4.0653254319422599E-2</v>
      </c>
      <c r="H21">
        <v>0.22277428085546752</v>
      </c>
      <c r="I21">
        <v>8474.3844079852279</v>
      </c>
      <c r="J21">
        <f t="shared" si="0"/>
        <v>0.47198970418375391</v>
      </c>
      <c r="K21">
        <f t="shared" si="1"/>
        <v>90.674464465072631</v>
      </c>
      <c r="L21">
        <f t="shared" si="2"/>
        <v>14.053950939453067</v>
      </c>
      <c r="M21">
        <f t="shared" si="3"/>
        <v>77.600084176320053</v>
      </c>
      <c r="N21">
        <f t="shared" si="4"/>
        <v>197.51353700855373</v>
      </c>
      <c r="O21" s="3">
        <f t="shared" si="5"/>
        <v>0.39288488957068002</v>
      </c>
    </row>
    <row r="22" spans="1:15" x14ac:dyDescent="0.3">
      <c r="A22" t="s">
        <v>28</v>
      </c>
      <c r="B22" t="s">
        <v>7</v>
      </c>
      <c r="C22">
        <v>144.20105266184723</v>
      </c>
      <c r="D22">
        <v>6.9971176362237477</v>
      </c>
      <c r="E22">
        <v>130.48203703957122</v>
      </c>
      <c r="F22">
        <v>157.92006828412323</v>
      </c>
      <c r="G22">
        <v>4.8523346446243024E-2</v>
      </c>
      <c r="H22">
        <v>1.6298070117138299</v>
      </c>
      <c r="I22">
        <v>45874.521906257054</v>
      </c>
      <c r="J22">
        <f t="shared" si="0"/>
        <v>1.2766389511971776</v>
      </c>
      <c r="K22">
        <f t="shared" si="1"/>
        <v>48.959655215153404</v>
      </c>
      <c r="L22">
        <f t="shared" si="2"/>
        <v>8.6520631597108331</v>
      </c>
      <c r="M22">
        <f t="shared" si="3"/>
        <v>306.53966280825182</v>
      </c>
      <c r="N22">
        <f t="shared" si="4"/>
        <v>74.858196919625399</v>
      </c>
      <c r="O22" s="3">
        <f t="shared" si="5"/>
        <v>4.094937834762181</v>
      </c>
    </row>
    <row r="23" spans="1:15" x14ac:dyDescent="0.3">
      <c r="A23" t="s">
        <v>29</v>
      </c>
      <c r="B23" t="s">
        <v>7</v>
      </c>
      <c r="C23">
        <v>153.27810005951974</v>
      </c>
      <c r="D23">
        <v>7.3988274357368615</v>
      </c>
      <c r="E23">
        <v>138.77146540585696</v>
      </c>
      <c r="F23">
        <v>167.78473471318253</v>
      </c>
      <c r="G23">
        <v>4.8270610301561719E-2</v>
      </c>
      <c r="H23">
        <v>1.754305970271067</v>
      </c>
      <c r="I23">
        <v>33622.356460598465</v>
      </c>
      <c r="J23">
        <f t="shared" si="0"/>
        <v>1.3245021594059661</v>
      </c>
      <c r="K23">
        <f t="shared" si="1"/>
        <v>54.7426474238125</v>
      </c>
      <c r="L23">
        <f t="shared" si="2"/>
        <v>9.1966860035711839</v>
      </c>
      <c r="M23">
        <f t="shared" si="3"/>
        <v>368.92941286863356</v>
      </c>
      <c r="N23">
        <f t="shared" si="4"/>
        <v>84.579033448282118</v>
      </c>
      <c r="O23" s="3">
        <f t="shared" si="5"/>
        <v>4.361948793068489</v>
      </c>
    </row>
    <row r="24" spans="1:15" x14ac:dyDescent="0.3">
      <c r="A24" t="s">
        <v>30</v>
      </c>
      <c r="B24" t="s">
        <v>7</v>
      </c>
      <c r="C24">
        <v>136.79963901706196</v>
      </c>
      <c r="D24">
        <v>2.9472582926784363</v>
      </c>
      <c r="E24">
        <v>131.02104779389663</v>
      </c>
      <c r="F24">
        <v>142.5782302402273</v>
      </c>
      <c r="G24">
        <v>2.1544342615632543E-2</v>
      </c>
      <c r="H24">
        <v>0.96449678734582034</v>
      </c>
      <c r="I24">
        <v>97945.538084830114</v>
      </c>
      <c r="J24">
        <f t="shared" si="0"/>
        <v>0.98208797332307274</v>
      </c>
      <c r="K24">
        <f t="shared" si="1"/>
        <v>8.6863314437618122</v>
      </c>
      <c r="L24">
        <f t="shared" si="2"/>
        <v>8.2079783410237184</v>
      </c>
      <c r="M24">
        <f t="shared" si="3"/>
        <v>32.184689583938443</v>
      </c>
      <c r="N24">
        <f t="shared" si="4"/>
        <v>67.370908446714466</v>
      </c>
      <c r="O24" s="3">
        <f t="shared" si="5"/>
        <v>0.47772384736943563</v>
      </c>
    </row>
    <row r="25" spans="1:15" x14ac:dyDescent="0.3">
      <c r="A25" t="s">
        <v>31</v>
      </c>
      <c r="B25" t="s">
        <v>7</v>
      </c>
      <c r="C25">
        <v>180.86295770757022</v>
      </c>
      <c r="D25">
        <v>5.5651678438119045</v>
      </c>
      <c r="E25">
        <v>169.95151837509559</v>
      </c>
      <c r="F25">
        <v>191.77439704004485</v>
      </c>
      <c r="G25">
        <v>3.0770080918448722E-2</v>
      </c>
      <c r="H25">
        <v>1.8307697386759527</v>
      </c>
      <c r="I25">
        <v>72548.978712487908</v>
      </c>
      <c r="J25">
        <f t="shared" si="0"/>
        <v>1.3530593995371942</v>
      </c>
      <c r="K25">
        <f t="shared" si="1"/>
        <v>30.971093129798042</v>
      </c>
      <c r="L25">
        <f t="shared" si="2"/>
        <v>10.851777462454212</v>
      </c>
      <c r="M25">
        <f t="shared" si="3"/>
        <v>217.82233139499718</v>
      </c>
      <c r="N25">
        <f t="shared" si="4"/>
        <v>117.76107409462918</v>
      </c>
      <c r="O25" s="3">
        <f t="shared" si="5"/>
        <v>1.8496972201524067</v>
      </c>
    </row>
    <row r="26" spans="1:15" x14ac:dyDescent="0.3">
      <c r="A26" s="7" t="s">
        <v>32</v>
      </c>
      <c r="B26" s="7" t="s">
        <v>7</v>
      </c>
      <c r="C26" s="7">
        <v>146.67434021797115</v>
      </c>
      <c r="D26" s="7">
        <v>3.0478636348909895</v>
      </c>
      <c r="E26" s="7">
        <v>140.695320082162</v>
      </c>
      <c r="F26" s="7">
        <v>152.6533603537803</v>
      </c>
      <c r="G26" s="7">
        <v>2.0779801227410279E-2</v>
      </c>
      <c r="H26" s="7">
        <v>4.2332452120406137</v>
      </c>
      <c r="I26" s="7">
        <v>479040.53696815856</v>
      </c>
      <c r="J26" s="7">
        <f t="shared" si="0"/>
        <v>2.0574851669065839</v>
      </c>
      <c r="K26" s="7">
        <f t="shared" si="1"/>
        <v>9.2894727368909145</v>
      </c>
      <c r="L26" s="7">
        <f t="shared" si="2"/>
        <v>8.8004604130782678</v>
      </c>
      <c r="M26" s="7">
        <f t="shared" si="3"/>
        <v>151.06944477114638</v>
      </c>
      <c r="N26" s="7">
        <f t="shared" si="4"/>
        <v>77.44810348215772</v>
      </c>
      <c r="O26" s="8">
        <f t="shared" si="5"/>
        <v>1.9505893363282851</v>
      </c>
    </row>
    <row r="27" spans="1:15" x14ac:dyDescent="0.3">
      <c r="A27" s="7" t="s">
        <v>33</v>
      </c>
      <c r="B27" s="7" t="s">
        <v>7</v>
      </c>
      <c r="C27" s="7">
        <v>175.25835547595406</v>
      </c>
      <c r="D27" s="7">
        <v>2.9312901692034319</v>
      </c>
      <c r="E27" s="7">
        <v>169.50801850387572</v>
      </c>
      <c r="F27" s="7">
        <v>181.00869244803241</v>
      </c>
      <c r="G27" s="7">
        <v>1.6725537343100387E-2</v>
      </c>
      <c r="H27" s="7">
        <v>4.3314607561379361</v>
      </c>
      <c r="I27" s="7">
        <v>605890.00971562765</v>
      </c>
      <c r="J27" s="7">
        <f t="shared" si="0"/>
        <v>2.0812161723708416</v>
      </c>
      <c r="K27" s="7">
        <f t="shared" si="1"/>
        <v>8.5924620560686851</v>
      </c>
      <c r="L27" s="7">
        <f t="shared" si="2"/>
        <v>10.515501328557244</v>
      </c>
      <c r="M27" s="7">
        <f t="shared" si="3"/>
        <v>142.9763314862598</v>
      </c>
      <c r="N27" s="7">
        <f t="shared" si="4"/>
        <v>110.57576819088916</v>
      </c>
      <c r="O27" s="8">
        <f t="shared" si="5"/>
        <v>1.2930168501243138</v>
      </c>
    </row>
    <row r="28" spans="1:15" x14ac:dyDescent="0.3">
      <c r="A28" s="7" t="s">
        <v>34</v>
      </c>
      <c r="B28" s="7" t="s">
        <v>7</v>
      </c>
      <c r="C28" s="7">
        <v>179.81257242353246</v>
      </c>
      <c r="D28" s="7">
        <v>3.3819728443535353</v>
      </c>
      <c r="E28" s="7">
        <v>173.17812739663978</v>
      </c>
      <c r="F28" s="7">
        <v>186.44701745042514</v>
      </c>
      <c r="G28" s="7">
        <v>1.8808322459163758E-2</v>
      </c>
      <c r="H28" s="7">
        <v>0.71516125762949856</v>
      </c>
      <c r="I28" s="7">
        <v>90177.495556945418</v>
      </c>
      <c r="J28" s="7">
        <f t="shared" si="0"/>
        <v>0.84567207452386561</v>
      </c>
      <c r="K28" s="7">
        <f t="shared" si="1"/>
        <v>11.437740319944742</v>
      </c>
      <c r="L28" s="7">
        <f t="shared" si="2"/>
        <v>10.788754345411947</v>
      </c>
      <c r="M28" s="7">
        <f t="shared" si="3"/>
        <v>31.42363013234365</v>
      </c>
      <c r="N28" s="7">
        <f t="shared" si="4"/>
        <v>116.39722032564516</v>
      </c>
      <c r="O28" s="8">
        <f t="shared" si="5"/>
        <v>0.26996890513733557</v>
      </c>
    </row>
    <row r="29" spans="1:15" x14ac:dyDescent="0.3">
      <c r="A29" s="7" t="s">
        <v>35</v>
      </c>
      <c r="B29" s="7" t="s">
        <v>7</v>
      </c>
      <c r="C29" s="7">
        <v>168.20845874073703</v>
      </c>
      <c r="D29" s="7">
        <v>3.1495307192573248</v>
      </c>
      <c r="E29" s="7">
        <v>162.02999741680625</v>
      </c>
      <c r="F29" s="7">
        <v>174.38692006466781</v>
      </c>
      <c r="G29" s="7">
        <v>1.8723973472176914E-2</v>
      </c>
      <c r="H29" s="7">
        <v>0.52852582941816495</v>
      </c>
      <c r="I29" s="7">
        <v>65430.479109912565</v>
      </c>
      <c r="J29" s="7">
        <f t="shared" si="0"/>
        <v>0.72699781940399588</v>
      </c>
      <c r="K29" s="7">
        <f t="shared" si="1"/>
        <v>9.9195437515455644</v>
      </c>
      <c r="L29" s="7">
        <f t="shared" si="2"/>
        <v>10.092507524444221</v>
      </c>
      <c r="M29" s="7">
        <f t="shared" si="3"/>
        <v>20.14049111688589</v>
      </c>
      <c r="N29" s="7">
        <f t="shared" si="4"/>
        <v>101.85870813096321</v>
      </c>
      <c r="O29" s="8">
        <f t="shared" si="5"/>
        <v>0.19772969328248868</v>
      </c>
    </row>
    <row r="30" spans="1:15" x14ac:dyDescent="0.3">
      <c r="A30" s="7" t="s">
        <v>36</v>
      </c>
      <c r="B30" s="7" t="s">
        <v>7</v>
      </c>
      <c r="C30" s="7">
        <v>157.74690832412537</v>
      </c>
      <c r="D30" s="7">
        <v>3.9092212685093339</v>
      </c>
      <c r="E30" s="7">
        <v>150.07815555835842</v>
      </c>
      <c r="F30" s="7">
        <v>165.41566108989232</v>
      </c>
      <c r="G30" s="7">
        <v>2.4781603075712824E-2</v>
      </c>
      <c r="H30" s="7">
        <v>0.63316876256020349</v>
      </c>
      <c r="I30" s="7">
        <v>49738.381419015604</v>
      </c>
      <c r="J30" s="7">
        <f t="shared" si="0"/>
        <v>0.79571902236920511</v>
      </c>
      <c r="K30" s="7">
        <f t="shared" si="1"/>
        <v>15.282010926165729</v>
      </c>
      <c r="L30" s="7">
        <f t="shared" si="2"/>
        <v>9.4648144994475221</v>
      </c>
      <c r="M30" s="7">
        <f t="shared" si="3"/>
        <v>37.171674825715236</v>
      </c>
      <c r="N30" s="7">
        <f t="shared" si="4"/>
        <v>89.582713508952054</v>
      </c>
      <c r="O30" s="8">
        <f t="shared" si="5"/>
        <v>0.41494249693609303</v>
      </c>
    </row>
    <row r="31" spans="1:15" x14ac:dyDescent="0.3">
      <c r="A31" s="7" t="s">
        <v>37</v>
      </c>
      <c r="B31" s="7" t="s">
        <v>7</v>
      </c>
      <c r="C31" s="7">
        <v>166.05786762254897</v>
      </c>
      <c r="D31" s="7">
        <v>3.0795113027306296</v>
      </c>
      <c r="E31" s="7">
        <v>160.01676398631727</v>
      </c>
      <c r="F31" s="7">
        <v>172.09897125878067</v>
      </c>
      <c r="G31" s="7">
        <v>1.8544808185363349E-2</v>
      </c>
      <c r="H31" s="7">
        <v>0.29077957849341335</v>
      </c>
      <c r="I31" s="7">
        <v>39686.2830310399</v>
      </c>
      <c r="J31" s="7">
        <f t="shared" si="0"/>
        <v>0.53923981538218535</v>
      </c>
      <c r="K31" s="7">
        <f t="shared" si="1"/>
        <v>9.4833898636456997</v>
      </c>
      <c r="L31" s="7">
        <f t="shared" si="2"/>
        <v>9.9634720573529378</v>
      </c>
      <c r="M31" s="7">
        <f t="shared" si="3"/>
        <v>10.593504373571665</v>
      </c>
      <c r="N31" s="7">
        <f t="shared" si="4"/>
        <v>99.270775437652787</v>
      </c>
      <c r="O31" s="8">
        <f t="shared" si="5"/>
        <v>0.1067132227674089</v>
      </c>
    </row>
    <row r="32" spans="1:15" x14ac:dyDescent="0.3">
      <c r="A32" s="7" t="s">
        <v>38</v>
      </c>
      <c r="B32" s="7" t="s">
        <v>7</v>
      </c>
      <c r="C32" s="7">
        <v>144.37176109221753</v>
      </c>
      <c r="D32" s="7">
        <v>3.2809746876877983</v>
      </c>
      <c r="E32" s="7">
        <v>137.93544501226037</v>
      </c>
      <c r="F32" s="7">
        <v>150.80807717217468</v>
      </c>
      <c r="G32" s="7">
        <v>2.2725875634308251E-2</v>
      </c>
      <c r="H32" s="7">
        <v>0.93328132395990959</v>
      </c>
      <c r="I32" s="7">
        <v>76626.263461422815</v>
      </c>
      <c r="J32" s="7">
        <f t="shared" si="0"/>
        <v>0.96606486529627478</v>
      </c>
      <c r="K32" s="7">
        <f t="shared" si="1"/>
        <v>10.764794901248045</v>
      </c>
      <c r="L32" s="7">
        <f t="shared" si="2"/>
        <v>8.6623056655330508</v>
      </c>
      <c r="M32" s="7">
        <f t="shared" si="3"/>
        <v>38.594949555619799</v>
      </c>
      <c r="N32" s="7">
        <f t="shared" si="4"/>
        <v>75.035539443125984</v>
      </c>
      <c r="O32" s="8">
        <f t="shared" si="5"/>
        <v>0.51435559525594221</v>
      </c>
    </row>
    <row r="33" spans="1:15" x14ac:dyDescent="0.3">
      <c r="A33" s="7" t="s">
        <v>39</v>
      </c>
      <c r="B33" s="7" t="s">
        <v>7</v>
      </c>
      <c r="C33" s="7">
        <v>176.8782623826869</v>
      </c>
      <c r="D33" s="7">
        <v>2.6793393057011174</v>
      </c>
      <c r="E33" s="7">
        <v>171.62217957239906</v>
      </c>
      <c r="F33" s="7">
        <v>182.13434519297473</v>
      </c>
      <c r="G33" s="7">
        <v>1.5147928691792571E-2</v>
      </c>
      <c r="H33" s="7">
        <v>0.34061371905128202</v>
      </c>
      <c r="I33" s="7">
        <v>56275.560334357884</v>
      </c>
      <c r="J33" s="7">
        <f t="shared" si="0"/>
        <v>0.58362121196139027</v>
      </c>
      <c r="K33" s="7">
        <f t="shared" si="1"/>
        <v>7.1788591150749461</v>
      </c>
      <c r="L33" s="7">
        <f t="shared" si="2"/>
        <v>10.612695742961213</v>
      </c>
      <c r="M33" s="7">
        <f t="shared" si="3"/>
        <v>9.3935490912893194</v>
      </c>
      <c r="N33" s="7">
        <f t="shared" si="4"/>
        <v>112.62931093266705</v>
      </c>
      <c r="O33" s="8">
        <f t="shared" si="5"/>
        <v>8.3402348940100013E-2</v>
      </c>
    </row>
    <row r="34" spans="1:15" x14ac:dyDescent="0.3">
      <c r="A34" s="7" t="s">
        <v>40</v>
      </c>
      <c r="B34" s="7" t="s">
        <v>7</v>
      </c>
      <c r="C34" s="7">
        <v>188.90303590357482</v>
      </c>
      <c r="D34" s="7">
        <v>3.4155301281409964</v>
      </c>
      <c r="E34" s="7">
        <v>182.20276126633755</v>
      </c>
      <c r="F34" s="7">
        <v>195.60331054081209</v>
      </c>
      <c r="G34" s="7">
        <v>1.8080864141772963E-2</v>
      </c>
      <c r="H34" s="7">
        <v>0.39590133477140116</v>
      </c>
      <c r="I34" s="7">
        <v>45860.402064023387</v>
      </c>
      <c r="J34" s="7">
        <f t="shared" si="0"/>
        <v>0.6292069093481103</v>
      </c>
      <c r="K34" s="7">
        <f t="shared" si="1"/>
        <v>11.665846056238852</v>
      </c>
      <c r="L34" s="7">
        <f t="shared" si="2"/>
        <v>11.334182154214488</v>
      </c>
      <c r="M34" s="7">
        <f t="shared" si="3"/>
        <v>17.742521894066009</v>
      </c>
      <c r="N34" s="7">
        <f t="shared" si="4"/>
        <v>128.46368510491419</v>
      </c>
      <c r="O34" s="8">
        <f t="shared" si="5"/>
        <v>0.13811313196858693</v>
      </c>
    </row>
  </sheetData>
  <autoFilter ref="A1:P34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pane xSplit="1" topLeftCell="I1" activePane="topRight" state="frozen"/>
      <selection pane="topRight" activeCell="O3" sqref="O3"/>
    </sheetView>
  </sheetViews>
  <sheetFormatPr baseColWidth="10" defaultRowHeight="14.4" x14ac:dyDescent="0.3"/>
  <cols>
    <col min="1" max="1" width="18.109375" bestFit="1" customWidth="1"/>
    <col min="2" max="2" width="42.5546875" customWidth="1"/>
    <col min="3" max="3" width="12.33203125" bestFit="1" customWidth="1"/>
    <col min="4" max="5" width="12" bestFit="1" customWidth="1"/>
    <col min="6" max="6" width="20.77734375" bestFit="1" customWidth="1"/>
    <col min="7" max="7" width="21.33203125" bestFit="1" customWidth="1"/>
    <col min="8" max="8" width="20.5546875" bestFit="1" customWidth="1"/>
    <col min="9" max="9" width="21.6640625" bestFit="1" customWidth="1"/>
    <col min="10" max="14" width="21.6640625" customWidth="1"/>
    <col min="15" max="15" width="12.5546875" style="3" bestFit="1" customWidth="1"/>
  </cols>
  <sheetData>
    <row r="1" spans="1:17" ht="15" customHeight="1" x14ac:dyDescent="0.3">
      <c r="A1" s="1" t="s">
        <v>0</v>
      </c>
      <c r="B1" s="1" t="s">
        <v>1</v>
      </c>
      <c r="C1" s="1" t="s">
        <v>45</v>
      </c>
      <c r="D1" s="1" t="s">
        <v>44</v>
      </c>
      <c r="E1" s="1" t="s">
        <v>5</v>
      </c>
      <c r="F1" s="1" t="s">
        <v>6</v>
      </c>
      <c r="G1" s="1" t="s">
        <v>4</v>
      </c>
      <c r="H1" s="1" t="s">
        <v>2</v>
      </c>
      <c r="I1" s="1" t="s">
        <v>3</v>
      </c>
      <c r="J1" s="1" t="s">
        <v>46</v>
      </c>
      <c r="K1" s="1" t="s">
        <v>42</v>
      </c>
      <c r="L1" s="1" t="s">
        <v>43</v>
      </c>
      <c r="M1" s="1" t="s">
        <v>51</v>
      </c>
      <c r="N1" s="1" t="s">
        <v>52</v>
      </c>
      <c r="O1" s="2" t="s">
        <v>41</v>
      </c>
      <c r="P1" s="1" t="s">
        <v>47</v>
      </c>
    </row>
    <row r="2" spans="1:17" x14ac:dyDescent="0.3">
      <c r="A2" t="s">
        <v>8</v>
      </c>
      <c r="B2" t="s">
        <v>53</v>
      </c>
      <c r="C2">
        <v>12.537642680682179</v>
      </c>
      <c r="D2">
        <v>0.6494451415806044</v>
      </c>
      <c r="E2">
        <v>11.264271656611037</v>
      </c>
      <c r="F2">
        <v>13.811013704753321</v>
      </c>
      <c r="G2">
        <v>5.1799621198429922E-2</v>
      </c>
      <c r="H2">
        <v>0.83752649716653194</v>
      </c>
      <c r="I2">
        <v>50025.688276444409</v>
      </c>
      <c r="J2">
        <f>SQRT(H2)</f>
        <v>0.915164737720227</v>
      </c>
      <c r="K2">
        <f>+(G2*C2)^2</f>
        <v>0.42177899192265128</v>
      </c>
      <c r="L2">
        <f>$Q$2*C2</f>
        <v>0.37612928042046534</v>
      </c>
      <c r="M2">
        <f>(1.96^2)*(K2)*H2</f>
        <v>1.3570493553949843</v>
      </c>
      <c r="N2">
        <f>L2^2</f>
        <v>0.14147323558961705</v>
      </c>
      <c r="O2" s="3">
        <f>M2/N2</f>
        <v>9.5922691648297906</v>
      </c>
      <c r="P2" s="3">
        <f>SUM(O2:O34)</f>
        <v>875.33295122389313</v>
      </c>
      <c r="Q2">
        <v>0.03</v>
      </c>
    </row>
    <row r="3" spans="1:17" x14ac:dyDescent="0.3">
      <c r="A3" s="5" t="s">
        <v>9</v>
      </c>
      <c r="B3" s="5" t="s">
        <v>53</v>
      </c>
      <c r="C3" s="5">
        <v>9.2888792919862908</v>
      </c>
      <c r="D3" s="5">
        <v>1.0771205679877267</v>
      </c>
      <c r="E3" s="5">
        <v>7.1769624680825546</v>
      </c>
      <c r="F3" s="5">
        <v>11.400796115890026</v>
      </c>
      <c r="G3" s="5">
        <v>0.11595807568701867</v>
      </c>
      <c r="H3" s="5">
        <v>0.58067314901092026</v>
      </c>
      <c r="I3" s="5">
        <v>7781.0038727556457</v>
      </c>
      <c r="J3" s="5">
        <f t="shared" ref="J3:J34" si="0">SQRT(H3)</f>
        <v>0.76201912640754643</v>
      </c>
      <c r="K3" s="5">
        <f t="shared" ref="K3:K34" si="1">+(G3*C3)^2</f>
        <v>1.160188717982203</v>
      </c>
      <c r="L3">
        <f t="shared" ref="L3:L34" si="2">$Q$2*C3</f>
        <v>0.27866637875958872</v>
      </c>
      <c r="M3">
        <f t="shared" ref="M3:M34" si="3">(1.96^2)*(K3)*H3</f>
        <v>2.5880491801579542</v>
      </c>
      <c r="N3">
        <f t="shared" ref="N3:N34" si="4">L3^2</f>
        <v>7.765495065098256E-2</v>
      </c>
      <c r="O3" s="3">
        <f>M3/N3</f>
        <v>33.327549093294131</v>
      </c>
    </row>
    <row r="4" spans="1:17" x14ac:dyDescent="0.3">
      <c r="A4" t="s">
        <v>10</v>
      </c>
      <c r="B4" t="s">
        <v>53</v>
      </c>
      <c r="C4">
        <v>13.830615347436742</v>
      </c>
      <c r="D4">
        <v>1.4545624571823295</v>
      </c>
      <c r="E4">
        <v>10.978645924476915</v>
      </c>
      <c r="F4">
        <v>16.68258477039657</v>
      </c>
      <c r="G4">
        <v>0.10516975713968552</v>
      </c>
      <c r="H4">
        <v>1.0078959011004842</v>
      </c>
      <c r="I4">
        <v>12526.365585033982</v>
      </c>
      <c r="J4">
        <f t="shared" si="0"/>
        <v>1.0039401880094672</v>
      </c>
      <c r="K4">
        <f t="shared" si="1"/>
        <v>2.1157519418442958</v>
      </c>
      <c r="L4">
        <f t="shared" si="2"/>
        <v>0.41491846042310226</v>
      </c>
      <c r="M4">
        <f t="shared" si="3"/>
        <v>8.1920495384680709</v>
      </c>
      <c r="N4">
        <f t="shared" si="4"/>
        <v>0.17215732879987747</v>
      </c>
      <c r="O4" s="3">
        <f t="shared" ref="O4:O34" si="5">M4/N4</f>
        <v>47.584669183563108</v>
      </c>
    </row>
    <row r="5" spans="1:17" x14ac:dyDescent="0.3">
      <c r="A5" t="s">
        <v>11</v>
      </c>
      <c r="B5" t="s">
        <v>53</v>
      </c>
      <c r="C5">
        <v>11.789959916605159</v>
      </c>
      <c r="D5">
        <v>1.5839340587144113</v>
      </c>
      <c r="E5">
        <v>8.6843308106616455</v>
      </c>
      <c r="F5">
        <v>14.895589022548673</v>
      </c>
      <c r="G5">
        <v>0.13434600880055364</v>
      </c>
      <c r="H5">
        <v>0.79916570176877</v>
      </c>
      <c r="I5">
        <v>12423.906479896281</v>
      </c>
      <c r="J5">
        <f t="shared" si="0"/>
        <v>0.89396068245128657</v>
      </c>
      <c r="K5">
        <f t="shared" si="1"/>
        <v>2.5088471023555088</v>
      </c>
      <c r="L5">
        <f t="shared" si="2"/>
        <v>0.35369879749815475</v>
      </c>
      <c r="M5">
        <f t="shared" si="3"/>
        <v>7.7023486671967181</v>
      </c>
      <c r="N5">
        <f t="shared" si="4"/>
        <v>0.12510283935164068</v>
      </c>
      <c r="O5" s="3">
        <f t="shared" si="5"/>
        <v>61.568136319806911</v>
      </c>
    </row>
    <row r="6" spans="1:17" x14ac:dyDescent="0.3">
      <c r="A6" s="4" t="s">
        <v>12</v>
      </c>
      <c r="B6" s="4" t="s">
        <v>53</v>
      </c>
      <c r="C6" s="4">
        <v>10.592964300334112</v>
      </c>
      <c r="D6" s="4">
        <v>0.85044555787198373</v>
      </c>
      <c r="E6" s="4">
        <v>8.925490542183292</v>
      </c>
      <c r="F6" s="4">
        <v>12.260438058484931</v>
      </c>
      <c r="G6" s="4">
        <v>8.0284001131313162E-2</v>
      </c>
      <c r="H6" s="4">
        <v>0.85475581509765863</v>
      </c>
      <c r="I6" s="4">
        <v>24858.626703133898</v>
      </c>
      <c r="J6" s="4">
        <f t="shared" si="0"/>
        <v>0.92453005094353669</v>
      </c>
      <c r="K6" s="4">
        <f t="shared" si="1"/>
        <v>0.72325764690418959</v>
      </c>
      <c r="L6">
        <f t="shared" si="2"/>
        <v>0.31778892901002331</v>
      </c>
      <c r="M6">
        <f t="shared" si="3"/>
        <v>2.374910463187196</v>
      </c>
      <c r="N6">
        <f t="shared" si="4"/>
        <v>0.10098980340133763</v>
      </c>
      <c r="O6" s="3">
        <f t="shared" si="5"/>
        <v>23.516339107515677</v>
      </c>
    </row>
    <row r="7" spans="1:17" x14ac:dyDescent="0.3">
      <c r="A7" t="s">
        <v>13</v>
      </c>
      <c r="B7" t="s">
        <v>53</v>
      </c>
      <c r="C7">
        <v>10.976625108086061</v>
      </c>
      <c r="D7">
        <v>1.048537645443713</v>
      </c>
      <c r="E7">
        <v>8.9207509935976823</v>
      </c>
      <c r="F7">
        <v>13.03249922257444</v>
      </c>
      <c r="G7">
        <v>9.5524592952645829E-2</v>
      </c>
      <c r="H7">
        <v>0.75939824432606462</v>
      </c>
      <c r="I7">
        <v>18189.653537293354</v>
      </c>
      <c r="J7">
        <f t="shared" si="0"/>
        <v>0.87143458981501565</v>
      </c>
      <c r="K7">
        <f t="shared" si="1"/>
        <v>1.0994311939126455</v>
      </c>
      <c r="L7">
        <f t="shared" si="2"/>
        <v>0.32929875324258184</v>
      </c>
      <c r="M7">
        <f t="shared" si="3"/>
        <v>3.2073753445014201</v>
      </c>
      <c r="N7">
        <f t="shared" si="4"/>
        <v>0.10843766888711881</v>
      </c>
      <c r="O7" s="3">
        <f t="shared" si="5"/>
        <v>29.578055093015934</v>
      </c>
    </row>
    <row r="8" spans="1:17" x14ac:dyDescent="0.3">
      <c r="A8" t="s">
        <v>14</v>
      </c>
      <c r="B8" t="s">
        <v>53</v>
      </c>
      <c r="C8">
        <v>18.764645513373413</v>
      </c>
      <c r="D8">
        <v>1.1365143620700964</v>
      </c>
      <c r="E8">
        <v>16.536274917546663</v>
      </c>
      <c r="F8">
        <v>20.993016109200163</v>
      </c>
      <c r="G8">
        <v>6.0566790950573067E-2</v>
      </c>
      <c r="H8">
        <v>1.2663509102127382</v>
      </c>
      <c r="I8">
        <v>49876.189884624204</v>
      </c>
      <c r="J8">
        <f t="shared" si="0"/>
        <v>1.1253225805131337</v>
      </c>
      <c r="K8">
        <f t="shared" si="1"/>
        <v>1.2916648951915981</v>
      </c>
      <c r="L8">
        <f t="shared" si="2"/>
        <v>0.56293936540120237</v>
      </c>
      <c r="M8">
        <f t="shared" si="3"/>
        <v>6.2837090219735146</v>
      </c>
      <c r="N8">
        <f t="shared" si="4"/>
        <v>0.31690072911830847</v>
      </c>
      <c r="O8" s="3">
        <f t="shared" si="5"/>
        <v>19.828635419856099</v>
      </c>
    </row>
    <row r="9" spans="1:17" x14ac:dyDescent="0.3">
      <c r="A9" t="s">
        <v>15</v>
      </c>
      <c r="B9" t="s">
        <v>53</v>
      </c>
      <c r="C9">
        <v>20.299206626661853</v>
      </c>
      <c r="D9">
        <v>1.0372845779434843</v>
      </c>
      <c r="E9">
        <v>18.265396469803264</v>
      </c>
      <c r="F9">
        <v>22.333016783520442</v>
      </c>
      <c r="G9">
        <v>5.1099759563069329E-2</v>
      </c>
      <c r="H9">
        <v>0.88528400762770687</v>
      </c>
      <c r="I9">
        <v>40050.300013346925</v>
      </c>
      <c r="J9">
        <f t="shared" si="0"/>
        <v>0.94089532235403683</v>
      </c>
      <c r="K9">
        <f t="shared" si="1"/>
        <v>1.0759592956393924</v>
      </c>
      <c r="L9">
        <f t="shared" si="2"/>
        <v>0.60897619879985554</v>
      </c>
      <c r="M9">
        <f t="shared" si="3"/>
        <v>3.659237547277296</v>
      </c>
      <c r="N9">
        <f t="shared" si="4"/>
        <v>0.37085201070472118</v>
      </c>
      <c r="O9" s="3">
        <f t="shared" si="5"/>
        <v>9.8671099027445877</v>
      </c>
    </row>
    <row r="10" spans="1:17" x14ac:dyDescent="0.3">
      <c r="A10" t="s">
        <v>16</v>
      </c>
      <c r="B10" t="s">
        <v>53</v>
      </c>
      <c r="C10">
        <v>17.301772119707664</v>
      </c>
      <c r="D10">
        <v>0.71928296772032008</v>
      </c>
      <c r="E10">
        <v>15.891469646778503</v>
      </c>
      <c r="F10">
        <v>18.712074592636824</v>
      </c>
      <c r="G10">
        <v>4.1572791662249295E-2</v>
      </c>
      <c r="H10">
        <v>2.9435895838443837</v>
      </c>
      <c r="I10">
        <v>254235.38284121605</v>
      </c>
      <c r="J10">
        <f t="shared" si="0"/>
        <v>1.715689244544123</v>
      </c>
      <c r="K10">
        <f t="shared" si="1"/>
        <v>0.51736798765255099</v>
      </c>
      <c r="L10">
        <f t="shared" si="2"/>
        <v>0.51905316359122988</v>
      </c>
      <c r="M10">
        <f t="shared" si="3"/>
        <v>5.8504457051904923</v>
      </c>
      <c r="N10">
        <f t="shared" si="4"/>
        <v>0.26941618663406403</v>
      </c>
      <c r="O10" s="3">
        <f t="shared" si="5"/>
        <v>21.715271744740754</v>
      </c>
    </row>
    <row r="11" spans="1:17" x14ac:dyDescent="0.3">
      <c r="A11" t="s">
        <v>17</v>
      </c>
      <c r="B11" t="s">
        <v>53</v>
      </c>
      <c r="C11">
        <v>17.3584631745492</v>
      </c>
      <c r="D11">
        <v>1.859972144260807</v>
      </c>
      <c r="E11">
        <v>13.711604521766084</v>
      </c>
      <c r="F11">
        <v>21.005321827332317</v>
      </c>
      <c r="G11">
        <v>0.10715073826281343</v>
      </c>
      <c r="H11">
        <v>1.0737516139529071</v>
      </c>
      <c r="I11">
        <v>26551.230672748508</v>
      </c>
      <c r="J11">
        <f t="shared" si="0"/>
        <v>1.0362198675729524</v>
      </c>
      <c r="K11">
        <f t="shared" si="1"/>
        <v>3.4594963774261442</v>
      </c>
      <c r="L11">
        <f t="shared" si="2"/>
        <v>0.52075389523647597</v>
      </c>
      <c r="M11">
        <f t="shared" si="3"/>
        <v>14.2701603276161</v>
      </c>
      <c r="N11">
        <f t="shared" si="4"/>
        <v>0.2711846194039626</v>
      </c>
      <c r="O11" s="3">
        <f t="shared" si="5"/>
        <v>52.621569611803665</v>
      </c>
    </row>
    <row r="12" spans="1:17" x14ac:dyDescent="0.3">
      <c r="A12" t="s">
        <v>18</v>
      </c>
      <c r="B12" t="s">
        <v>53</v>
      </c>
      <c r="C12">
        <v>10.721748996816812</v>
      </c>
      <c r="D12">
        <v>0.64410876066501277</v>
      </c>
      <c r="E12">
        <v>9.4588410471398863</v>
      </c>
      <c r="F12">
        <v>11.984656946493738</v>
      </c>
      <c r="G12">
        <v>6.0074971057076855E-2</v>
      </c>
      <c r="H12">
        <v>0.5326780309409952</v>
      </c>
      <c r="I12">
        <v>30430.628186175338</v>
      </c>
      <c r="J12">
        <f>SQRT(H12)</f>
        <v>0.72984795056298901</v>
      </c>
      <c r="K12">
        <f t="shared" si="1"/>
        <v>0.41487609556541871</v>
      </c>
      <c r="L12">
        <f t="shared" si="2"/>
        <v>0.32165246990450436</v>
      </c>
      <c r="M12">
        <f t="shared" si="3"/>
        <v>0.84897585822452981</v>
      </c>
      <c r="N12">
        <f t="shared" si="4"/>
        <v>0.10346031139566808</v>
      </c>
      <c r="O12" s="3">
        <f t="shared" si="5"/>
        <v>8.2058119366928253</v>
      </c>
    </row>
    <row r="13" spans="1:17" x14ac:dyDescent="0.3">
      <c r="A13" t="s">
        <v>19</v>
      </c>
      <c r="B13" t="s">
        <v>53</v>
      </c>
      <c r="C13">
        <v>18.035179519564945</v>
      </c>
      <c r="D13">
        <v>1.0045433833983468</v>
      </c>
      <c r="E13">
        <v>16.065565221229196</v>
      </c>
      <c r="F13">
        <v>20.004793817900694</v>
      </c>
      <c r="G13">
        <v>5.5699106421901533E-2</v>
      </c>
      <c r="H13">
        <v>1.3554598438687726</v>
      </c>
      <c r="I13">
        <v>59731.195689228633</v>
      </c>
      <c r="J13">
        <f t="shared" si="0"/>
        <v>1.1642421757816424</v>
      </c>
      <c r="K13">
        <f t="shared" si="1"/>
        <v>1.0091074091293979</v>
      </c>
      <c r="L13">
        <f t="shared" si="2"/>
        <v>0.54105538558694832</v>
      </c>
      <c r="M13">
        <f t="shared" si="3"/>
        <v>5.2545580408193242</v>
      </c>
      <c r="N13">
        <f t="shared" si="4"/>
        <v>0.29274093027264131</v>
      </c>
      <c r="O13" s="3">
        <f t="shared" si="5"/>
        <v>17.94951609918553</v>
      </c>
    </row>
    <row r="14" spans="1:17" x14ac:dyDescent="0.3">
      <c r="A14" t="s">
        <v>20</v>
      </c>
      <c r="B14" t="s">
        <v>53</v>
      </c>
      <c r="C14">
        <v>17.449330001775266</v>
      </c>
      <c r="D14">
        <v>0.84555325747101617</v>
      </c>
      <c r="E14">
        <v>15.791448606662964</v>
      </c>
      <c r="F14">
        <v>19.107211396887568</v>
      </c>
      <c r="G14">
        <v>4.8457634613190935E-2</v>
      </c>
      <c r="H14">
        <v>1.7206019961795793</v>
      </c>
      <c r="I14">
        <v>114663.86142499246</v>
      </c>
      <c r="J14">
        <f t="shared" si="0"/>
        <v>1.3117171936738419</v>
      </c>
      <c r="K14">
        <f t="shared" si="1"/>
        <v>0.7149603112198466</v>
      </c>
      <c r="L14">
        <f t="shared" si="2"/>
        <v>0.52347990005325795</v>
      </c>
      <c r="M14">
        <f t="shared" si="3"/>
        <v>4.7257908719301964</v>
      </c>
      <c r="N14">
        <f t="shared" si="4"/>
        <v>0.27403120575976891</v>
      </c>
      <c r="O14" s="3">
        <f t="shared" si="5"/>
        <v>17.245447863602401</v>
      </c>
    </row>
    <row r="15" spans="1:17" x14ac:dyDescent="0.3">
      <c r="A15" t="s">
        <v>21</v>
      </c>
      <c r="B15" t="s">
        <v>53</v>
      </c>
      <c r="C15">
        <v>13.024942949177827</v>
      </c>
      <c r="D15">
        <v>1.7143570338171603</v>
      </c>
      <c r="E15">
        <v>9.6635927257203704</v>
      </c>
      <c r="F15">
        <v>16.386293172635284</v>
      </c>
      <c r="G15">
        <v>0.1316210781503174</v>
      </c>
      <c r="H15">
        <v>0.91083217533937622</v>
      </c>
      <c r="I15">
        <v>8523.1571752612726</v>
      </c>
      <c r="J15">
        <f t="shared" si="0"/>
        <v>0.9543752801384664</v>
      </c>
      <c r="K15">
        <f t="shared" si="1"/>
        <v>2.9390200393983723</v>
      </c>
      <c r="L15">
        <f t="shared" si="2"/>
        <v>0.39074828847533483</v>
      </c>
      <c r="M15">
        <f t="shared" si="3"/>
        <v>10.283786547294119</v>
      </c>
      <c r="N15">
        <f t="shared" si="4"/>
        <v>0.15268422494640349</v>
      </c>
      <c r="O15" s="3">
        <f t="shared" si="5"/>
        <v>67.353300911760996</v>
      </c>
    </row>
    <row r="16" spans="1:17" x14ac:dyDescent="0.3">
      <c r="A16" t="s">
        <v>22</v>
      </c>
      <c r="B16" t="s">
        <v>53</v>
      </c>
      <c r="C16">
        <v>15.836989738470296</v>
      </c>
      <c r="D16">
        <v>1.3586103509514906</v>
      </c>
      <c r="E16">
        <v>13.173154191569008</v>
      </c>
      <c r="F16">
        <v>18.500825285371583</v>
      </c>
      <c r="G16">
        <v>8.5787158632251517E-2</v>
      </c>
      <c r="H16">
        <v>0.27956350136899077</v>
      </c>
      <c r="I16">
        <v>5225.8194881899681</v>
      </c>
      <c r="J16">
        <f t="shared" si="0"/>
        <v>0.52873764890443609</v>
      </c>
      <c r="K16">
        <f t="shared" si="1"/>
        <v>1.8458220857125325</v>
      </c>
      <c r="L16">
        <f t="shared" si="2"/>
        <v>0.47510969215410886</v>
      </c>
      <c r="M16">
        <f t="shared" si="3"/>
        <v>1.9823596622905717</v>
      </c>
      <c r="N16">
        <f t="shared" si="4"/>
        <v>0.22572921957877209</v>
      </c>
      <c r="O16" s="3">
        <f t="shared" si="5"/>
        <v>8.7820250563476261</v>
      </c>
    </row>
    <row r="17" spans="1:15" x14ac:dyDescent="0.3">
      <c r="A17" t="s">
        <v>23</v>
      </c>
      <c r="B17" t="s">
        <v>53</v>
      </c>
      <c r="C17">
        <v>13.682270701186606</v>
      </c>
      <c r="D17">
        <v>2.1626647259136171</v>
      </c>
      <c r="E17">
        <v>9.441920869549028</v>
      </c>
      <c r="F17">
        <v>17.922620532824187</v>
      </c>
      <c r="G17">
        <v>0.15806329030794999</v>
      </c>
      <c r="H17">
        <v>0.60090374634054422</v>
      </c>
      <c r="I17">
        <v>5476.860969982712</v>
      </c>
      <c r="J17">
        <f t="shared" si="0"/>
        <v>0.7751798154883448</v>
      </c>
      <c r="K17">
        <f t="shared" si="1"/>
        <v>4.6771187167110204</v>
      </c>
      <c r="L17">
        <f t="shared" si="2"/>
        <v>0.41046812103559815</v>
      </c>
      <c r="M17">
        <f t="shared" si="3"/>
        <v>10.796809727426663</v>
      </c>
      <c r="N17">
        <f t="shared" si="4"/>
        <v>0.16848407838649446</v>
      </c>
      <c r="O17" s="3">
        <f t="shared" si="5"/>
        <v>64.082077255153422</v>
      </c>
    </row>
    <row r="18" spans="1:15" x14ac:dyDescent="0.3">
      <c r="A18" t="s">
        <v>24</v>
      </c>
      <c r="B18" t="s">
        <v>53</v>
      </c>
      <c r="C18">
        <v>17.727686032992757</v>
      </c>
      <c r="D18">
        <v>0.86494383851399781</v>
      </c>
      <c r="E18">
        <v>16.031785408142373</v>
      </c>
      <c r="F18">
        <v>19.423586657843142</v>
      </c>
      <c r="G18">
        <v>4.8790566174528503E-2</v>
      </c>
      <c r="H18">
        <v>2.9758747761785727</v>
      </c>
      <c r="I18">
        <v>214202.22833097033</v>
      </c>
      <c r="J18">
        <f t="shared" si="0"/>
        <v>1.7250723973730995</v>
      </c>
      <c r="K18">
        <f t="shared" si="1"/>
        <v>0.74812784378332875</v>
      </c>
      <c r="L18">
        <f t="shared" si="2"/>
        <v>0.53183058098978275</v>
      </c>
      <c r="M18">
        <f t="shared" si="3"/>
        <v>8.5526876895866941</v>
      </c>
      <c r="N18">
        <f t="shared" si="4"/>
        <v>0.28284376687592988</v>
      </c>
      <c r="O18" s="3">
        <f t="shared" si="5"/>
        <v>30.238204589243615</v>
      </c>
    </row>
    <row r="19" spans="1:15" x14ac:dyDescent="0.3">
      <c r="A19" t="s">
        <v>25</v>
      </c>
      <c r="B19" t="s">
        <v>53</v>
      </c>
      <c r="C19">
        <v>12.619451551912601</v>
      </c>
      <c r="D19">
        <v>0.9364868538681802</v>
      </c>
      <c r="E19">
        <v>10.783276103379688</v>
      </c>
      <c r="F19">
        <v>14.455627000445514</v>
      </c>
      <c r="G19">
        <v>7.4209790339600498E-2</v>
      </c>
      <c r="H19">
        <v>1.0748393599281252</v>
      </c>
      <c r="I19">
        <v>39785.763774940518</v>
      </c>
      <c r="J19">
        <f t="shared" si="0"/>
        <v>1.0367445972505114</v>
      </c>
      <c r="K19">
        <f t="shared" si="1"/>
        <v>0.87700762746792227</v>
      </c>
      <c r="L19">
        <f t="shared" si="2"/>
        <v>0.37858354655737803</v>
      </c>
      <c r="M19">
        <f t="shared" si="3"/>
        <v>3.621254724832403</v>
      </c>
      <c r="N19">
        <f t="shared" si="4"/>
        <v>0.14332550172396241</v>
      </c>
      <c r="O19" s="3">
        <f t="shared" si="5"/>
        <v>25.265948357234809</v>
      </c>
    </row>
    <row r="20" spans="1:15" x14ac:dyDescent="0.3">
      <c r="A20" t="s">
        <v>26</v>
      </c>
      <c r="B20" t="s">
        <v>53</v>
      </c>
      <c r="C20">
        <v>12.618701247205252</v>
      </c>
      <c r="D20">
        <v>1.2858528418687181</v>
      </c>
      <c r="E20">
        <v>10.097521789198728</v>
      </c>
      <c r="F20">
        <v>15.139880705211775</v>
      </c>
      <c r="G20">
        <v>0.10190056937543431</v>
      </c>
      <c r="H20">
        <v>0.34708148254486143</v>
      </c>
      <c r="I20">
        <v>5852.7141832377401</v>
      </c>
      <c r="J20">
        <f t="shared" si="0"/>
        <v>0.58913621730874888</v>
      </c>
      <c r="K20">
        <f t="shared" si="1"/>
        <v>1.6534175309418584</v>
      </c>
      <c r="L20">
        <f t="shared" si="2"/>
        <v>0.37856103741615754</v>
      </c>
      <c r="M20">
        <f t="shared" si="3"/>
        <v>2.2045813273277113</v>
      </c>
      <c r="N20">
        <f t="shared" si="4"/>
        <v>0.14330845904959744</v>
      </c>
      <c r="O20" s="3">
        <f t="shared" si="5"/>
        <v>15.383469628716966</v>
      </c>
    </row>
    <row r="21" spans="1:15" x14ac:dyDescent="0.3">
      <c r="A21" t="s">
        <v>27</v>
      </c>
      <c r="B21" t="s">
        <v>53</v>
      </c>
      <c r="C21">
        <v>35.154320627900638</v>
      </c>
      <c r="D21">
        <v>3.7142465099085511</v>
      </c>
      <c r="E21">
        <v>27.871774991383756</v>
      </c>
      <c r="F21">
        <v>42.436866264417517</v>
      </c>
      <c r="G21">
        <v>0.10565547686791864</v>
      </c>
      <c r="H21">
        <v>0.13803468689616455</v>
      </c>
      <c r="I21">
        <v>2819.0616370423977</v>
      </c>
      <c r="J21">
        <f t="shared" si="0"/>
        <v>0.3715301964795924</v>
      </c>
      <c r="K21">
        <f t="shared" si="1"/>
        <v>13.795627136367852</v>
      </c>
      <c r="L21">
        <f t="shared" si="2"/>
        <v>1.0546296188370192</v>
      </c>
      <c r="M21">
        <f t="shared" si="3"/>
        <v>7.3154631177659946</v>
      </c>
      <c r="N21">
        <f t="shared" si="4"/>
        <v>1.1122436329283165</v>
      </c>
      <c r="O21" s="3">
        <f t="shared" si="5"/>
        <v>6.5772128526425755</v>
      </c>
    </row>
    <row r="22" spans="1:15" x14ac:dyDescent="0.3">
      <c r="A22" t="s">
        <v>28</v>
      </c>
      <c r="B22" t="s">
        <v>53</v>
      </c>
      <c r="C22">
        <v>18.072784018043571</v>
      </c>
      <c r="D22">
        <v>1.3225834985678975</v>
      </c>
      <c r="E22">
        <v>15.479586538896712</v>
      </c>
      <c r="F22">
        <v>20.66598149719043</v>
      </c>
      <c r="G22">
        <v>7.3180949722380997E-2</v>
      </c>
      <c r="H22">
        <v>0.55016362812804376</v>
      </c>
      <c r="I22">
        <v>12741.6353130556</v>
      </c>
      <c r="J22">
        <f t="shared" si="0"/>
        <v>0.74173015856714619</v>
      </c>
      <c r="K22">
        <f t="shared" si="1"/>
        <v>1.7492271106840991</v>
      </c>
      <c r="L22">
        <f t="shared" si="2"/>
        <v>0.54218352054130714</v>
      </c>
      <c r="M22">
        <f t="shared" si="3"/>
        <v>3.6970065309679869</v>
      </c>
      <c r="N22">
        <f t="shared" si="4"/>
        <v>0.29396296994656601</v>
      </c>
      <c r="O22" s="3">
        <f t="shared" si="5"/>
        <v>12.576436180516193</v>
      </c>
    </row>
    <row r="23" spans="1:15" x14ac:dyDescent="0.3">
      <c r="A23" t="s">
        <v>29</v>
      </c>
      <c r="B23" t="s">
        <v>53</v>
      </c>
      <c r="C23">
        <v>22.024983516977954</v>
      </c>
      <c r="D23">
        <v>2.7549167057614672</v>
      </c>
      <c r="E23">
        <v>16.623401640010773</v>
      </c>
      <c r="F23">
        <v>27.426565393945136</v>
      </c>
      <c r="G23">
        <v>0.12508144233741833</v>
      </c>
      <c r="H23">
        <v>1.3367383909076578</v>
      </c>
      <c r="I23">
        <v>9244.2805122608152</v>
      </c>
      <c r="J23">
        <f t="shared" si="0"/>
        <v>1.1561740314103486</v>
      </c>
      <c r="K23">
        <f t="shared" si="1"/>
        <v>7.5895660556836146</v>
      </c>
      <c r="L23">
        <f t="shared" si="2"/>
        <v>0.66074950550933864</v>
      </c>
      <c r="M23">
        <f t="shared" si="3"/>
        <v>38.97404740004081</v>
      </c>
      <c r="N23">
        <f t="shared" si="4"/>
        <v>0.43658990903083555</v>
      </c>
      <c r="O23" s="3">
        <f t="shared" si="5"/>
        <v>89.269235485898832</v>
      </c>
    </row>
    <row r="24" spans="1:15" x14ac:dyDescent="0.3">
      <c r="A24" t="s">
        <v>30</v>
      </c>
      <c r="B24" t="s">
        <v>53</v>
      </c>
      <c r="C24">
        <v>15.378447776698922</v>
      </c>
      <c r="D24">
        <v>0.96940944789388128</v>
      </c>
      <c r="E24">
        <v>13.477720798582533</v>
      </c>
      <c r="F24">
        <v>17.279174754815312</v>
      </c>
      <c r="G24">
        <v>6.303688525461644E-2</v>
      </c>
      <c r="H24">
        <v>0.72994204528821205</v>
      </c>
      <c r="I24">
        <v>25361.479141215688</v>
      </c>
      <c r="J24">
        <f t="shared" si="0"/>
        <v>0.8543664584288243</v>
      </c>
      <c r="K24">
        <f t="shared" si="1"/>
        <v>0.93975467766591947</v>
      </c>
      <c r="L24">
        <f t="shared" si="2"/>
        <v>0.46135343330096762</v>
      </c>
      <c r="M24">
        <f t="shared" si="3"/>
        <v>2.6352087200233378</v>
      </c>
      <c r="N24">
        <f t="shared" si="4"/>
        <v>0.21284699041859037</v>
      </c>
      <c r="O24" s="3">
        <f t="shared" si="5"/>
        <v>12.380765707989896</v>
      </c>
    </row>
    <row r="25" spans="1:15" x14ac:dyDescent="0.3">
      <c r="A25" t="s">
        <v>31</v>
      </c>
      <c r="B25" t="s">
        <v>53</v>
      </c>
      <c r="C25">
        <v>14.691122115518482</v>
      </c>
      <c r="D25">
        <v>1.6191215718468031</v>
      </c>
      <c r="E25">
        <v>11.516500639375908</v>
      </c>
      <c r="F25">
        <v>17.865743591661058</v>
      </c>
      <c r="G25">
        <v>0.11021088512609241</v>
      </c>
      <c r="H25">
        <v>1.2650170639421183</v>
      </c>
      <c r="I25">
        <v>16597.668344214486</v>
      </c>
      <c r="J25">
        <f t="shared" si="0"/>
        <v>1.1247297737421724</v>
      </c>
      <c r="K25">
        <f t="shared" si="1"/>
        <v>2.6215546644196621</v>
      </c>
      <c r="L25">
        <f t="shared" si="2"/>
        <v>0.44073366346555443</v>
      </c>
      <c r="M25">
        <f t="shared" si="3"/>
        <v>12.739941814879312</v>
      </c>
      <c r="N25">
        <f t="shared" si="4"/>
        <v>0.19424616211176859</v>
      </c>
      <c r="O25" s="3">
        <f t="shared" si="5"/>
        <v>65.586581873101778</v>
      </c>
    </row>
    <row r="26" spans="1:15" x14ac:dyDescent="0.3">
      <c r="A26" s="7" t="s">
        <v>32</v>
      </c>
      <c r="B26" s="7" t="s">
        <v>53</v>
      </c>
      <c r="C26" s="7">
        <v>17.674592602742365</v>
      </c>
      <c r="D26" s="7">
        <v>1.0058850694463206</v>
      </c>
      <c r="E26" s="7">
        <v>15.701280586499466</v>
      </c>
      <c r="F26" s="7">
        <v>19.647904618985265</v>
      </c>
      <c r="G26" s="7">
        <v>5.6911358131686095E-2</v>
      </c>
      <c r="H26" s="7">
        <v>2.8193101263923999</v>
      </c>
      <c r="I26" s="7">
        <v>147083.19720066217</v>
      </c>
      <c r="J26" s="7">
        <f t="shared" si="0"/>
        <v>1.6790801429331477</v>
      </c>
      <c r="K26" s="7">
        <f t="shared" si="1"/>
        <v>1.0118047729350292</v>
      </c>
      <c r="L26" s="7">
        <f t="shared" si="2"/>
        <v>0.53023777808227091</v>
      </c>
      <c r="M26" s="7">
        <f t="shared" si="3"/>
        <v>10.958515284616329</v>
      </c>
      <c r="N26" s="7">
        <f t="shared" si="4"/>
        <v>0.28115210130562357</v>
      </c>
      <c r="O26" s="8">
        <f t="shared" si="5"/>
        <v>38.977177242235811</v>
      </c>
    </row>
    <row r="27" spans="1:15" x14ac:dyDescent="0.3">
      <c r="A27" s="7" t="s">
        <v>33</v>
      </c>
      <c r="B27" s="7" t="s">
        <v>53</v>
      </c>
      <c r="C27" s="7">
        <v>17.431390741260277</v>
      </c>
      <c r="D27" s="7">
        <v>0.92973295279670831</v>
      </c>
      <c r="E27" s="7">
        <v>15.607471425447583</v>
      </c>
      <c r="F27" s="7">
        <v>19.255310057072968</v>
      </c>
      <c r="G27" s="7">
        <v>5.3336705406759145E-2</v>
      </c>
      <c r="H27" s="7">
        <v>3.2238826255913904</v>
      </c>
      <c r="I27" s="7">
        <v>169458.96029421507</v>
      </c>
      <c r="J27" s="7">
        <f t="shared" si="0"/>
        <v>1.7955173698940901</v>
      </c>
      <c r="K27" s="7">
        <f t="shared" si="1"/>
        <v>0.86440336351608626</v>
      </c>
      <c r="L27" s="7">
        <f t="shared" si="2"/>
        <v>0.52294172223780833</v>
      </c>
      <c r="M27" s="7">
        <f t="shared" si="3"/>
        <v>10.705521118922542</v>
      </c>
      <c r="N27" s="7">
        <f t="shared" si="4"/>
        <v>0.27346804485704507</v>
      </c>
      <c r="O27" s="8">
        <f t="shared" si="5"/>
        <v>39.147247074219713</v>
      </c>
    </row>
    <row r="28" spans="1:15" x14ac:dyDescent="0.3">
      <c r="A28" s="7" t="s">
        <v>34</v>
      </c>
      <c r="B28" s="7" t="s">
        <v>53</v>
      </c>
      <c r="C28" s="7">
        <v>13.217413055888333</v>
      </c>
      <c r="D28" s="7">
        <v>0.85300551024467153</v>
      </c>
      <c r="E28" s="7">
        <v>11.544015095807524</v>
      </c>
      <c r="F28" s="7">
        <v>14.890811015969142</v>
      </c>
      <c r="G28" s="7">
        <v>6.4536494897892233E-2</v>
      </c>
      <c r="H28" s="7">
        <v>0.70044930514021475</v>
      </c>
      <c r="I28" s="7">
        <v>28863.247166336147</v>
      </c>
      <c r="J28" s="7">
        <f t="shared" si="0"/>
        <v>0.83692849463990338</v>
      </c>
      <c r="K28" s="7">
        <f t="shared" si="1"/>
        <v>0.72761840050777238</v>
      </c>
      <c r="L28" s="7">
        <f t="shared" si="2"/>
        <v>0.39652239167664999</v>
      </c>
      <c r="M28" s="7">
        <f t="shared" si="3"/>
        <v>1.9579090993696187</v>
      </c>
      <c r="N28" s="7">
        <f t="shared" si="4"/>
        <v>0.15723000710097063</v>
      </c>
      <c r="O28" s="8">
        <f t="shared" si="5"/>
        <v>12.452515492874591</v>
      </c>
    </row>
    <row r="29" spans="1:15" x14ac:dyDescent="0.3">
      <c r="A29" s="7" t="s">
        <v>35</v>
      </c>
      <c r="B29" s="7" t="s">
        <v>53</v>
      </c>
      <c r="C29" s="7">
        <v>16.721401066356499</v>
      </c>
      <c r="D29" s="7">
        <v>0.92355368859527964</v>
      </c>
      <c r="E29" s="7">
        <v>14.909604026408713</v>
      </c>
      <c r="F29" s="7">
        <v>18.533198106304287</v>
      </c>
      <c r="G29" s="7">
        <v>5.5231836431067487E-2</v>
      </c>
      <c r="H29" s="7">
        <v>0.41300219461889159</v>
      </c>
      <c r="I29" s="7">
        <v>18390.391935163887</v>
      </c>
      <c r="J29" s="7">
        <f t="shared" si="0"/>
        <v>0.64265246799408748</v>
      </c>
      <c r="K29" s="7">
        <f t="shared" si="1"/>
        <v>0.85295141571794675</v>
      </c>
      <c r="L29" s="7">
        <f t="shared" si="2"/>
        <v>0.5016420319906949</v>
      </c>
      <c r="M29" s="7">
        <f t="shared" si="3"/>
        <v>1.3532835306145934</v>
      </c>
      <c r="N29" s="7">
        <f t="shared" si="4"/>
        <v>0.25164472825975337</v>
      </c>
      <c r="O29" s="8">
        <f t="shared" si="5"/>
        <v>5.377754344282164</v>
      </c>
    </row>
    <row r="30" spans="1:15" x14ac:dyDescent="0.3">
      <c r="A30" s="7" t="s">
        <v>36</v>
      </c>
      <c r="B30" s="7" t="s">
        <v>53</v>
      </c>
      <c r="C30" s="7">
        <v>13.491430432760707</v>
      </c>
      <c r="D30" s="7">
        <v>0.74356347284070434</v>
      </c>
      <c r="E30" s="7">
        <v>12.032732237147252</v>
      </c>
      <c r="F30" s="7">
        <v>14.950128628374161</v>
      </c>
      <c r="G30" s="7">
        <v>5.5113761031234949E-2</v>
      </c>
      <c r="H30" s="7">
        <v>0.35544461828369567</v>
      </c>
      <c r="I30" s="7">
        <v>15496.81192953016</v>
      </c>
      <c r="J30" s="7">
        <f t="shared" si="0"/>
        <v>0.59619176301228427</v>
      </c>
      <c r="K30" s="7">
        <f t="shared" si="1"/>
        <v>0.55288663814292882</v>
      </c>
      <c r="L30" s="7">
        <f t="shared" si="2"/>
        <v>0.40474291298282117</v>
      </c>
      <c r="M30" s="7">
        <f t="shared" si="3"/>
        <v>0.75495346031573551</v>
      </c>
      <c r="N30" s="7">
        <f t="shared" si="4"/>
        <v>0.16381682560981956</v>
      </c>
      <c r="O30" s="8">
        <f t="shared" si="5"/>
        <v>4.6085220947565588</v>
      </c>
    </row>
    <row r="31" spans="1:15" x14ac:dyDescent="0.3">
      <c r="A31" s="7" t="s">
        <v>37</v>
      </c>
      <c r="B31" s="7" t="s">
        <v>53</v>
      </c>
      <c r="C31" s="7">
        <v>22.804780497822986</v>
      </c>
      <c r="D31" s="7">
        <v>1.0492483608320049</v>
      </c>
      <c r="E31" s="7">
        <v>20.746399812649237</v>
      </c>
      <c r="F31" s="7">
        <v>24.863161182996734</v>
      </c>
      <c r="G31" s="7">
        <v>4.6010017984262963E-2</v>
      </c>
      <c r="H31" s="7">
        <v>0.23317491434317333</v>
      </c>
      <c r="I31" s="7">
        <v>12174.311143821946</v>
      </c>
      <c r="J31" s="7">
        <f t="shared" si="0"/>
        <v>0.48288188446365776</v>
      </c>
      <c r="K31" s="7">
        <f t="shared" si="1"/>
        <v>1.1009221227086492</v>
      </c>
      <c r="L31" s="7">
        <f t="shared" si="2"/>
        <v>0.68414341493468955</v>
      </c>
      <c r="M31" s="7">
        <f t="shared" si="3"/>
        <v>0.98616723105325799</v>
      </c>
      <c r="N31" s="7">
        <f t="shared" si="4"/>
        <v>0.4680522121984988</v>
      </c>
      <c r="O31" s="8">
        <f t="shared" si="5"/>
        <v>2.1069598761666124</v>
      </c>
    </row>
    <row r="32" spans="1:15" x14ac:dyDescent="0.3">
      <c r="A32" s="7" t="s">
        <v>38</v>
      </c>
      <c r="B32" s="7" t="s">
        <v>53</v>
      </c>
      <c r="C32" s="7">
        <v>15.173306618236319</v>
      </c>
      <c r="D32" s="7">
        <v>0.90641364670943592</v>
      </c>
      <c r="E32" s="7">
        <v>13.395134344814652</v>
      </c>
      <c r="F32" s="7">
        <v>16.951478891657988</v>
      </c>
      <c r="G32" s="7">
        <v>5.9737384178346856E-2</v>
      </c>
      <c r="H32" s="7">
        <v>0.47988452434099599</v>
      </c>
      <c r="I32" s="7">
        <v>20025.367901354763</v>
      </c>
      <c r="J32" s="7">
        <f t="shared" si="0"/>
        <v>0.6927369806362268</v>
      </c>
      <c r="K32" s="7">
        <f t="shared" si="1"/>
        <v>0.82158569894109812</v>
      </c>
      <c r="L32" s="7">
        <f t="shared" si="2"/>
        <v>0.45519919854708957</v>
      </c>
      <c r="M32" s="7">
        <f t="shared" si="3"/>
        <v>1.5146132734119269</v>
      </c>
      <c r="N32" s="7">
        <f t="shared" si="4"/>
        <v>0.20720631035791268</v>
      </c>
      <c r="O32" s="8">
        <f t="shared" si="5"/>
        <v>7.3096870013065587</v>
      </c>
    </row>
    <row r="33" spans="1:15" x14ac:dyDescent="0.3">
      <c r="A33" s="7" t="s">
        <v>39</v>
      </c>
      <c r="B33" s="7" t="s">
        <v>53</v>
      </c>
      <c r="C33" s="7">
        <v>18.662858280456536</v>
      </c>
      <c r="D33" s="7">
        <v>1.3951171773250175</v>
      </c>
      <c r="E33" s="7">
        <v>15.925963605602982</v>
      </c>
      <c r="F33" s="7">
        <v>21.399752955310088</v>
      </c>
      <c r="G33" s="7">
        <v>7.4753671509468794E-2</v>
      </c>
      <c r="H33" s="7">
        <v>0.41718225136324111</v>
      </c>
      <c r="I33" s="7">
        <v>16719.213340885974</v>
      </c>
      <c r="J33" s="7">
        <f t="shared" si="0"/>
        <v>0.64589647108746551</v>
      </c>
      <c r="K33" s="7">
        <f t="shared" si="1"/>
        <v>1.9463519384673242</v>
      </c>
      <c r="L33" s="7">
        <f t="shared" si="2"/>
        <v>0.55988574841369609</v>
      </c>
      <c r="M33" s="7">
        <f t="shared" si="3"/>
        <v>3.119315750732242</v>
      </c>
      <c r="N33" s="7">
        <f t="shared" si="4"/>
        <v>0.31347205127676459</v>
      </c>
      <c r="O33" s="8">
        <f t="shared" si="5"/>
        <v>9.9508576220027898</v>
      </c>
    </row>
    <row r="34" spans="1:15" x14ac:dyDescent="0.3">
      <c r="A34" s="7" t="s">
        <v>40</v>
      </c>
      <c r="B34" s="7" t="s">
        <v>53</v>
      </c>
      <c r="C34" s="7">
        <v>12.902363616860173</v>
      </c>
      <c r="D34" s="7">
        <v>0.8517427900158886</v>
      </c>
      <c r="E34" s="7">
        <v>11.231442819505302</v>
      </c>
      <c r="F34" s="7">
        <v>14.573284414215044</v>
      </c>
      <c r="G34" s="7">
        <v>6.601447729335988E-2</v>
      </c>
      <c r="H34" s="7">
        <v>0.2852776116839304</v>
      </c>
      <c r="I34" s="7">
        <v>14625.274095702685</v>
      </c>
      <c r="J34" s="7">
        <f t="shared" si="0"/>
        <v>0.53411385647999288</v>
      </c>
      <c r="K34" s="7">
        <f t="shared" si="1"/>
        <v>0.72546578034405007</v>
      </c>
      <c r="L34" s="7">
        <f t="shared" si="2"/>
        <v>0.38707090850580517</v>
      </c>
      <c r="M34" s="7">
        <f t="shared" si="3"/>
        <v>0.7950542521041627</v>
      </c>
      <c r="N34" s="7">
        <f t="shared" si="4"/>
        <v>0.14982388821150938</v>
      </c>
      <c r="O34" s="8">
        <f t="shared" si="5"/>
        <v>5.3065920367903461</v>
      </c>
    </row>
  </sheetData>
  <autoFilter ref="A1:P3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xSplit="1" topLeftCell="B1" activePane="topRight" state="frozen"/>
      <selection pane="topRight" activeCell="A8" sqref="A8"/>
    </sheetView>
  </sheetViews>
  <sheetFormatPr baseColWidth="10" defaultRowHeight="14.4" x14ac:dyDescent="0.3"/>
  <cols>
    <col min="1" max="1" width="18.109375" bestFit="1" customWidth="1"/>
    <col min="2" max="2" width="42.5546875" customWidth="1"/>
    <col min="3" max="3" width="12.33203125" bestFit="1" customWidth="1"/>
    <col min="4" max="5" width="12" bestFit="1" customWidth="1"/>
    <col min="6" max="6" width="20.77734375" bestFit="1" customWidth="1"/>
    <col min="7" max="7" width="21.33203125" bestFit="1" customWidth="1"/>
    <col min="8" max="8" width="20.5546875" bestFit="1" customWidth="1"/>
    <col min="9" max="9" width="21.6640625" bestFit="1" customWidth="1"/>
    <col min="10" max="14" width="21.6640625" customWidth="1"/>
    <col min="15" max="15" width="12.5546875" style="3" bestFit="1" customWidth="1"/>
  </cols>
  <sheetData>
    <row r="1" spans="1:20" ht="15" customHeight="1" x14ac:dyDescent="0.3">
      <c r="A1" s="1" t="s">
        <v>0</v>
      </c>
      <c r="B1" s="1" t="s">
        <v>1</v>
      </c>
      <c r="C1" s="1" t="s">
        <v>45</v>
      </c>
      <c r="D1" s="1" t="s">
        <v>44</v>
      </c>
      <c r="E1" s="1" t="s">
        <v>5</v>
      </c>
      <c r="F1" s="1" t="s">
        <v>6</v>
      </c>
      <c r="G1" s="1" t="s">
        <v>4</v>
      </c>
      <c r="H1" s="1" t="s">
        <v>2</v>
      </c>
      <c r="I1" s="1" t="s">
        <v>3</v>
      </c>
      <c r="J1" s="1" t="s">
        <v>46</v>
      </c>
      <c r="K1" s="1" t="s">
        <v>42</v>
      </c>
      <c r="L1" s="1" t="s">
        <v>43</v>
      </c>
      <c r="M1" s="1" t="s">
        <v>51</v>
      </c>
      <c r="N1" s="1" t="s">
        <v>52</v>
      </c>
      <c r="O1" s="2" t="s">
        <v>41</v>
      </c>
      <c r="P1" s="1" t="s">
        <v>47</v>
      </c>
    </row>
    <row r="2" spans="1:20" x14ac:dyDescent="0.3">
      <c r="A2" t="s">
        <v>8</v>
      </c>
      <c r="B2" t="s">
        <v>54</v>
      </c>
      <c r="C2">
        <v>59.687277205259299</v>
      </c>
      <c r="D2">
        <v>1.7959303750652644</v>
      </c>
      <c r="E2">
        <v>56.166056303599937</v>
      </c>
      <c r="F2">
        <v>63.208498106918661</v>
      </c>
      <c r="G2">
        <v>3.0088998177772757E-2</v>
      </c>
      <c r="H2">
        <v>1.3169750578704575</v>
      </c>
      <c r="I2">
        <v>182796.4529907367</v>
      </c>
      <c r="J2">
        <f>SQRT(H2)</f>
        <v>1.1475953371596006</v>
      </c>
      <c r="K2">
        <f>+(G2*C2)^2</f>
        <v>3.2253659120820615</v>
      </c>
      <c r="L2">
        <f>$Q$2*C2</f>
        <v>1.7906183161577789</v>
      </c>
      <c r="M2">
        <f>(1.96^2)*(K2)*H2</f>
        <v>16.318065963809815</v>
      </c>
      <c r="N2">
        <f>L2^2</f>
        <v>3.2063139541597194</v>
      </c>
      <c r="O2" s="3">
        <f>M2/N2</f>
        <v>5.0893537554672497</v>
      </c>
      <c r="P2" s="3">
        <f>SUM(O2:O34)</f>
        <v>662.0428116021792</v>
      </c>
      <c r="Q2">
        <v>0.03</v>
      </c>
    </row>
    <row r="3" spans="1:20" x14ac:dyDescent="0.3">
      <c r="A3" s="5" t="s">
        <v>9</v>
      </c>
      <c r="B3" s="5" t="s">
        <v>54</v>
      </c>
      <c r="C3" s="5">
        <v>42.566167815153406</v>
      </c>
      <c r="D3" s="5">
        <v>3.1468724463343585</v>
      </c>
      <c r="E3" s="5">
        <v>36.396199765870996</v>
      </c>
      <c r="F3" s="5">
        <v>48.736135864435816</v>
      </c>
      <c r="G3" s="5">
        <v>7.3928958322014668E-2</v>
      </c>
      <c r="H3" s="5">
        <v>1.2746016961293687</v>
      </c>
      <c r="I3" s="5">
        <v>42802.775815907007</v>
      </c>
      <c r="J3" s="5">
        <f t="shared" ref="J3:J34" si="0">SQRT(H3)</f>
        <v>1.128982593368635</v>
      </c>
      <c r="K3" s="5">
        <f t="shared" ref="K3:K34" si="1">+(G3*C3)^2</f>
        <v>9.9028061934983906</v>
      </c>
      <c r="L3">
        <f t="shared" ref="L3:L34" si="2">$Q$2*C3</f>
        <v>1.2769850344546021</v>
      </c>
      <c r="M3">
        <f t="shared" ref="M3:M34" si="3">(1.96^2)*(K3)*H3</f>
        <v>48.489188325099185</v>
      </c>
      <c r="N3">
        <f t="shared" ref="N3:N34" si="4">L3^2</f>
        <v>1.6306907782210214</v>
      </c>
      <c r="O3" s="3">
        <f>M3/N3</f>
        <v>29.735366737032614</v>
      </c>
    </row>
    <row r="4" spans="1:20" x14ac:dyDescent="0.3">
      <c r="A4" t="s">
        <v>10</v>
      </c>
      <c r="B4" t="s">
        <v>54</v>
      </c>
      <c r="C4">
        <v>44.472079083962612</v>
      </c>
      <c r="D4">
        <v>2.8789534291005077</v>
      </c>
      <c r="E4">
        <v>38.827410933013724</v>
      </c>
      <c r="F4">
        <v>50.1167472349115</v>
      </c>
      <c r="G4">
        <v>6.4736200519545914E-2</v>
      </c>
      <c r="H4">
        <v>1.5807328972210348</v>
      </c>
      <c r="I4">
        <v>57932.409814509112</v>
      </c>
      <c r="J4">
        <f t="shared" si="0"/>
        <v>1.2572720060595619</v>
      </c>
      <c r="K4">
        <f t="shared" si="1"/>
        <v>8.288372846929569</v>
      </c>
      <c r="L4">
        <f t="shared" si="2"/>
        <v>1.3341623725188783</v>
      </c>
      <c r="M4">
        <f t="shared" si="3"/>
        <v>50.33150464032623</v>
      </c>
      <c r="N4">
        <f t="shared" si="4"/>
        <v>1.7799892362452021</v>
      </c>
      <c r="O4" s="3">
        <f t="shared" ref="O4:O34" si="5">M4/N4</f>
        <v>28.276297190705495</v>
      </c>
    </row>
    <row r="5" spans="1:20" x14ac:dyDescent="0.3">
      <c r="A5" t="s">
        <v>11</v>
      </c>
      <c r="B5" t="s">
        <v>54</v>
      </c>
      <c r="C5">
        <v>48.170654035221347</v>
      </c>
      <c r="D5">
        <v>2.8547718566694864</v>
      </c>
      <c r="E5">
        <v>42.573397888357533</v>
      </c>
      <c r="F5">
        <v>53.76791018208516</v>
      </c>
      <c r="G5">
        <v>5.9263713849144306E-2</v>
      </c>
      <c r="H5">
        <v>1.1003703628338886</v>
      </c>
      <c r="I5">
        <v>43808.043212445809</v>
      </c>
      <c r="J5">
        <f t="shared" si="0"/>
        <v>1.0489853968639833</v>
      </c>
      <c r="K5">
        <f t="shared" si="1"/>
        <v>8.1497223536321464</v>
      </c>
      <c r="L5">
        <f t="shared" si="2"/>
        <v>1.4451196210566404</v>
      </c>
      <c r="M5">
        <f t="shared" si="3"/>
        <v>34.450366042833977</v>
      </c>
      <c r="N5">
        <f t="shared" si="4"/>
        <v>2.0883707191628877</v>
      </c>
      <c r="O5" s="3">
        <f t="shared" si="5"/>
        <v>16.496288578803298</v>
      </c>
    </row>
    <row r="6" spans="1:20" x14ac:dyDescent="0.3">
      <c r="A6" s="4" t="s">
        <v>12</v>
      </c>
      <c r="B6" s="4" t="s">
        <v>54</v>
      </c>
      <c r="C6" s="4">
        <v>49.068325120182401</v>
      </c>
      <c r="D6" s="4">
        <v>2.6187531778500803</v>
      </c>
      <c r="E6" s="4">
        <v>43.933822940053361</v>
      </c>
      <c r="F6" s="4">
        <v>54.202827300311441</v>
      </c>
      <c r="G6" s="4">
        <v>5.3369524462797593E-2</v>
      </c>
      <c r="H6" s="4">
        <v>1.7281269263228185</v>
      </c>
      <c r="I6" s="4">
        <v>101777.53783832019</v>
      </c>
      <c r="J6" s="4">
        <f t="shared" si="0"/>
        <v>1.3145824151884957</v>
      </c>
      <c r="K6" s="4">
        <f t="shared" si="1"/>
        <v>6.8578682064998944</v>
      </c>
      <c r="L6">
        <f t="shared" si="2"/>
        <v>1.472049753605472</v>
      </c>
      <c r="M6">
        <f t="shared" si="3"/>
        <v>45.527826173258184</v>
      </c>
      <c r="N6">
        <f t="shared" si="4"/>
        <v>2.1669304770899309</v>
      </c>
      <c r="O6" s="3">
        <f t="shared" si="5"/>
        <v>21.010284665154355</v>
      </c>
      <c r="R6">
        <v>0.44609416046390926</v>
      </c>
    </row>
    <row r="7" spans="1:20" x14ac:dyDescent="0.3">
      <c r="A7" t="s">
        <v>13</v>
      </c>
      <c r="B7" t="s">
        <v>54</v>
      </c>
      <c r="C7">
        <v>41.674517063927539</v>
      </c>
      <c r="D7">
        <v>2.6023243166367447</v>
      </c>
      <c r="E7">
        <v>36.572226405079078</v>
      </c>
      <c r="F7">
        <v>46.776807722775999</v>
      </c>
      <c r="G7">
        <v>6.2444018550829331E-2</v>
      </c>
      <c r="H7">
        <v>2.6841931194815838</v>
      </c>
      <c r="I7">
        <v>121721.70962361002</v>
      </c>
      <c r="J7">
        <f t="shared" si="0"/>
        <v>1.6383507315228885</v>
      </c>
      <c r="K7">
        <f t="shared" si="1"/>
        <v>6.7720918489589002</v>
      </c>
      <c r="L7">
        <f t="shared" si="2"/>
        <v>1.2502355119178261</v>
      </c>
      <c r="M7">
        <f t="shared" si="3"/>
        <v>69.831077170368289</v>
      </c>
      <c r="N7">
        <f t="shared" si="4"/>
        <v>1.5630888352604286</v>
      </c>
      <c r="O7" s="3">
        <f t="shared" si="5"/>
        <v>44.675053391148829</v>
      </c>
      <c r="T7">
        <f>39000/33</f>
        <v>1181.8181818181818</v>
      </c>
    </row>
    <row r="8" spans="1:20" x14ac:dyDescent="0.3">
      <c r="A8" t="s">
        <v>14</v>
      </c>
      <c r="B8" t="s">
        <v>54</v>
      </c>
      <c r="C8">
        <v>45.981671766436463</v>
      </c>
      <c r="D8">
        <v>1.451403339053265</v>
      </c>
      <c r="E8">
        <v>43.135953555324399</v>
      </c>
      <c r="F8">
        <v>48.827389977548528</v>
      </c>
      <c r="G8">
        <v>3.1564823184891073E-2</v>
      </c>
      <c r="H8">
        <v>1.4056376712950025</v>
      </c>
      <c r="I8">
        <v>166213.55384849894</v>
      </c>
      <c r="J8">
        <f t="shared" si="0"/>
        <v>1.1855959140006356</v>
      </c>
      <c r="K8">
        <f t="shared" si="1"/>
        <v>2.1065716526149671</v>
      </c>
      <c r="L8">
        <f t="shared" si="2"/>
        <v>1.3794501529930938</v>
      </c>
      <c r="M8">
        <f t="shared" si="3"/>
        <v>11.375271375594943</v>
      </c>
      <c r="N8">
        <f t="shared" si="4"/>
        <v>1.9028827245926698</v>
      </c>
      <c r="O8" s="3">
        <f t="shared" si="5"/>
        <v>5.977915101431134</v>
      </c>
    </row>
    <row r="9" spans="1:20" x14ac:dyDescent="0.3">
      <c r="A9" t="s">
        <v>15</v>
      </c>
      <c r="B9" t="s">
        <v>54</v>
      </c>
      <c r="C9">
        <v>40.788857933020253</v>
      </c>
      <c r="D9">
        <v>1.3830336530577847</v>
      </c>
      <c r="E9">
        <v>38.077189889280866</v>
      </c>
      <c r="F9">
        <v>43.50052597675964</v>
      </c>
      <c r="G9">
        <v>3.3907143350982674E-2</v>
      </c>
      <c r="H9">
        <v>1.0344032303310982</v>
      </c>
      <c r="I9">
        <v>127418.04734473374</v>
      </c>
      <c r="J9">
        <f t="shared" si="0"/>
        <v>1.0170561588875504</v>
      </c>
      <c r="K9">
        <f t="shared" si="1"/>
        <v>1.9127820854903601</v>
      </c>
      <c r="L9">
        <f t="shared" si="2"/>
        <v>1.2236657379906075</v>
      </c>
      <c r="M9">
        <f t="shared" si="3"/>
        <v>7.6009435384476642</v>
      </c>
      <c r="N9">
        <f t="shared" si="4"/>
        <v>1.497357838332098</v>
      </c>
      <c r="O9" s="3">
        <f t="shared" si="5"/>
        <v>5.0762371851703332</v>
      </c>
    </row>
    <row r="10" spans="1:20" x14ac:dyDescent="0.3">
      <c r="A10" t="s">
        <v>16</v>
      </c>
      <c r="B10" t="s">
        <v>54</v>
      </c>
      <c r="C10">
        <v>48.85084818589285</v>
      </c>
      <c r="D10">
        <v>1.6854107202371593</v>
      </c>
      <c r="E10">
        <v>45.546319492365868</v>
      </c>
      <c r="F10">
        <v>52.155376879419833</v>
      </c>
      <c r="G10">
        <v>3.4501155718394919E-2</v>
      </c>
      <c r="H10">
        <v>7.7426908947214059</v>
      </c>
      <c r="I10">
        <v>940353.25950594118</v>
      </c>
      <c r="J10">
        <f t="shared" si="0"/>
        <v>2.7825691176898744</v>
      </c>
      <c r="K10">
        <f t="shared" si="1"/>
        <v>2.8406092958903395</v>
      </c>
      <c r="L10">
        <f t="shared" si="2"/>
        <v>1.4655254455767854</v>
      </c>
      <c r="M10">
        <f t="shared" si="3"/>
        <v>84.49199570165348</v>
      </c>
      <c r="N10">
        <f t="shared" si="4"/>
        <v>2.1477648316330353</v>
      </c>
      <c r="O10" s="3">
        <f t="shared" si="5"/>
        <v>39.339500515710874</v>
      </c>
    </row>
    <row r="11" spans="1:20" x14ac:dyDescent="0.3">
      <c r="A11" t="s">
        <v>17</v>
      </c>
      <c r="B11" t="s">
        <v>54</v>
      </c>
      <c r="C11">
        <v>54.444935858922115</v>
      </c>
      <c r="D11">
        <v>3.158519368357759</v>
      </c>
      <c r="E11">
        <v>48.252132077342843</v>
      </c>
      <c r="F11">
        <v>60.637739640501387</v>
      </c>
      <c r="G11">
        <v>5.8013097426400206E-2</v>
      </c>
      <c r="H11">
        <v>2.5896229443613765</v>
      </c>
      <c r="I11">
        <v>101652.015727263</v>
      </c>
      <c r="J11">
        <f t="shared" si="0"/>
        <v>1.6092305441922785</v>
      </c>
      <c r="K11">
        <f t="shared" si="1"/>
        <v>9.9762446002910963</v>
      </c>
      <c r="L11">
        <f t="shared" si="2"/>
        <v>1.6333480757676633</v>
      </c>
      <c r="M11">
        <f t="shared" si="3"/>
        <v>99.246629294489182</v>
      </c>
      <c r="N11">
        <f t="shared" si="4"/>
        <v>2.6678259366139283</v>
      </c>
      <c r="O11" s="3">
        <f t="shared" si="5"/>
        <v>37.201313598613368</v>
      </c>
    </row>
    <row r="12" spans="1:20" x14ac:dyDescent="0.3">
      <c r="A12" t="s">
        <v>18</v>
      </c>
      <c r="B12" t="s">
        <v>54</v>
      </c>
      <c r="C12">
        <v>49.262098761892389</v>
      </c>
      <c r="D12">
        <v>1.8417274396405761</v>
      </c>
      <c r="E12">
        <v>45.651085080258824</v>
      </c>
      <c r="F12">
        <v>52.873112443525955</v>
      </c>
      <c r="G12">
        <v>3.7386296685054728E-2</v>
      </c>
      <c r="H12">
        <v>1.1864138851872341</v>
      </c>
      <c r="I12">
        <v>115406.86686199905</v>
      </c>
      <c r="J12">
        <f>SQRT(H12)</f>
        <v>1.0892262782302096</v>
      </c>
      <c r="K12">
        <f t="shared" si="1"/>
        <v>3.3919599619250316</v>
      </c>
      <c r="L12">
        <f t="shared" si="2"/>
        <v>1.4778629628567717</v>
      </c>
      <c r="M12">
        <f t="shared" si="3"/>
        <v>15.459629473250676</v>
      </c>
      <c r="N12">
        <f t="shared" si="4"/>
        <v>2.1840789369837958</v>
      </c>
      <c r="O12" s="3">
        <f t="shared" si="5"/>
        <v>7.0783290894240123</v>
      </c>
    </row>
    <row r="13" spans="1:20" x14ac:dyDescent="0.3">
      <c r="A13" t="s">
        <v>19</v>
      </c>
      <c r="B13" t="s">
        <v>54</v>
      </c>
      <c r="C13">
        <v>40.992691047336862</v>
      </c>
      <c r="D13">
        <v>1.932451956412667</v>
      </c>
      <c r="E13">
        <v>37.203796825796942</v>
      </c>
      <c r="F13">
        <v>44.781585268876782</v>
      </c>
      <c r="G13">
        <v>4.7141378305248172E-2</v>
      </c>
      <c r="H13">
        <v>3.0741060721075995</v>
      </c>
      <c r="I13">
        <v>200860.12492130377</v>
      </c>
      <c r="J13">
        <f t="shared" si="0"/>
        <v>1.7533128848290596</v>
      </c>
      <c r="K13">
        <f t="shared" si="1"/>
        <v>3.7343705638431444</v>
      </c>
      <c r="L13">
        <f t="shared" si="2"/>
        <v>1.2297807314201059</v>
      </c>
      <c r="M13">
        <f t="shared" si="3"/>
        <v>44.100996469072037</v>
      </c>
      <c r="N13">
        <f t="shared" si="4"/>
        <v>1.5123606473721707</v>
      </c>
      <c r="O13" s="3">
        <f t="shared" si="5"/>
        <v>29.160370276561025</v>
      </c>
    </row>
    <row r="14" spans="1:20" x14ac:dyDescent="0.3">
      <c r="A14" t="s">
        <v>20</v>
      </c>
      <c r="B14" t="s">
        <v>54</v>
      </c>
      <c r="C14">
        <v>40.325345708934911</v>
      </c>
      <c r="D14">
        <v>1.7333694867847771</v>
      </c>
      <c r="E14">
        <v>36.926785858337524</v>
      </c>
      <c r="F14">
        <v>43.723905559532298</v>
      </c>
      <c r="G14">
        <v>4.2984615663213356E-2</v>
      </c>
      <c r="H14">
        <v>3.8526724823936447</v>
      </c>
      <c r="I14">
        <v>338287.74688080023</v>
      </c>
      <c r="J14">
        <f t="shared" si="0"/>
        <v>1.9628225804676398</v>
      </c>
      <c r="K14">
        <f t="shared" si="1"/>
        <v>3.0045697777165215</v>
      </c>
      <c r="L14">
        <f t="shared" si="2"/>
        <v>1.2097603712680474</v>
      </c>
      <c r="M14">
        <f t="shared" si="3"/>
        <v>44.46891448480018</v>
      </c>
      <c r="N14">
        <f t="shared" si="4"/>
        <v>1.4635201558906037</v>
      </c>
      <c r="O14" s="3">
        <f t="shared" si="5"/>
        <v>30.384900615010167</v>
      </c>
    </row>
    <row r="15" spans="1:20" x14ac:dyDescent="0.3">
      <c r="A15" t="s">
        <v>21</v>
      </c>
      <c r="B15" t="s">
        <v>54</v>
      </c>
      <c r="C15">
        <v>46.325261515404023</v>
      </c>
      <c r="D15">
        <v>3.9479373436637677</v>
      </c>
      <c r="E15">
        <v>38.584672188579368</v>
      </c>
      <c r="F15">
        <v>54.065850842228677</v>
      </c>
      <c r="G15">
        <v>8.5222127507062304E-2</v>
      </c>
      <c r="H15">
        <v>1.8935983041367492</v>
      </c>
      <c r="I15">
        <v>32832.856515269312</v>
      </c>
      <c r="J15">
        <f t="shared" si="0"/>
        <v>1.3760807767484979</v>
      </c>
      <c r="K15">
        <f t="shared" si="1"/>
        <v>15.586209269494926</v>
      </c>
      <c r="L15">
        <f t="shared" si="2"/>
        <v>1.3897578454621207</v>
      </c>
      <c r="M15">
        <f t="shared" si="3"/>
        <v>113.38105708314752</v>
      </c>
      <c r="N15">
        <f t="shared" si="4"/>
        <v>1.9314268690235157</v>
      </c>
      <c r="O15" s="3">
        <f t="shared" si="5"/>
        <v>58.703261770646456</v>
      </c>
    </row>
    <row r="16" spans="1:20" x14ac:dyDescent="0.3">
      <c r="A16" t="s">
        <v>22</v>
      </c>
      <c r="B16" t="s">
        <v>54</v>
      </c>
      <c r="C16">
        <v>46.567529719379351</v>
      </c>
      <c r="D16">
        <v>3.2591631108918193</v>
      </c>
      <c r="E16">
        <v>40.17739710214336</v>
      </c>
      <c r="F16">
        <v>52.957662336615343</v>
      </c>
      <c r="G16">
        <v>6.9987889212330276E-2</v>
      </c>
      <c r="H16">
        <v>0.81706875829399528</v>
      </c>
      <c r="I16">
        <v>20510.871380053417</v>
      </c>
      <c r="J16">
        <f t="shared" si="0"/>
        <v>0.9039185573346723</v>
      </c>
      <c r="K16">
        <f t="shared" si="1"/>
        <v>10.622144183398044</v>
      </c>
      <c r="L16">
        <f t="shared" si="2"/>
        <v>1.3970258915813805</v>
      </c>
      <c r="M16">
        <f t="shared" si="3"/>
        <v>33.341331523512835</v>
      </c>
      <c r="N16">
        <f t="shared" si="4"/>
        <v>1.9516813417487511</v>
      </c>
      <c r="O16" s="3">
        <f t="shared" si="5"/>
        <v>17.083388978673248</v>
      </c>
    </row>
    <row r="17" spans="1:15" x14ac:dyDescent="0.3">
      <c r="A17" t="s">
        <v>23</v>
      </c>
      <c r="B17" t="s">
        <v>54</v>
      </c>
      <c r="C17">
        <v>54.140280173065868</v>
      </c>
      <c r="D17">
        <v>3.9736183541309753</v>
      </c>
      <c r="E17">
        <v>46.349338943913388</v>
      </c>
      <c r="F17">
        <v>61.931221402218348</v>
      </c>
      <c r="G17">
        <v>7.3394861301582293E-2</v>
      </c>
      <c r="H17">
        <v>0.84031498062640197</v>
      </c>
      <c r="I17">
        <v>20457.653981486863</v>
      </c>
      <c r="J17">
        <f t="shared" si="0"/>
        <v>0.91668695890494811</v>
      </c>
      <c r="K17">
        <f t="shared" si="1"/>
        <v>15.789642824286561</v>
      </c>
      <c r="L17">
        <f t="shared" si="2"/>
        <v>1.6242084051919761</v>
      </c>
      <c r="M17">
        <f t="shared" si="3"/>
        <v>50.971399108760949</v>
      </c>
      <c r="N17">
        <f t="shared" si="4"/>
        <v>2.6380529434962625</v>
      </c>
      <c r="O17" s="3">
        <f t="shared" si="5"/>
        <v>19.321598239498396</v>
      </c>
    </row>
    <row r="18" spans="1:15" x14ac:dyDescent="0.3">
      <c r="A18" t="s">
        <v>24</v>
      </c>
      <c r="B18" t="s">
        <v>54</v>
      </c>
      <c r="C18">
        <v>65.235158972057008</v>
      </c>
      <c r="D18">
        <v>1.9015429889728983</v>
      </c>
      <c r="E18">
        <v>61.506866934047544</v>
      </c>
      <c r="F18">
        <v>68.963451010066478</v>
      </c>
      <c r="G18">
        <v>2.9149051200862561E-2</v>
      </c>
      <c r="H18">
        <v>5.604932988383819</v>
      </c>
      <c r="I18">
        <v>718971.84312940261</v>
      </c>
      <c r="J18">
        <f t="shared" si="0"/>
        <v>2.3674739678365673</v>
      </c>
      <c r="K18">
        <f t="shared" si="1"/>
        <v>3.6158657389119839</v>
      </c>
      <c r="L18">
        <f t="shared" si="2"/>
        <v>1.9570547691617102</v>
      </c>
      <c r="M18">
        <f t="shared" si="3"/>
        <v>77.856497716781845</v>
      </c>
      <c r="N18">
        <f t="shared" si="4"/>
        <v>3.8300633694985948</v>
      </c>
      <c r="O18" s="3">
        <f t="shared" si="5"/>
        <v>20.327730955264659</v>
      </c>
    </row>
    <row r="19" spans="1:15" x14ac:dyDescent="0.3">
      <c r="A19" t="s">
        <v>25</v>
      </c>
      <c r="B19" t="s">
        <v>54</v>
      </c>
      <c r="C19">
        <v>51.478077780413251</v>
      </c>
      <c r="D19">
        <v>1.6704609732937024</v>
      </c>
      <c r="E19">
        <v>48.202860558056138</v>
      </c>
      <c r="F19">
        <v>54.753295002770365</v>
      </c>
      <c r="G19">
        <v>3.2449948508553116E-2</v>
      </c>
      <c r="H19">
        <v>1.1484364447593172</v>
      </c>
      <c r="I19">
        <v>139167.69015221699</v>
      </c>
      <c r="J19">
        <f t="shared" si="0"/>
        <v>1.0716512701244361</v>
      </c>
      <c r="K19">
        <f t="shared" si="1"/>
        <v>2.7904398632973435</v>
      </c>
      <c r="L19">
        <f t="shared" si="2"/>
        <v>1.5443423334123976</v>
      </c>
      <c r="M19">
        <f t="shared" si="3"/>
        <v>12.310955918469796</v>
      </c>
      <c r="N19">
        <f t="shared" si="4"/>
        <v>2.384993242769649</v>
      </c>
      <c r="O19" s="3">
        <f t="shared" si="5"/>
        <v>5.1618410055423505</v>
      </c>
    </row>
    <row r="20" spans="1:15" x14ac:dyDescent="0.3">
      <c r="A20" t="s">
        <v>26</v>
      </c>
      <c r="B20" t="s">
        <v>54</v>
      </c>
      <c r="C20">
        <v>45.433836361928627</v>
      </c>
      <c r="D20">
        <v>2.9427003959203932</v>
      </c>
      <c r="E20">
        <v>39.664181655208935</v>
      </c>
      <c r="F20">
        <v>51.203491068648319</v>
      </c>
      <c r="G20">
        <v>6.4768917431463804E-2</v>
      </c>
      <c r="H20">
        <v>0.74451664669417572</v>
      </c>
      <c r="I20">
        <v>21209.726647979442</v>
      </c>
      <c r="J20">
        <f t="shared" si="0"/>
        <v>0.86285378059910922</v>
      </c>
      <c r="K20">
        <f t="shared" si="1"/>
        <v>8.6594856201500399</v>
      </c>
      <c r="L20">
        <f t="shared" si="2"/>
        <v>1.3630150908578587</v>
      </c>
      <c r="M20">
        <f t="shared" si="3"/>
        <v>24.767299202594099</v>
      </c>
      <c r="N20">
        <f t="shared" si="4"/>
        <v>1.8578101379062566</v>
      </c>
      <c r="O20" s="3">
        <f t="shared" si="5"/>
        <v>13.331447975898511</v>
      </c>
    </row>
    <row r="21" spans="1:15" x14ac:dyDescent="0.3">
      <c r="A21" t="s">
        <v>27</v>
      </c>
      <c r="B21" t="s">
        <v>54</v>
      </c>
      <c r="C21">
        <v>108.44966496612015</v>
      </c>
      <c r="D21">
        <v>5.8213861139060059</v>
      </c>
      <c r="E21">
        <v>97.035867000722718</v>
      </c>
      <c r="F21">
        <v>119.86346293151759</v>
      </c>
      <c r="G21">
        <v>5.3678230501907183E-2</v>
      </c>
      <c r="H21">
        <v>0.22042213596936439</v>
      </c>
      <c r="I21">
        <v>8500.1566019535276</v>
      </c>
      <c r="J21">
        <f t="shared" si="0"/>
        <v>0.46949135878029147</v>
      </c>
      <c r="K21">
        <f t="shared" si="1"/>
        <v>33.888536287177672</v>
      </c>
      <c r="L21">
        <f t="shared" si="2"/>
        <v>3.2534899489836047</v>
      </c>
      <c r="M21">
        <f t="shared" si="3"/>
        <v>28.695920498338133</v>
      </c>
      <c r="N21">
        <f t="shared" si="4"/>
        <v>10.585196848137338</v>
      </c>
      <c r="O21" s="3">
        <f t="shared" si="5"/>
        <v>2.7109482147597199</v>
      </c>
    </row>
    <row r="22" spans="1:15" x14ac:dyDescent="0.3">
      <c r="A22" t="s">
        <v>28</v>
      </c>
      <c r="B22" t="s">
        <v>54</v>
      </c>
      <c r="C22">
        <v>46.631688367429803</v>
      </c>
      <c r="D22">
        <v>2.8788321825119509</v>
      </c>
      <c r="E22">
        <v>40.987257940630919</v>
      </c>
      <c r="F22">
        <v>52.276118794228687</v>
      </c>
      <c r="G22">
        <v>6.1735533996291878E-2</v>
      </c>
      <c r="H22">
        <v>1.3751496961628429</v>
      </c>
      <c r="I22">
        <v>44640.884468127872</v>
      </c>
      <c r="J22">
        <f t="shared" si="0"/>
        <v>1.1726677688769496</v>
      </c>
      <c r="K22">
        <f t="shared" si="1"/>
        <v>8.2876747350665223</v>
      </c>
      <c r="L22">
        <f t="shared" si="2"/>
        <v>1.398950651022894</v>
      </c>
      <c r="M22">
        <f t="shared" si="3"/>
        <v>43.781921501711189</v>
      </c>
      <c r="N22">
        <f t="shared" si="4"/>
        <v>1.9570629239973789</v>
      </c>
      <c r="O22" s="3">
        <f t="shared" si="5"/>
        <v>22.37123853549117</v>
      </c>
    </row>
    <row r="23" spans="1:15" x14ac:dyDescent="0.3">
      <c r="A23" t="s">
        <v>29</v>
      </c>
      <c r="B23" t="s">
        <v>54</v>
      </c>
      <c r="C23">
        <v>56.364760721628834</v>
      </c>
      <c r="D23">
        <v>4.76775991493421</v>
      </c>
      <c r="E23">
        <v>47.01677257039001</v>
      </c>
      <c r="F23">
        <v>65.71274887286765</v>
      </c>
      <c r="G23">
        <v>8.4587601435601928E-2</v>
      </c>
      <c r="H23">
        <v>1.2221515740032556</v>
      </c>
      <c r="I23">
        <v>32831.736486615358</v>
      </c>
      <c r="J23">
        <f t="shared" si="0"/>
        <v>1.1055096444641519</v>
      </c>
      <c r="K23">
        <f t="shared" si="1"/>
        <v>22.731534606453465</v>
      </c>
      <c r="L23">
        <f t="shared" si="2"/>
        <v>1.6909428216488649</v>
      </c>
      <c r="M23">
        <f t="shared" si="3"/>
        <v>106.72495247661851</v>
      </c>
      <c r="N23">
        <f t="shared" si="4"/>
        <v>2.8592876260858251</v>
      </c>
      <c r="O23" s="3">
        <f t="shared" si="5"/>
        <v>37.325714105480841</v>
      </c>
    </row>
    <row r="24" spans="1:15" x14ac:dyDescent="0.3">
      <c r="A24" t="s">
        <v>30</v>
      </c>
      <c r="B24" t="s">
        <v>54</v>
      </c>
      <c r="C24">
        <v>49.931156067402213</v>
      </c>
      <c r="D24">
        <v>1.8058138845413121</v>
      </c>
      <c r="E24">
        <v>46.39055689772534</v>
      </c>
      <c r="F24">
        <v>53.471755237079087</v>
      </c>
      <c r="G24">
        <v>3.6166073986022645E-2</v>
      </c>
      <c r="H24">
        <v>1.0905678862807704</v>
      </c>
      <c r="I24">
        <v>95475.228922920782</v>
      </c>
      <c r="J24">
        <f t="shared" si="0"/>
        <v>1.0443025836800226</v>
      </c>
      <c r="K24">
        <f t="shared" si="1"/>
        <v>3.2609637856021823</v>
      </c>
      <c r="L24">
        <f t="shared" si="2"/>
        <v>1.4979346820220663</v>
      </c>
      <c r="M24">
        <f t="shared" si="3"/>
        <v>13.661891234157517</v>
      </c>
      <c r="N24">
        <f t="shared" si="4"/>
        <v>2.2438083116045489</v>
      </c>
      <c r="O24" s="3">
        <f t="shared" si="5"/>
        <v>6.0887069378880625</v>
      </c>
    </row>
    <row r="25" spans="1:15" x14ac:dyDescent="0.3">
      <c r="A25" t="s">
        <v>31</v>
      </c>
      <c r="B25" t="s">
        <v>54</v>
      </c>
      <c r="C25">
        <v>37.909594744745363</v>
      </c>
      <c r="D25">
        <v>2.1489287311291609</v>
      </c>
      <c r="E25">
        <v>33.696261717314748</v>
      </c>
      <c r="F25">
        <v>42.122927772175977</v>
      </c>
      <c r="G25">
        <v>5.6685616018805458E-2</v>
      </c>
      <c r="H25">
        <v>1.9432382494966711</v>
      </c>
      <c r="I25">
        <v>70506.188006091164</v>
      </c>
      <c r="J25">
        <f t="shared" si="0"/>
        <v>1.3940008068493617</v>
      </c>
      <c r="K25">
        <f t="shared" si="1"/>
        <v>4.6178946914723857</v>
      </c>
      <c r="L25">
        <f t="shared" si="2"/>
        <v>1.1372878423423609</v>
      </c>
      <c r="M25">
        <f t="shared" si="3"/>
        <v>34.473249122362972</v>
      </c>
      <c r="N25">
        <f t="shared" si="4"/>
        <v>1.2934236363397427</v>
      </c>
      <c r="O25" s="3">
        <f t="shared" si="5"/>
        <v>26.652713120288077</v>
      </c>
    </row>
    <row r="26" spans="1:15" x14ac:dyDescent="0.3">
      <c r="A26" s="7" t="s">
        <v>32</v>
      </c>
      <c r="B26" s="7" t="s">
        <v>54</v>
      </c>
      <c r="C26" s="7">
        <v>69.292522037323167</v>
      </c>
      <c r="D26" s="7">
        <v>2.5072320330056752</v>
      </c>
      <c r="E26" s="7">
        <v>64.374063534496202</v>
      </c>
      <c r="F26" s="7">
        <v>74.210980540150132</v>
      </c>
      <c r="G26" s="7">
        <v>3.6183298850851468E-2</v>
      </c>
      <c r="H26" s="7">
        <v>5.6460203421867368</v>
      </c>
      <c r="I26" s="7">
        <v>461452.34808337386</v>
      </c>
      <c r="J26" s="7">
        <f t="shared" si="0"/>
        <v>2.3761355900256906</v>
      </c>
      <c r="K26" s="7">
        <f t="shared" si="1"/>
        <v>6.2862124673297712</v>
      </c>
      <c r="L26" s="7">
        <f t="shared" si="2"/>
        <v>2.0787756611196948</v>
      </c>
      <c r="M26" s="7">
        <f t="shared" si="3"/>
        <v>136.34638784241614</v>
      </c>
      <c r="N26" s="7">
        <f t="shared" si="4"/>
        <v>4.3213082492636241</v>
      </c>
      <c r="O26" s="8">
        <f t="shared" si="5"/>
        <v>31.552108754484326</v>
      </c>
    </row>
    <row r="27" spans="1:15" x14ac:dyDescent="0.3">
      <c r="A27" s="7" t="s">
        <v>33</v>
      </c>
      <c r="B27" s="7" t="s">
        <v>54</v>
      </c>
      <c r="C27" s="7">
        <v>55.118123672298218</v>
      </c>
      <c r="D27" s="7">
        <v>2.4486198479413899</v>
      </c>
      <c r="E27" s="7">
        <v>50.314645193738535</v>
      </c>
      <c r="F27" s="7">
        <v>59.9216021508579</v>
      </c>
      <c r="G27" s="7">
        <v>4.4424949268946905E-2</v>
      </c>
      <c r="H27" s="7">
        <v>8.6465636280274065</v>
      </c>
      <c r="I27" s="7">
        <v>589258.01215263654</v>
      </c>
      <c r="J27" s="7">
        <f t="shared" si="0"/>
        <v>2.9405039751762634</v>
      </c>
      <c r="K27" s="7">
        <f t="shared" si="1"/>
        <v>5.9957391597325156</v>
      </c>
      <c r="L27" s="7">
        <f t="shared" si="2"/>
        <v>1.6535437101689465</v>
      </c>
      <c r="M27" s="7">
        <f t="shared" si="3"/>
        <v>199.15830220828852</v>
      </c>
      <c r="N27" s="7">
        <f t="shared" si="4"/>
        <v>2.7342068014392851</v>
      </c>
      <c r="O27" s="8">
        <f t="shared" si="5"/>
        <v>72.839516785435421</v>
      </c>
    </row>
    <row r="28" spans="1:15" x14ac:dyDescent="0.3">
      <c r="A28" s="7" t="s">
        <v>34</v>
      </c>
      <c r="B28" s="7" t="s">
        <v>54</v>
      </c>
      <c r="C28" s="7">
        <v>78.222316649142741</v>
      </c>
      <c r="D28" s="7">
        <v>2.8507418090614123</v>
      </c>
      <c r="E28" s="7">
        <v>72.629992083420873</v>
      </c>
      <c r="F28" s="7">
        <v>83.814641214864608</v>
      </c>
      <c r="G28" s="7">
        <v>3.6444098451444348E-2</v>
      </c>
      <c r="H28" s="7">
        <v>1.1224480677924711</v>
      </c>
      <c r="I28" s="7">
        <v>88177.980936091742</v>
      </c>
      <c r="J28" s="7">
        <f t="shared" si="0"/>
        <v>1.0594564964133597</v>
      </c>
      <c r="K28" s="7">
        <f t="shared" si="1"/>
        <v>8.126728861930733</v>
      </c>
      <c r="L28" s="7">
        <f t="shared" si="2"/>
        <v>2.3466694994742823</v>
      </c>
      <c r="M28" s="7">
        <f t="shared" si="3"/>
        <v>35.042426386595913</v>
      </c>
      <c r="N28" s="7">
        <f t="shared" si="4"/>
        <v>5.5068577397628786</v>
      </c>
      <c r="O28" s="8">
        <f t="shared" si="5"/>
        <v>6.3634159519989373</v>
      </c>
    </row>
    <row r="29" spans="1:15" x14ac:dyDescent="0.3">
      <c r="A29" s="7" t="s">
        <v>35</v>
      </c>
      <c r="B29" s="7" t="s">
        <v>54</v>
      </c>
      <c r="C29" s="7">
        <v>54.892900070893795</v>
      </c>
      <c r="D29" s="7">
        <v>2.090364812631496</v>
      </c>
      <c r="E29" s="7">
        <v>50.792213556302507</v>
      </c>
      <c r="F29" s="7">
        <v>58.993586585485083</v>
      </c>
      <c r="G29" s="7">
        <v>3.808078658500106E-2</v>
      </c>
      <c r="H29" s="7">
        <v>0.86219241511997791</v>
      </c>
      <c r="I29" s="7">
        <v>63739.449840891437</v>
      </c>
      <c r="J29" s="7">
        <f t="shared" si="0"/>
        <v>0.92854316815104398</v>
      </c>
      <c r="K29" s="7">
        <f t="shared" si="1"/>
        <v>4.369625049887909</v>
      </c>
      <c r="L29" s="7">
        <f t="shared" si="2"/>
        <v>1.6467870021268138</v>
      </c>
      <c r="M29" s="7">
        <f t="shared" si="3"/>
        <v>14.473065019857271</v>
      </c>
      <c r="N29" s="7">
        <f t="shared" si="4"/>
        <v>2.7119074303738189</v>
      </c>
      <c r="O29" s="8">
        <f t="shared" si="5"/>
        <v>5.3368580570842914</v>
      </c>
    </row>
    <row r="30" spans="1:15" x14ac:dyDescent="0.3">
      <c r="A30" s="7" t="s">
        <v>36</v>
      </c>
      <c r="B30" s="7" t="s">
        <v>54</v>
      </c>
      <c r="C30" s="7">
        <v>68.110510242771042</v>
      </c>
      <c r="D30" s="7">
        <v>2.5027344985361575</v>
      </c>
      <c r="E30" s="7">
        <v>63.200874591743258</v>
      </c>
      <c r="F30" s="7">
        <v>73.020145893798826</v>
      </c>
      <c r="G30" s="7">
        <v>3.6745202606990997E-2</v>
      </c>
      <c r="H30" s="7">
        <v>0.56684558242135386</v>
      </c>
      <c r="I30" s="7">
        <v>48296.189772488295</v>
      </c>
      <c r="J30" s="7">
        <f t="shared" si="0"/>
        <v>0.75289148117199056</v>
      </c>
      <c r="K30" s="7">
        <f t="shared" si="1"/>
        <v>6.2636799701630315</v>
      </c>
      <c r="L30" s="7">
        <f t="shared" si="2"/>
        <v>2.0433153072831312</v>
      </c>
      <c r="M30" s="7">
        <f t="shared" si="3"/>
        <v>13.639751854739302</v>
      </c>
      <c r="N30" s="7">
        <f t="shared" si="4"/>
        <v>4.1751374449775565</v>
      </c>
      <c r="O30" s="8">
        <f t="shared" si="5"/>
        <v>3.266898882849262</v>
      </c>
    </row>
    <row r="31" spans="1:15" x14ac:dyDescent="0.3">
      <c r="A31" s="7" t="s">
        <v>37</v>
      </c>
      <c r="B31" s="7" t="s">
        <v>54</v>
      </c>
      <c r="C31" s="7">
        <v>55.3015434528116</v>
      </c>
      <c r="D31" s="7">
        <v>2.0944637574372438</v>
      </c>
      <c r="E31" s="7">
        <v>51.192816003170407</v>
      </c>
      <c r="F31" s="7">
        <v>59.410270902452794</v>
      </c>
      <c r="G31" s="7">
        <v>3.787351358871989E-2</v>
      </c>
      <c r="H31" s="7">
        <v>0.42350103949171025</v>
      </c>
      <c r="I31" s="7">
        <v>38320.590739889303</v>
      </c>
      <c r="J31" s="7">
        <f t="shared" si="0"/>
        <v>0.65076957480486919</v>
      </c>
      <c r="K31" s="7">
        <f t="shared" si="1"/>
        <v>4.3867784312181373</v>
      </c>
      <c r="L31" s="7">
        <f t="shared" si="2"/>
        <v>1.6590463035843479</v>
      </c>
      <c r="M31" s="7">
        <f t="shared" si="3"/>
        <v>7.1369445548212935</v>
      </c>
      <c r="N31" s="7">
        <f t="shared" si="4"/>
        <v>2.7524346374368882</v>
      </c>
      <c r="O31" s="8">
        <f t="shared" si="5"/>
        <v>2.5929569617200183</v>
      </c>
    </row>
    <row r="32" spans="1:15" x14ac:dyDescent="0.3">
      <c r="A32" s="7" t="s">
        <v>38</v>
      </c>
      <c r="B32" s="7" t="s">
        <v>54</v>
      </c>
      <c r="C32" s="7">
        <v>52.44175447794381</v>
      </c>
      <c r="D32" s="7">
        <v>1.9483661722735441</v>
      </c>
      <c r="E32" s="7">
        <v>48.619627909486098</v>
      </c>
      <c r="F32" s="7">
        <v>56.263881046401522</v>
      </c>
      <c r="G32" s="7">
        <v>3.7152955534563527E-2</v>
      </c>
      <c r="H32" s="7">
        <v>0.92028733947624286</v>
      </c>
      <c r="I32" s="7">
        <v>74986.575388737139</v>
      </c>
      <c r="J32" s="7">
        <f t="shared" si="0"/>
        <v>0.95931607902517868</v>
      </c>
      <c r="K32" s="7">
        <f t="shared" si="1"/>
        <v>3.7961307412598617</v>
      </c>
      <c r="L32" s="7">
        <f t="shared" si="2"/>
        <v>1.5732526343383142</v>
      </c>
      <c r="M32" s="7">
        <f t="shared" si="3"/>
        <v>13.420748920779864</v>
      </c>
      <c r="N32" s="7">
        <f t="shared" si="4"/>
        <v>2.4751238514524454</v>
      </c>
      <c r="O32" s="8">
        <f t="shared" si="5"/>
        <v>5.4222534815396557</v>
      </c>
    </row>
    <row r="33" spans="1:15" x14ac:dyDescent="0.3">
      <c r="A33" s="7" t="s">
        <v>39</v>
      </c>
      <c r="B33" s="7" t="s">
        <v>54</v>
      </c>
      <c r="C33" s="7">
        <v>49.178976989015133</v>
      </c>
      <c r="D33" s="7">
        <v>1.8185793642093369</v>
      </c>
      <c r="E33" s="7">
        <v>45.611454310933262</v>
      </c>
      <c r="F33" s="7">
        <v>52.746499667097005</v>
      </c>
      <c r="G33" s="7">
        <v>3.6978796135095367E-2</v>
      </c>
      <c r="H33" s="7">
        <v>0.68565306351701805</v>
      </c>
      <c r="I33" s="7">
        <v>54889.474380011503</v>
      </c>
      <c r="J33" s="7">
        <f t="shared" si="0"/>
        <v>0.82804170397209953</v>
      </c>
      <c r="K33" s="7">
        <f t="shared" si="1"/>
        <v>3.3072309039280361</v>
      </c>
      <c r="L33" s="7">
        <f t="shared" si="2"/>
        <v>1.4753693096704539</v>
      </c>
      <c r="M33" s="7">
        <f t="shared" si="3"/>
        <v>8.7112621047814898</v>
      </c>
      <c r="N33" s="7">
        <f t="shared" si="4"/>
        <v>2.1767145999174717</v>
      </c>
      <c r="O33" s="8">
        <f t="shared" si="5"/>
        <v>4.0020230971537423</v>
      </c>
    </row>
    <row r="34" spans="1:15" x14ac:dyDescent="0.3">
      <c r="A34" s="7" t="s">
        <v>40</v>
      </c>
      <c r="B34" s="7" t="s">
        <v>54</v>
      </c>
      <c r="C34" s="7">
        <v>71.429050490549528</v>
      </c>
      <c r="D34" s="7">
        <v>2.2960819458105179</v>
      </c>
      <c r="E34" s="7">
        <v>66.924806917998751</v>
      </c>
      <c r="F34" s="7">
        <v>75.933294063100305</v>
      </c>
      <c r="G34" s="7">
        <v>3.2144931649543663E-2</v>
      </c>
      <c r="H34" s="7">
        <v>0.47317680911502374</v>
      </c>
      <c r="I34" s="7">
        <v>44940.7902904406</v>
      </c>
      <c r="J34" s="7">
        <f t="shared" si="0"/>
        <v>0.68787848426522524</v>
      </c>
      <c r="K34" s="7">
        <f t="shared" si="1"/>
        <v>5.2719923018770141</v>
      </c>
      <c r="L34" s="7">
        <f t="shared" si="2"/>
        <v>2.1428715147164858</v>
      </c>
      <c r="M34" s="7">
        <f t="shared" si="3"/>
        <v>9.5831957963036842</v>
      </c>
      <c r="N34" s="7">
        <f t="shared" si="4"/>
        <v>4.5918983285833264</v>
      </c>
      <c r="O34" s="8">
        <f t="shared" si="5"/>
        <v>2.0869790902492067</v>
      </c>
    </row>
  </sheetData>
  <autoFilter ref="A1:P34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A13" workbookViewId="0">
      <pane xSplit="1" topLeftCell="B1" activePane="topRight" state="frozen"/>
      <selection pane="topRight" activeCell="C3" sqref="C3"/>
    </sheetView>
  </sheetViews>
  <sheetFormatPr baseColWidth="10" defaultRowHeight="14.4" x14ac:dyDescent="0.3"/>
  <cols>
    <col min="1" max="1" width="18.109375" bestFit="1" customWidth="1"/>
    <col min="2" max="2" width="42.5546875" customWidth="1"/>
    <col min="3" max="3" width="12.33203125" bestFit="1" customWidth="1"/>
    <col min="4" max="5" width="12" bestFit="1" customWidth="1"/>
    <col min="6" max="6" width="20.77734375" bestFit="1" customWidth="1"/>
    <col min="7" max="7" width="21.33203125" bestFit="1" customWidth="1"/>
    <col min="8" max="8" width="20.5546875" bestFit="1" customWidth="1"/>
    <col min="9" max="9" width="21.6640625" bestFit="1" customWidth="1"/>
    <col min="10" max="14" width="21.6640625" customWidth="1"/>
    <col min="15" max="15" width="12.5546875" style="3" bestFit="1" customWidth="1"/>
  </cols>
  <sheetData>
    <row r="1" spans="1:20" ht="15" customHeight="1" x14ac:dyDescent="0.3">
      <c r="A1" s="1" t="s">
        <v>0</v>
      </c>
      <c r="B1" s="1" t="s">
        <v>1</v>
      </c>
      <c r="C1" s="1" t="s">
        <v>45</v>
      </c>
      <c r="D1" s="1" t="s">
        <v>44</v>
      </c>
      <c r="E1" s="1" t="s">
        <v>5</v>
      </c>
      <c r="F1" s="1" t="s">
        <v>6</v>
      </c>
      <c r="G1" s="1" t="s">
        <v>4</v>
      </c>
      <c r="H1" s="1" t="s">
        <v>2</v>
      </c>
      <c r="I1" s="1" t="s">
        <v>3</v>
      </c>
      <c r="J1" s="1" t="s">
        <v>46</v>
      </c>
      <c r="K1" s="1" t="s">
        <v>42</v>
      </c>
      <c r="L1" s="1" t="s">
        <v>43</v>
      </c>
      <c r="M1" s="1" t="s">
        <v>51</v>
      </c>
      <c r="N1" s="1" t="s">
        <v>52</v>
      </c>
      <c r="O1" s="2" t="s">
        <v>41</v>
      </c>
      <c r="P1" s="1" t="s">
        <v>47</v>
      </c>
    </row>
    <row r="2" spans="1:20" x14ac:dyDescent="0.3">
      <c r="A2" t="s">
        <v>8</v>
      </c>
      <c r="B2" t="s">
        <v>55</v>
      </c>
      <c r="C2">
        <v>54.625616145693492</v>
      </c>
      <c r="D2">
        <v>1.8681439587527324</v>
      </c>
      <c r="E2">
        <v>50.962808085417812</v>
      </c>
      <c r="F2">
        <v>58.288424205969172</v>
      </c>
      <c r="G2">
        <v>3.4199045989159259E-2</v>
      </c>
      <c r="H2">
        <v>1.4790109688080257</v>
      </c>
      <c r="I2">
        <v>192964.76417202488</v>
      </c>
      <c r="J2">
        <f>SQRT(H2)</f>
        <v>1.216145948810432</v>
      </c>
      <c r="K2">
        <f>+(G2*C2)^2</f>
        <v>3.4899618506243302</v>
      </c>
      <c r="L2">
        <f>$Q$2*C2</f>
        <v>1.6387684843708048</v>
      </c>
      <c r="M2">
        <f>(1.96^2)*(K2)*H2</f>
        <v>19.829155440905044</v>
      </c>
      <c r="N2">
        <f>L2^2</f>
        <v>2.6855621453669847</v>
      </c>
      <c r="O2" s="3">
        <f>M2/N2</f>
        <v>7.3836144418081862</v>
      </c>
      <c r="P2" s="3">
        <f>SUM(O2:O34)</f>
        <v>1855.7663343908391</v>
      </c>
      <c r="Q2">
        <v>0.03</v>
      </c>
    </row>
    <row r="3" spans="1:20" x14ac:dyDescent="0.3">
      <c r="A3" s="5" t="s">
        <v>9</v>
      </c>
      <c r="B3" s="5" t="s">
        <v>55</v>
      </c>
      <c r="C3" s="5">
        <v>19.830261686691578</v>
      </c>
      <c r="D3" s="5">
        <v>1.8700161238467201</v>
      </c>
      <c r="E3" s="5">
        <v>16.16378293424879</v>
      </c>
      <c r="F3" s="5">
        <v>23.496740439134367</v>
      </c>
      <c r="G3" s="5">
        <v>9.4301131946318159E-2</v>
      </c>
      <c r="H3" s="5">
        <v>1.9032783661742843</v>
      </c>
      <c r="I3" s="5">
        <v>44951.007375672583</v>
      </c>
      <c r="J3" s="5">
        <f t="shared" ref="J3:J34" si="0">SQRT(H3)</f>
        <v>1.379593551077376</v>
      </c>
      <c r="K3" s="5">
        <f t="shared" ref="K3:K34" si="1">+(G3*C3)^2</f>
        <v>3.4969603034467123</v>
      </c>
      <c r="L3">
        <f t="shared" ref="L3:L34" si="2">$Q$2*C3</f>
        <v>0.59490785060074736</v>
      </c>
      <c r="M3">
        <f t="shared" ref="M3:M34" si="3">(1.96^2)*(K3)*H3</f>
        <v>25.568494451042959</v>
      </c>
      <c r="N3">
        <f t="shared" ref="N3:N34" si="4">L3^2</f>
        <v>0.35391535070640112</v>
      </c>
      <c r="O3" s="3">
        <f>M3/N3</f>
        <v>72.244660764245594</v>
      </c>
    </row>
    <row r="4" spans="1:20" x14ac:dyDescent="0.3">
      <c r="A4" t="s">
        <v>10</v>
      </c>
      <c r="B4" t="s">
        <v>55</v>
      </c>
      <c r="C4">
        <v>30.427834086503886</v>
      </c>
      <c r="D4">
        <v>2.2127629136517264</v>
      </c>
      <c r="E4">
        <v>26.089343041620008</v>
      </c>
      <c r="F4">
        <v>34.766325131387759</v>
      </c>
      <c r="G4">
        <v>7.2721670144546585E-2</v>
      </c>
      <c r="H4">
        <v>2.3108549106975422</v>
      </c>
      <c r="I4">
        <v>60567.084088565294</v>
      </c>
      <c r="J4">
        <f t="shared" si="0"/>
        <v>1.520149634311551</v>
      </c>
      <c r="K4">
        <f t="shared" si="1"/>
        <v>4.8963197120324775</v>
      </c>
      <c r="L4">
        <f t="shared" si="2"/>
        <v>0.91283502259511651</v>
      </c>
      <c r="M4">
        <f t="shared" si="3"/>
        <v>43.466491786559864</v>
      </c>
      <c r="N4">
        <f t="shared" si="4"/>
        <v>0.83326777847622691</v>
      </c>
      <c r="O4" s="3">
        <f t="shared" ref="O4:O34" si="5">M4/N4</f>
        <v>52.163893659785813</v>
      </c>
    </row>
    <row r="5" spans="1:20" x14ac:dyDescent="0.3">
      <c r="A5" t="s">
        <v>11</v>
      </c>
      <c r="B5" t="s">
        <v>55</v>
      </c>
      <c r="C5">
        <v>28.074834236142017</v>
      </c>
      <c r="D5">
        <v>2.2580605224480048</v>
      </c>
      <c r="E5">
        <v>23.647529668171302</v>
      </c>
      <c r="F5">
        <v>32.502138804112732</v>
      </c>
      <c r="G5">
        <v>8.0430057162763233E-2</v>
      </c>
      <c r="H5">
        <v>1.9817447041620413</v>
      </c>
      <c r="I5">
        <v>45656.719695292566</v>
      </c>
      <c r="J5">
        <f t="shared" si="0"/>
        <v>1.4077445450656314</v>
      </c>
      <c r="K5">
        <f t="shared" si="1"/>
        <v>5.0988373230381567</v>
      </c>
      <c r="L5">
        <f t="shared" si="2"/>
        <v>0.84224502708426052</v>
      </c>
      <c r="M5">
        <f t="shared" si="3"/>
        <v>38.817807781467863</v>
      </c>
      <c r="N5">
        <f t="shared" si="4"/>
        <v>0.70937668564816669</v>
      </c>
      <c r="O5" s="3">
        <f t="shared" si="5"/>
        <v>54.721008692299392</v>
      </c>
    </row>
    <row r="6" spans="1:20" x14ac:dyDescent="0.3">
      <c r="A6" s="4" t="s">
        <v>12</v>
      </c>
      <c r="B6" s="4" t="s">
        <v>55</v>
      </c>
      <c r="C6" s="4">
        <v>26.38073018153683</v>
      </c>
      <c r="D6" s="4">
        <v>1.7149450967117847</v>
      </c>
      <c r="E6" s="4">
        <v>23.01829406212768</v>
      </c>
      <c r="F6" s="4">
        <v>29.74316630094598</v>
      </c>
      <c r="G6" s="4">
        <v>6.5007491639182499E-2</v>
      </c>
      <c r="H6" s="4">
        <v>3.0528733703200048</v>
      </c>
      <c r="I6" s="4">
        <v>105787.67651678885</v>
      </c>
      <c r="J6" s="4">
        <f t="shared" si="0"/>
        <v>1.7472473695272817</v>
      </c>
      <c r="K6" s="4">
        <f t="shared" si="1"/>
        <v>2.9410366847357934</v>
      </c>
      <c r="L6">
        <f t="shared" si="2"/>
        <v>0.79142190544610491</v>
      </c>
      <c r="M6">
        <f t="shared" si="3"/>
        <v>34.49223807182382</v>
      </c>
      <c r="N6">
        <f t="shared" si="4"/>
        <v>0.62634863241994343</v>
      </c>
      <c r="O6" s="3">
        <f t="shared" si="5"/>
        <v>55.068752906126022</v>
      </c>
      <c r="R6">
        <v>0.44609416046390926</v>
      </c>
    </row>
    <row r="7" spans="1:20" x14ac:dyDescent="0.3">
      <c r="A7" t="s">
        <v>13</v>
      </c>
      <c r="B7" t="s">
        <v>55</v>
      </c>
      <c r="C7">
        <v>24.002394330997916</v>
      </c>
      <c r="D7">
        <v>1.7405095013298835</v>
      </c>
      <c r="E7">
        <v>20.589834929144391</v>
      </c>
      <c r="F7">
        <v>27.414953732851441</v>
      </c>
      <c r="G7">
        <v>7.2513994950999569E-2</v>
      </c>
      <c r="H7">
        <v>3.6761746111254512</v>
      </c>
      <c r="I7">
        <v>126866.95644721211</v>
      </c>
      <c r="J7">
        <f t="shared" si="0"/>
        <v>1.9173352891775217</v>
      </c>
      <c r="K7">
        <f t="shared" si="1"/>
        <v>3.0293733242195997</v>
      </c>
      <c r="L7">
        <f t="shared" si="2"/>
        <v>0.72007182992993746</v>
      </c>
      <c r="M7">
        <f t="shared" si="3"/>
        <v>42.781998768611906</v>
      </c>
      <c r="N7">
        <f t="shared" si="4"/>
        <v>0.51850344025864881</v>
      </c>
      <c r="O7" s="3">
        <f t="shared" si="5"/>
        <v>82.510539847663608</v>
      </c>
      <c r="T7">
        <f>39000/33</f>
        <v>1181.8181818181818</v>
      </c>
    </row>
    <row r="8" spans="1:20" x14ac:dyDescent="0.3">
      <c r="A8" t="s">
        <v>14</v>
      </c>
      <c r="B8" t="s">
        <v>55</v>
      </c>
      <c r="C8">
        <v>35.001636329937114</v>
      </c>
      <c r="D8">
        <v>1.3809254610194042</v>
      </c>
      <c r="E8">
        <v>32.294101460601453</v>
      </c>
      <c r="F8">
        <v>37.709171199272774</v>
      </c>
      <c r="G8">
        <v>3.9453168646240981E-2</v>
      </c>
      <c r="H8">
        <v>2.1398040419850677</v>
      </c>
      <c r="I8">
        <v>169097.65375011909</v>
      </c>
      <c r="J8">
        <f t="shared" si="0"/>
        <v>1.4628069052288029</v>
      </c>
      <c r="K8">
        <f t="shared" si="1"/>
        <v>1.906955128891654</v>
      </c>
      <c r="L8">
        <f t="shared" si="2"/>
        <v>1.0500490898981134</v>
      </c>
      <c r="M8">
        <f t="shared" si="3"/>
        <v>15.675688340384522</v>
      </c>
      <c r="N8">
        <f t="shared" si="4"/>
        <v>1.1026030911958562</v>
      </c>
      <c r="O8" s="3">
        <f t="shared" si="5"/>
        <v>14.216982036013572</v>
      </c>
    </row>
    <row r="9" spans="1:20" x14ac:dyDescent="0.3">
      <c r="A9" t="s">
        <v>15</v>
      </c>
      <c r="B9" t="s">
        <v>55</v>
      </c>
      <c r="C9">
        <v>29.721894873854747</v>
      </c>
      <c r="D9">
        <v>1.5184630001605035</v>
      </c>
      <c r="E9">
        <v>26.744694701373582</v>
      </c>
      <c r="F9">
        <v>32.699095046335913</v>
      </c>
      <c r="G9">
        <v>5.1089037445463795E-2</v>
      </c>
      <c r="H9">
        <v>1.7868811760785412</v>
      </c>
      <c r="I9">
        <v>128677.5127536831</v>
      </c>
      <c r="J9">
        <f t="shared" si="0"/>
        <v>1.3367427486538093</v>
      </c>
      <c r="K9">
        <f t="shared" si="1"/>
        <v>2.3057298828564372</v>
      </c>
      <c r="L9">
        <f t="shared" si="2"/>
        <v>0.89165684621564234</v>
      </c>
      <c r="M9">
        <f t="shared" si="3"/>
        <v>15.827642951743794</v>
      </c>
      <c r="N9">
        <f t="shared" si="4"/>
        <v>0.79505193140322561</v>
      </c>
      <c r="O9" s="3">
        <f t="shared" si="5"/>
        <v>19.907684424851119</v>
      </c>
    </row>
    <row r="10" spans="1:20" x14ac:dyDescent="0.3">
      <c r="A10" t="s">
        <v>16</v>
      </c>
      <c r="B10" t="s">
        <v>55</v>
      </c>
      <c r="C10">
        <v>54.651639042099802</v>
      </c>
      <c r="D10">
        <v>3.9230581354887555</v>
      </c>
      <c r="E10">
        <v>46.959828733652245</v>
      </c>
      <c r="F10">
        <v>62.34344935054736</v>
      </c>
      <c r="G10">
        <v>7.178299140244826E-2</v>
      </c>
      <c r="H10">
        <v>17.057349666496197</v>
      </c>
      <c r="I10">
        <v>961293.99952661549</v>
      </c>
      <c r="J10">
        <f t="shared" si="0"/>
        <v>4.1300544386843372</v>
      </c>
      <c r="K10">
        <f t="shared" si="1"/>
        <v>15.390385134424514</v>
      </c>
      <c r="L10">
        <f t="shared" si="2"/>
        <v>1.6395491712629939</v>
      </c>
      <c r="M10">
        <f t="shared" si="3"/>
        <v>1008.4936847304921</v>
      </c>
      <c r="N10">
        <f t="shared" si="4"/>
        <v>2.6881214849891704</v>
      </c>
      <c r="O10" s="3">
        <f t="shared" si="5"/>
        <v>375.16670669910405</v>
      </c>
    </row>
    <row r="11" spans="1:20" x14ac:dyDescent="0.3">
      <c r="A11" t="s">
        <v>17</v>
      </c>
      <c r="B11" t="s">
        <v>55</v>
      </c>
      <c r="C11">
        <v>37.417967511698173</v>
      </c>
      <c r="D11">
        <v>2.9313375732196079</v>
      </c>
      <c r="E11">
        <v>31.670590902806506</v>
      </c>
      <c r="F11">
        <v>43.165344120589843</v>
      </c>
      <c r="G11">
        <v>7.83403741077911E-2</v>
      </c>
      <c r="H11">
        <v>3.8554295081402268</v>
      </c>
      <c r="I11">
        <v>105417.9578378024</v>
      </c>
      <c r="J11">
        <f t="shared" si="0"/>
        <v>1.9635247663679281</v>
      </c>
      <c r="K11">
        <f t="shared" si="1"/>
        <v>8.5927399681690222</v>
      </c>
      <c r="L11">
        <f t="shared" si="2"/>
        <v>1.1225390253509451</v>
      </c>
      <c r="M11">
        <f t="shared" si="3"/>
        <v>127.26722632473677</v>
      </c>
      <c r="N11">
        <f t="shared" si="4"/>
        <v>1.2600938634358496</v>
      </c>
      <c r="O11" s="3">
        <f t="shared" si="5"/>
        <v>100.99821133778249</v>
      </c>
    </row>
    <row r="12" spans="1:20" x14ac:dyDescent="0.3">
      <c r="A12" t="s">
        <v>18</v>
      </c>
      <c r="B12" t="s">
        <v>55</v>
      </c>
      <c r="C12">
        <v>33.464023496426314</v>
      </c>
      <c r="D12">
        <v>1.3789032719229433</v>
      </c>
      <c r="E12">
        <v>30.760453466356502</v>
      </c>
      <c r="F12">
        <v>36.167593526496127</v>
      </c>
      <c r="G12">
        <v>4.1205543382139893E-2</v>
      </c>
      <c r="H12">
        <v>1.1013814785742726</v>
      </c>
      <c r="I12">
        <v>121546.27296501187</v>
      </c>
      <c r="J12">
        <f>SQRT(H12)</f>
        <v>1.0494672355887402</v>
      </c>
      <c r="K12">
        <f t="shared" si="1"/>
        <v>1.9013742333197985</v>
      </c>
      <c r="L12">
        <f t="shared" si="2"/>
        <v>1.0039207048927894</v>
      </c>
      <c r="M12">
        <f t="shared" si="3"/>
        <v>8.044841940743515</v>
      </c>
      <c r="N12">
        <f t="shared" si="4"/>
        <v>1.0078567817124351</v>
      </c>
      <c r="O12" s="3">
        <f t="shared" si="5"/>
        <v>7.9821281026403756</v>
      </c>
    </row>
    <row r="13" spans="1:20" x14ac:dyDescent="0.3">
      <c r="A13" t="s">
        <v>19</v>
      </c>
      <c r="B13" t="s">
        <v>55</v>
      </c>
      <c r="C13">
        <v>24.427148706624518</v>
      </c>
      <c r="D13">
        <v>1.6042094278940209</v>
      </c>
      <c r="E13">
        <v>21.281828349844563</v>
      </c>
      <c r="F13">
        <v>27.572469063404473</v>
      </c>
      <c r="G13">
        <v>6.5673216598504086E-2</v>
      </c>
      <c r="H13">
        <v>4.8723709024853905</v>
      </c>
      <c r="I13">
        <v>199874.79613576285</v>
      </c>
      <c r="J13">
        <f t="shared" si="0"/>
        <v>2.2073447629415281</v>
      </c>
      <c r="K13">
        <f t="shared" si="1"/>
        <v>2.573487888544062</v>
      </c>
      <c r="L13">
        <f t="shared" si="2"/>
        <v>0.7328144611987355</v>
      </c>
      <c r="M13">
        <f t="shared" si="3"/>
        <v>48.169774403205771</v>
      </c>
      <c r="N13">
        <f t="shared" si="4"/>
        <v>0.53701703454199301</v>
      </c>
      <c r="O13" s="3">
        <f t="shared" si="5"/>
        <v>89.698782915310019</v>
      </c>
    </row>
    <row r="14" spans="1:20" x14ac:dyDescent="0.3">
      <c r="A14" t="s">
        <v>20</v>
      </c>
      <c r="B14" t="s">
        <v>55</v>
      </c>
      <c r="C14">
        <v>30.880557656751591</v>
      </c>
      <c r="D14">
        <v>1.6953518354288606</v>
      </c>
      <c r="E14">
        <v>27.556537396579596</v>
      </c>
      <c r="F14">
        <v>34.20457791692359</v>
      </c>
      <c r="G14">
        <v>5.4900298572108076E-2</v>
      </c>
      <c r="H14">
        <v>6.0282544942015823</v>
      </c>
      <c r="I14">
        <v>336849.57015253516</v>
      </c>
      <c r="J14">
        <f t="shared" si="0"/>
        <v>2.4552503933818199</v>
      </c>
      <c r="K14">
        <f t="shared" si="1"/>
        <v>2.8742178458920065</v>
      </c>
      <c r="L14">
        <f t="shared" si="2"/>
        <v>0.92641672970254774</v>
      </c>
      <c r="M14">
        <f t="shared" si="3"/>
        <v>66.561546350396341</v>
      </c>
      <c r="N14">
        <f t="shared" si="4"/>
        <v>0.85824795707276336</v>
      </c>
      <c r="O14" s="3">
        <f t="shared" si="5"/>
        <v>77.555146856881095</v>
      </c>
    </row>
    <row r="15" spans="1:20" x14ac:dyDescent="0.3">
      <c r="A15" t="s">
        <v>21</v>
      </c>
      <c r="B15" t="s">
        <v>55</v>
      </c>
      <c r="C15">
        <v>30.051045305120663</v>
      </c>
      <c r="D15">
        <v>3.0507847484996433</v>
      </c>
      <c r="E15">
        <v>24.069472571062615</v>
      </c>
      <c r="F15">
        <v>36.032618039178715</v>
      </c>
      <c r="G15">
        <v>0.10152008748859705</v>
      </c>
      <c r="H15">
        <v>1.9505006412002019</v>
      </c>
      <c r="I15">
        <v>31176.08498583674</v>
      </c>
      <c r="J15">
        <f t="shared" si="0"/>
        <v>1.3966032511777287</v>
      </c>
      <c r="K15">
        <f t="shared" si="1"/>
        <v>9.3072875816780325</v>
      </c>
      <c r="L15">
        <f t="shared" si="2"/>
        <v>0.90153135915361982</v>
      </c>
      <c r="M15">
        <f t="shared" si="3"/>
        <v>69.739908512880518</v>
      </c>
      <c r="N15">
        <f t="shared" si="4"/>
        <v>0.81275879153737307</v>
      </c>
      <c r="O15" s="3">
        <f t="shared" si="5"/>
        <v>85.806403128490388</v>
      </c>
    </row>
    <row r="16" spans="1:20" x14ac:dyDescent="0.3">
      <c r="A16" t="s">
        <v>22</v>
      </c>
      <c r="B16" t="s">
        <v>55</v>
      </c>
      <c r="C16">
        <v>28.054631994635137</v>
      </c>
      <c r="D16">
        <v>3.1517810272735853</v>
      </c>
      <c r="E16">
        <v>21.875039197820239</v>
      </c>
      <c r="F16">
        <v>34.234224791450039</v>
      </c>
      <c r="G16">
        <v>0.11234440814893945</v>
      </c>
      <c r="H16">
        <v>1.5077004915071355</v>
      </c>
      <c r="I16">
        <v>20259.83924041679</v>
      </c>
      <c r="J16">
        <f t="shared" si="0"/>
        <v>1.2278845595198009</v>
      </c>
      <c r="K16">
        <f t="shared" si="1"/>
        <v>9.933723643881736</v>
      </c>
      <c r="L16">
        <f t="shared" si="2"/>
        <v>0.84163895983905412</v>
      </c>
      <c r="M16">
        <f t="shared" si="3"/>
        <v>57.53595060627854</v>
      </c>
      <c r="N16">
        <f t="shared" si="4"/>
        <v>0.70835613871896497</v>
      </c>
      <c r="O16" s="3">
        <f t="shared" si="5"/>
        <v>81.224609290928299</v>
      </c>
    </row>
    <row r="17" spans="1:15" x14ac:dyDescent="0.3">
      <c r="A17" t="s">
        <v>23</v>
      </c>
      <c r="B17" t="s">
        <v>55</v>
      </c>
      <c r="C17">
        <v>36.437000667597594</v>
      </c>
      <c r="D17">
        <v>3.6568379696832851</v>
      </c>
      <c r="E17">
        <v>29.267159431475296</v>
      </c>
      <c r="F17">
        <v>43.606841903719889</v>
      </c>
      <c r="G17">
        <v>0.10036056488412365</v>
      </c>
      <c r="H17">
        <v>1.1258259401268236</v>
      </c>
      <c r="I17">
        <v>20787.565205776697</v>
      </c>
      <c r="J17">
        <f t="shared" si="0"/>
        <v>1.0610494522532037</v>
      </c>
      <c r="K17">
        <f t="shared" si="1"/>
        <v>13.37246393651737</v>
      </c>
      <c r="L17">
        <f t="shared" si="2"/>
        <v>1.0931100200279278</v>
      </c>
      <c r="M17">
        <f t="shared" si="3"/>
        <v>57.835544554117199</v>
      </c>
      <c r="N17">
        <f t="shared" si="4"/>
        <v>1.1948895158854567</v>
      </c>
      <c r="O17" s="3">
        <f t="shared" si="5"/>
        <v>48.402420295117373</v>
      </c>
    </row>
    <row r="18" spans="1:15" x14ac:dyDescent="0.3">
      <c r="A18" t="s">
        <v>24</v>
      </c>
      <c r="B18" t="s">
        <v>55</v>
      </c>
      <c r="C18">
        <v>71.756200624287303</v>
      </c>
      <c r="D18">
        <v>2.6434059502932969</v>
      </c>
      <c r="E18">
        <v>66.57336202346589</v>
      </c>
      <c r="F18">
        <v>76.939039225108715</v>
      </c>
      <c r="G18">
        <v>3.6838711181686842E-2</v>
      </c>
      <c r="H18">
        <v>8.625909367304823</v>
      </c>
      <c r="I18">
        <v>744692.62715231103</v>
      </c>
      <c r="J18">
        <f t="shared" si="0"/>
        <v>2.9369898480084711</v>
      </c>
      <c r="K18">
        <f t="shared" si="1"/>
        <v>6.987595018046008</v>
      </c>
      <c r="L18">
        <f t="shared" si="2"/>
        <v>2.1526860187286192</v>
      </c>
      <c r="M18">
        <f t="shared" si="3"/>
        <v>231.54998645112076</v>
      </c>
      <c r="N18">
        <f t="shared" si="4"/>
        <v>4.6340570952296734</v>
      </c>
      <c r="O18" s="3">
        <f t="shared" si="5"/>
        <v>49.967011992467619</v>
      </c>
    </row>
    <row r="19" spans="1:15" x14ac:dyDescent="0.3">
      <c r="A19" t="s">
        <v>25</v>
      </c>
      <c r="B19" t="s">
        <v>55</v>
      </c>
      <c r="C19">
        <v>38.470878285358822</v>
      </c>
      <c r="D19">
        <v>1.3510034977400933</v>
      </c>
      <c r="E19">
        <v>35.822010419583158</v>
      </c>
      <c r="F19">
        <v>41.119746151134486</v>
      </c>
      <c r="G19">
        <v>3.5117563153068326E-2</v>
      </c>
      <c r="H19">
        <v>1.1750590053012333</v>
      </c>
      <c r="I19">
        <v>143815.44626233139</v>
      </c>
      <c r="J19">
        <f t="shared" si="0"/>
        <v>1.0840013862081697</v>
      </c>
      <c r="K19">
        <f t="shared" si="1"/>
        <v>1.8252104509059663</v>
      </c>
      <c r="L19">
        <f t="shared" si="2"/>
        <v>1.1541263485607647</v>
      </c>
      <c r="M19">
        <f t="shared" si="3"/>
        <v>8.2391946792858555</v>
      </c>
      <c r="N19">
        <f t="shared" si="4"/>
        <v>1.3320076284422038</v>
      </c>
      <c r="O19" s="3">
        <f t="shared" si="5"/>
        <v>6.1855461660693907</v>
      </c>
    </row>
    <row r="20" spans="1:15" x14ac:dyDescent="0.3">
      <c r="A20" t="s">
        <v>26</v>
      </c>
      <c r="B20" t="s">
        <v>55</v>
      </c>
      <c r="C20">
        <v>27.469255552176776</v>
      </c>
      <c r="D20">
        <v>2.7547416322547824</v>
      </c>
      <c r="E20">
        <v>22.068124762804175</v>
      </c>
      <c r="F20">
        <v>32.870386341549377</v>
      </c>
      <c r="G20">
        <v>0.10028453909215918</v>
      </c>
      <c r="H20">
        <v>1.2036948505842571</v>
      </c>
      <c r="I20">
        <v>21422.290032774734</v>
      </c>
      <c r="J20">
        <f t="shared" si="0"/>
        <v>1.0971302796770568</v>
      </c>
      <c r="K20">
        <f t="shared" si="1"/>
        <v>7.5886014604777428</v>
      </c>
      <c r="L20">
        <f t="shared" si="2"/>
        <v>0.82407766656530324</v>
      </c>
      <c r="M20">
        <f t="shared" si="3"/>
        <v>35.090559301076588</v>
      </c>
      <c r="N20">
        <f t="shared" si="4"/>
        <v>0.67910400053171505</v>
      </c>
      <c r="O20" s="3">
        <f t="shared" si="5"/>
        <v>51.671848897373437</v>
      </c>
    </row>
    <row r="21" spans="1:15" x14ac:dyDescent="0.3">
      <c r="A21" t="s">
        <v>27</v>
      </c>
      <c r="B21" t="s">
        <v>55</v>
      </c>
      <c r="C21">
        <v>89.568849843749263</v>
      </c>
      <c r="D21">
        <v>5.279818245144563</v>
      </c>
      <c r="E21">
        <v>79.216884870976088</v>
      </c>
      <c r="F21">
        <v>99.920814816522437</v>
      </c>
      <c r="G21">
        <v>5.8947036322952465E-2</v>
      </c>
      <c r="H21">
        <v>0.28744937500617401</v>
      </c>
      <c r="I21">
        <v>8422.5165889848722</v>
      </c>
      <c r="J21">
        <f t="shared" si="0"/>
        <v>0.53614305460965739</v>
      </c>
      <c r="K21">
        <f t="shared" si="1"/>
        <v>27.876480701761412</v>
      </c>
      <c r="L21">
        <f t="shared" si="2"/>
        <v>2.6870654953124777</v>
      </c>
      <c r="M21">
        <f t="shared" si="3"/>
        <v>30.783036430685225</v>
      </c>
      <c r="N21">
        <f t="shared" si="4"/>
        <v>7.2203209760988916</v>
      </c>
      <c r="O21" s="3">
        <f t="shared" si="5"/>
        <v>4.2633889175543507</v>
      </c>
    </row>
    <row r="22" spans="1:15" x14ac:dyDescent="0.3">
      <c r="A22" t="s">
        <v>28</v>
      </c>
      <c r="B22" t="s">
        <v>55</v>
      </c>
      <c r="C22">
        <v>32.323735383846923</v>
      </c>
      <c r="D22">
        <v>2.7205537207175037</v>
      </c>
      <c r="E22">
        <v>26.989635701662838</v>
      </c>
      <c r="F22">
        <v>37.657835066031005</v>
      </c>
      <c r="G22">
        <v>8.4165820825183479E-2</v>
      </c>
      <c r="H22">
        <v>2.3593863083581352</v>
      </c>
      <c r="I22">
        <v>46100.32467148891</v>
      </c>
      <c r="J22">
        <f t="shared" si="0"/>
        <v>1.536029396970688</v>
      </c>
      <c r="K22">
        <f t="shared" si="1"/>
        <v>7.4014125473098531</v>
      </c>
      <c r="L22">
        <f t="shared" si="2"/>
        <v>0.96971206151540768</v>
      </c>
      <c r="M22">
        <f t="shared" si="3"/>
        <v>67.085059544553232</v>
      </c>
      <c r="N22">
        <f t="shared" si="4"/>
        <v>0.94034148224846181</v>
      </c>
      <c r="O22" s="3">
        <f t="shared" si="5"/>
        <v>71.341167874616502</v>
      </c>
    </row>
    <row r="23" spans="1:15" x14ac:dyDescent="0.3">
      <c r="A23" t="s">
        <v>29</v>
      </c>
      <c r="B23" t="s">
        <v>55</v>
      </c>
      <c r="C23">
        <v>32.939934328565826</v>
      </c>
      <c r="D23">
        <v>2.8807155685225494</v>
      </c>
      <c r="E23">
        <v>27.291810609668513</v>
      </c>
      <c r="F23">
        <v>38.588058047463143</v>
      </c>
      <c r="G23">
        <v>8.7453591734224109E-2</v>
      </c>
      <c r="H23">
        <v>1.5671334357719211</v>
      </c>
      <c r="I23">
        <v>32847.609824053179</v>
      </c>
      <c r="J23">
        <f t="shared" si="0"/>
        <v>1.2518520023436961</v>
      </c>
      <c r="K23">
        <f t="shared" si="1"/>
        <v>8.2985221867281957</v>
      </c>
      <c r="L23">
        <f t="shared" si="2"/>
        <v>0.9881980298569748</v>
      </c>
      <c r="M23">
        <f t="shared" si="3"/>
        <v>49.959591517994895</v>
      </c>
      <c r="N23">
        <f t="shared" si="4"/>
        <v>0.97653534621320648</v>
      </c>
      <c r="O23" s="3">
        <f t="shared" si="5"/>
        <v>51.16004424389493</v>
      </c>
    </row>
    <row r="24" spans="1:15" x14ac:dyDescent="0.3">
      <c r="A24" t="s">
        <v>30</v>
      </c>
      <c r="B24" t="s">
        <v>55</v>
      </c>
      <c r="C24">
        <v>43.029614027939125</v>
      </c>
      <c r="D24">
        <v>1.9829793537892182</v>
      </c>
      <c r="E24">
        <v>39.141652007459321</v>
      </c>
      <c r="F24">
        <v>46.91757604841893</v>
      </c>
      <c r="G24">
        <v>4.608406090981132E-2</v>
      </c>
      <c r="H24">
        <v>1.4823657854557679</v>
      </c>
      <c r="I24">
        <v>97644.280739579175</v>
      </c>
      <c r="J24">
        <f t="shared" si="0"/>
        <v>1.2175244496336688</v>
      </c>
      <c r="K24">
        <f t="shared" si="1"/>
        <v>3.9322071175543054</v>
      </c>
      <c r="L24">
        <f t="shared" si="2"/>
        <v>1.2908884208381737</v>
      </c>
      <c r="M24">
        <f t="shared" si="3"/>
        <v>22.392568433638314</v>
      </c>
      <c r="N24">
        <f t="shared" si="4"/>
        <v>1.6663929150540737</v>
      </c>
      <c r="O24" s="3">
        <f t="shared" si="5"/>
        <v>13.437748223330441</v>
      </c>
    </row>
    <row r="25" spans="1:15" x14ac:dyDescent="0.3">
      <c r="A25" t="s">
        <v>31</v>
      </c>
      <c r="B25" t="s">
        <v>55</v>
      </c>
      <c r="C25">
        <v>27.873835534455875</v>
      </c>
      <c r="D25">
        <v>2.1797582627216019</v>
      </c>
      <c r="E25">
        <v>23.600055616831249</v>
      </c>
      <c r="F25">
        <v>32.147615452080501</v>
      </c>
      <c r="G25">
        <v>7.8200872643706398E-2</v>
      </c>
      <c r="H25">
        <v>2.0983427213427741</v>
      </c>
      <c r="I25">
        <v>72655.537500122242</v>
      </c>
      <c r="J25">
        <f t="shared" si="0"/>
        <v>1.4485657462962369</v>
      </c>
      <c r="K25">
        <f t="shared" si="1"/>
        <v>4.7513460839030959</v>
      </c>
      <c r="L25">
        <f t="shared" si="2"/>
        <v>0.83621506603367624</v>
      </c>
      <c r="M25">
        <f t="shared" si="3"/>
        <v>38.300569415430836</v>
      </c>
      <c r="N25">
        <f t="shared" si="4"/>
        <v>0.69925563666170554</v>
      </c>
      <c r="O25" s="3">
        <f t="shared" si="5"/>
        <v>54.77334383499629</v>
      </c>
    </row>
    <row r="26" spans="1:15" x14ac:dyDescent="0.3">
      <c r="A26" s="7" t="s">
        <v>32</v>
      </c>
      <c r="B26" s="7" t="s">
        <v>55</v>
      </c>
      <c r="C26" s="7">
        <v>85.638064812249411</v>
      </c>
      <c r="D26" s="7">
        <v>3.8299865144939269</v>
      </c>
      <c r="E26" s="7">
        <v>78.124747540475937</v>
      </c>
      <c r="F26" s="7">
        <v>93.151382084022885</v>
      </c>
      <c r="G26" s="7">
        <v>4.4722945607081226E-2</v>
      </c>
      <c r="H26" s="7">
        <v>9.4571708196492956</v>
      </c>
      <c r="I26" s="7">
        <v>480643.02966159204</v>
      </c>
      <c r="J26" s="7">
        <f t="shared" si="0"/>
        <v>3.0752513425164612</v>
      </c>
      <c r="K26" s="7">
        <f t="shared" si="1"/>
        <v>14.66879670120534</v>
      </c>
      <c r="L26" s="7">
        <f t="shared" si="2"/>
        <v>2.5691419443674821</v>
      </c>
      <c r="M26" s="7">
        <f t="shared" si="3"/>
        <v>532.92717441430204</v>
      </c>
      <c r="N26" s="7">
        <f t="shared" si="4"/>
        <v>6.6004903303083262</v>
      </c>
      <c r="O26" s="8">
        <f t="shared" si="5"/>
        <v>80.740543163466398</v>
      </c>
    </row>
    <row r="27" spans="1:15" x14ac:dyDescent="0.3">
      <c r="A27" s="7" t="s">
        <v>33</v>
      </c>
      <c r="B27" s="7" t="s">
        <v>55</v>
      </c>
      <c r="C27" s="7">
        <v>66.765846196571744</v>
      </c>
      <c r="D27" s="7">
        <v>3.9757910306467874</v>
      </c>
      <c r="E27" s="7">
        <v>58.966502959597555</v>
      </c>
      <c r="F27" s="7">
        <v>74.565189433545939</v>
      </c>
      <c r="G27" s="7">
        <v>5.9548275909531337E-2</v>
      </c>
      <c r="H27" s="7">
        <v>12.24980959689522</v>
      </c>
      <c r="I27" s="7">
        <v>605503.52284626698</v>
      </c>
      <c r="J27" s="7">
        <f t="shared" si="0"/>
        <v>3.4999727994507643</v>
      </c>
      <c r="K27" s="7">
        <f t="shared" si="1"/>
        <v>15.806914319371444</v>
      </c>
      <c r="L27" s="7">
        <f t="shared" si="2"/>
        <v>2.0029753858971522</v>
      </c>
      <c r="M27" s="7">
        <f t="shared" si="3"/>
        <v>743.85550309583198</v>
      </c>
      <c r="N27" s="7">
        <f t="shared" si="4"/>
        <v>4.0119103965098457</v>
      </c>
      <c r="O27" s="8">
        <f t="shared" si="5"/>
        <v>185.41179377858182</v>
      </c>
    </row>
    <row r="28" spans="1:15" x14ac:dyDescent="0.3">
      <c r="A28" s="7" t="s">
        <v>34</v>
      </c>
      <c r="B28" s="7" t="s">
        <v>55</v>
      </c>
      <c r="C28" s="7">
        <v>87.710210969128298</v>
      </c>
      <c r="D28" s="7">
        <v>3.3780338323633887</v>
      </c>
      <c r="E28" s="7">
        <v>81.083493135714576</v>
      </c>
      <c r="F28" s="7">
        <v>94.336928802542019</v>
      </c>
      <c r="G28" s="7">
        <v>3.8513575500945592E-2</v>
      </c>
      <c r="H28" s="7">
        <v>1.5606541691967772</v>
      </c>
      <c r="I28" s="7">
        <v>91699.504504892102</v>
      </c>
      <c r="J28" s="7">
        <f t="shared" si="0"/>
        <v>1.2492614494959722</v>
      </c>
      <c r="K28" s="7">
        <f t="shared" si="1"/>
        <v>11.411112572591684</v>
      </c>
      <c r="L28" s="7">
        <f t="shared" si="2"/>
        <v>2.631306329073849</v>
      </c>
      <c r="M28" s="7">
        <f t="shared" si="3"/>
        <v>68.414287661160188</v>
      </c>
      <c r="N28" s="7">
        <f t="shared" si="4"/>
        <v>6.9237729974240949</v>
      </c>
      <c r="O28" s="8">
        <f t="shared" si="5"/>
        <v>9.8810702902323477</v>
      </c>
    </row>
    <row r="29" spans="1:15" x14ac:dyDescent="0.3">
      <c r="A29" s="7" t="s">
        <v>35</v>
      </c>
      <c r="B29" s="7" t="s">
        <v>55</v>
      </c>
      <c r="C29" s="7">
        <v>48.217231746191565</v>
      </c>
      <c r="D29" s="7">
        <v>2.1988720064851903</v>
      </c>
      <c r="E29" s="7">
        <v>43.903685742250261</v>
      </c>
      <c r="F29" s="7">
        <v>52.53077775013287</v>
      </c>
      <c r="G29" s="7">
        <v>4.5603447706407743E-2</v>
      </c>
      <c r="H29" s="7">
        <v>1.2960385216280432</v>
      </c>
      <c r="I29" s="7">
        <v>65372.44374341271</v>
      </c>
      <c r="J29" s="7">
        <f t="shared" si="0"/>
        <v>1.1384368764354234</v>
      </c>
      <c r="K29" s="7">
        <f t="shared" si="1"/>
        <v>4.8350381009042067</v>
      </c>
      <c r="L29" s="7">
        <f t="shared" si="2"/>
        <v>1.4465169523857468</v>
      </c>
      <c r="M29" s="7">
        <f t="shared" si="3"/>
        <v>24.072985461086514</v>
      </c>
      <c r="N29" s="7">
        <f t="shared" si="4"/>
        <v>2.0924112935393491</v>
      </c>
      <c r="O29" s="8">
        <f t="shared" si="5"/>
        <v>11.504901323853328</v>
      </c>
    </row>
    <row r="30" spans="1:15" x14ac:dyDescent="0.3">
      <c r="A30" s="7" t="s">
        <v>36</v>
      </c>
      <c r="B30" s="7" t="s">
        <v>55</v>
      </c>
      <c r="C30" s="7">
        <v>67.901545061001883</v>
      </c>
      <c r="D30" s="7">
        <v>2.3243759721989163</v>
      </c>
      <c r="E30" s="7">
        <v>63.341796855119505</v>
      </c>
      <c r="F30" s="7">
        <v>72.461293266884255</v>
      </c>
      <c r="G30" s="7">
        <v>3.4231562332060726E-2</v>
      </c>
      <c r="H30" s="7">
        <v>0.68619043113475253</v>
      </c>
      <c r="I30" s="7">
        <v>49762.853561695913</v>
      </c>
      <c r="J30" s="7">
        <f t="shared" si="0"/>
        <v>0.82836612143106902</v>
      </c>
      <c r="K30" s="7">
        <f t="shared" si="1"/>
        <v>5.4027236601356554</v>
      </c>
      <c r="L30" s="7">
        <f t="shared" si="2"/>
        <v>2.0370463518300563</v>
      </c>
      <c r="M30" s="7">
        <f t="shared" si="3"/>
        <v>14.241953221821829</v>
      </c>
      <c r="N30" s="7">
        <f t="shared" si="4"/>
        <v>4.1495578395041415</v>
      </c>
      <c r="O30" s="8">
        <f t="shared" si="5"/>
        <v>3.4321616356897668</v>
      </c>
    </row>
    <row r="31" spans="1:15" x14ac:dyDescent="0.3">
      <c r="A31" s="7" t="s">
        <v>37</v>
      </c>
      <c r="B31" s="7" t="s">
        <v>55</v>
      </c>
      <c r="C31" s="7">
        <v>45.846556155823286</v>
      </c>
      <c r="D31" s="7">
        <v>2.1635749623704532</v>
      </c>
      <c r="E31" s="7">
        <v>41.602252664926404</v>
      </c>
      <c r="F31" s="7">
        <v>50.090859646720169</v>
      </c>
      <c r="G31" s="7">
        <v>4.719165721012706E-2</v>
      </c>
      <c r="H31" s="7">
        <v>0.64391549412240923</v>
      </c>
      <c r="I31" s="7">
        <v>39365.413070657109</v>
      </c>
      <c r="J31" s="7">
        <f t="shared" si="0"/>
        <v>0.80244345228957359</v>
      </c>
      <c r="K31" s="7">
        <f t="shared" si="1"/>
        <v>4.6810566177963082</v>
      </c>
      <c r="L31" s="7">
        <f t="shared" si="2"/>
        <v>1.3753966846746986</v>
      </c>
      <c r="M31" s="7">
        <f t="shared" si="3"/>
        <v>11.579369486459109</v>
      </c>
      <c r="N31" s="7">
        <f t="shared" si="4"/>
        <v>1.8917160402141522</v>
      </c>
      <c r="O31" s="8">
        <f t="shared" si="5"/>
        <v>6.121092828048476</v>
      </c>
    </row>
    <row r="32" spans="1:15" x14ac:dyDescent="0.3">
      <c r="A32" s="7" t="s">
        <v>38</v>
      </c>
      <c r="B32" s="7" t="s">
        <v>55</v>
      </c>
      <c r="C32" s="7">
        <v>50.346051558364763</v>
      </c>
      <c r="D32" s="7">
        <v>2.4906093212956564</v>
      </c>
      <c r="E32" s="7">
        <v>45.460201971136321</v>
      </c>
      <c r="F32" s="7">
        <v>55.231901145593206</v>
      </c>
      <c r="G32" s="7">
        <v>4.9469804368041909E-2</v>
      </c>
      <c r="H32" s="7">
        <v>1.6106759680105924</v>
      </c>
      <c r="I32" s="7">
        <v>76325.006116171877</v>
      </c>
      <c r="J32" s="7">
        <f t="shared" si="0"/>
        <v>1.269124094803417</v>
      </c>
      <c r="K32" s="7">
        <f t="shared" si="1"/>
        <v>6.2031347913248105</v>
      </c>
      <c r="L32" s="7">
        <f t="shared" si="2"/>
        <v>1.5103815467509429</v>
      </c>
      <c r="M32" s="7">
        <f t="shared" si="3"/>
        <v>38.382348101529878</v>
      </c>
      <c r="N32" s="7">
        <f t="shared" si="4"/>
        <v>2.2812524167657706</v>
      </c>
      <c r="O32" s="8">
        <f t="shared" si="5"/>
        <v>16.825121069217836</v>
      </c>
    </row>
    <row r="33" spans="1:15" x14ac:dyDescent="0.3">
      <c r="A33" s="7" t="s">
        <v>39</v>
      </c>
      <c r="B33" s="7" t="s">
        <v>55</v>
      </c>
      <c r="C33" s="7">
        <v>50.665864898882802</v>
      </c>
      <c r="D33" s="7">
        <v>2.2980628399359437</v>
      </c>
      <c r="E33" s="7">
        <v>46.157735389399932</v>
      </c>
      <c r="F33" s="7">
        <v>55.173994408365672</v>
      </c>
      <c r="G33" s="7">
        <v>4.5357221168973207E-2</v>
      </c>
      <c r="H33" s="7">
        <v>1.1520613492690908</v>
      </c>
      <c r="I33" s="7">
        <v>56255.202292811278</v>
      </c>
      <c r="J33" s="7">
        <f t="shared" si="0"/>
        <v>1.0733412082227585</v>
      </c>
      <c r="K33" s="7">
        <f t="shared" si="1"/>
        <v>5.2810928162944553</v>
      </c>
      <c r="L33" s="7">
        <f t="shared" si="2"/>
        <v>1.519975946966484</v>
      </c>
      <c r="M33" s="7">
        <f t="shared" si="3"/>
        <v>23.372843424397981</v>
      </c>
      <c r="N33" s="7">
        <f t="shared" si="4"/>
        <v>2.3103268793566598</v>
      </c>
      <c r="O33" s="8">
        <f t="shared" si="5"/>
        <v>10.11668246309217</v>
      </c>
    </row>
    <row r="34" spans="1:15" x14ac:dyDescent="0.3">
      <c r="A34" s="7" t="s">
        <v>40</v>
      </c>
      <c r="B34" s="7" t="s">
        <v>55</v>
      </c>
      <c r="C34" s="7">
        <v>58.721257237753484</v>
      </c>
      <c r="D34" s="7">
        <v>2.2220073420665529</v>
      </c>
      <c r="E34" s="7">
        <v>54.36232644831648</v>
      </c>
      <c r="F34" s="7">
        <v>63.080188027190488</v>
      </c>
      <c r="G34" s="7">
        <v>3.7839914310246824E-2</v>
      </c>
      <c r="H34" s="7">
        <v>0.63505272586672512</v>
      </c>
      <c r="I34" s="7">
        <v>45825.387423976958</v>
      </c>
      <c r="J34" s="7">
        <f t="shared" si="0"/>
        <v>0.79690195498990035</v>
      </c>
      <c r="K34" s="7">
        <f t="shared" si="1"/>
        <v>4.9373166281976673</v>
      </c>
      <c r="L34" s="7">
        <f t="shared" si="2"/>
        <v>1.7616377171326045</v>
      </c>
      <c r="M34" s="7">
        <f t="shared" si="3"/>
        <v>12.045169241716627</v>
      </c>
      <c r="N34" s="7">
        <f t="shared" si="4"/>
        <v>3.1033674464241745</v>
      </c>
      <c r="O34" s="8">
        <f t="shared" si="5"/>
        <v>3.8813222893072354</v>
      </c>
    </row>
  </sheetData>
  <autoFilter ref="A1:P34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xSplit="1" topLeftCell="B1" activePane="topRight" state="frozen"/>
      <selection pane="topRight" activeCell="G2" sqref="G2"/>
    </sheetView>
  </sheetViews>
  <sheetFormatPr baseColWidth="10" defaultRowHeight="14.4" x14ac:dyDescent="0.3"/>
  <cols>
    <col min="1" max="1" width="18.109375" bestFit="1" customWidth="1"/>
    <col min="2" max="2" width="42.5546875" customWidth="1"/>
    <col min="3" max="3" width="12.33203125" bestFit="1" customWidth="1"/>
    <col min="4" max="5" width="12" bestFit="1" customWidth="1"/>
    <col min="6" max="6" width="20.77734375" bestFit="1" customWidth="1"/>
    <col min="7" max="7" width="21.33203125" bestFit="1" customWidth="1"/>
    <col min="8" max="8" width="20.5546875" bestFit="1" customWidth="1"/>
    <col min="9" max="9" width="21.6640625" bestFit="1" customWidth="1"/>
    <col min="10" max="14" width="21.6640625" customWidth="1"/>
    <col min="15" max="15" width="12.5546875" style="3" bestFit="1" customWidth="1"/>
  </cols>
  <sheetData>
    <row r="1" spans="1:20" ht="15" customHeight="1" x14ac:dyDescent="0.3">
      <c r="A1" s="1" t="s">
        <v>0</v>
      </c>
      <c r="B1" s="1" t="s">
        <v>1</v>
      </c>
      <c r="C1" s="1" t="s">
        <v>45</v>
      </c>
      <c r="D1" s="1" t="s">
        <v>44</v>
      </c>
      <c r="E1" s="1" t="s">
        <v>5</v>
      </c>
      <c r="F1" s="1" t="s">
        <v>6</v>
      </c>
      <c r="G1" s="1" t="s">
        <v>4</v>
      </c>
      <c r="H1" s="1" t="s">
        <v>2</v>
      </c>
      <c r="I1" s="1" t="s">
        <v>3</v>
      </c>
      <c r="J1" s="1" t="s">
        <v>46</v>
      </c>
      <c r="K1" s="1" t="s">
        <v>42</v>
      </c>
      <c r="L1" s="1" t="s">
        <v>43</v>
      </c>
      <c r="M1" s="1" t="s">
        <v>51</v>
      </c>
      <c r="N1" s="1" t="s">
        <v>52</v>
      </c>
      <c r="O1" s="2" t="s">
        <v>41</v>
      </c>
      <c r="P1" s="1" t="s">
        <v>47</v>
      </c>
    </row>
    <row r="2" spans="1:20" x14ac:dyDescent="0.3">
      <c r="A2" t="s">
        <v>8</v>
      </c>
      <c r="B2" t="s">
        <v>56</v>
      </c>
      <c r="C2">
        <v>36.626960221783499</v>
      </c>
      <c r="D2">
        <v>1.4985044600557469</v>
      </c>
      <c r="E2">
        <v>33.688892410671215</v>
      </c>
      <c r="F2">
        <v>39.565028032895782</v>
      </c>
      <c r="G2">
        <v>4.0912607843566748E-2</v>
      </c>
      <c r="H2">
        <v>1.1163799504673924</v>
      </c>
      <c r="I2">
        <v>193200.67427894802</v>
      </c>
      <c r="J2">
        <f>SQRT(H2)</f>
        <v>1.0565888275329209</v>
      </c>
      <c r="K2">
        <f>+(G2*C2)^2</f>
        <v>2.2455156168069657</v>
      </c>
      <c r="L2">
        <f>$Q$2*C2</f>
        <v>1.0988088066535049</v>
      </c>
      <c r="M2">
        <f>(1.96^2)*(K2)*H2</f>
        <v>9.6303096319494124</v>
      </c>
      <c r="N2">
        <f>L2^2</f>
        <v>1.2073807935792995</v>
      </c>
      <c r="O2" s="3">
        <f>M2/N2</f>
        <v>7.9761991272034454</v>
      </c>
      <c r="P2" s="3">
        <f>SUM(O2:O34)</f>
        <v>1330.1807253361292</v>
      </c>
      <c r="Q2">
        <v>0.03</v>
      </c>
    </row>
    <row r="3" spans="1:20" x14ac:dyDescent="0.3">
      <c r="A3" s="5" t="s">
        <v>9</v>
      </c>
      <c r="B3" s="5" t="s">
        <v>56</v>
      </c>
      <c r="C3" s="5">
        <v>24.590103751191084</v>
      </c>
      <c r="D3" s="5">
        <v>2.4129818515201893</v>
      </c>
      <c r="E3" s="5">
        <v>19.85905056067482</v>
      </c>
      <c r="F3" s="5">
        <v>29.321156941707347</v>
      </c>
      <c r="G3" s="5">
        <v>9.812816879242775E-2</v>
      </c>
      <c r="H3" s="5">
        <v>1.1233394291691667</v>
      </c>
      <c r="I3" s="5">
        <v>45892.921044354647</v>
      </c>
      <c r="J3" s="5">
        <f t="shared" ref="J3:J34" si="0">SQRT(H3)</f>
        <v>1.0598770821039423</v>
      </c>
      <c r="K3" s="5">
        <f t="shared" ref="K3:K34" si="1">+(G3*C3)^2</f>
        <v>5.8224814157658011</v>
      </c>
      <c r="L3">
        <f t="shared" ref="L3:L34" si="2">$Q$2*C3</f>
        <v>0.73770311253573251</v>
      </c>
      <c r="M3">
        <f t="shared" ref="M3:M34" si="3">(1.96^2)*(K3)*H3</f>
        <v>25.126457124468132</v>
      </c>
      <c r="N3">
        <f t="shared" ref="N3:N34" si="4">L3^2</f>
        <v>0.54420588224490762</v>
      </c>
      <c r="O3" s="3">
        <f>M3/N3</f>
        <v>46.170866475788173</v>
      </c>
    </row>
    <row r="4" spans="1:20" x14ac:dyDescent="0.3">
      <c r="A4" t="s">
        <v>10</v>
      </c>
      <c r="B4" t="s">
        <v>56</v>
      </c>
      <c r="C4">
        <v>30.063391513170444</v>
      </c>
      <c r="D4">
        <v>2.3151642998805269</v>
      </c>
      <c r="E4">
        <v>25.524125939905325</v>
      </c>
      <c r="F4">
        <v>34.602657086435563</v>
      </c>
      <c r="G4">
        <v>7.7009418543688882E-2</v>
      </c>
      <c r="H4">
        <v>1.1976204212059507</v>
      </c>
      <c r="I4">
        <v>61220.75103675975</v>
      </c>
      <c r="J4">
        <f t="shared" si="0"/>
        <v>1.094358451882175</v>
      </c>
      <c r="K4">
        <f t="shared" si="1"/>
        <v>5.3599857354412901</v>
      </c>
      <c r="L4">
        <f t="shared" si="2"/>
        <v>0.90190174539511325</v>
      </c>
      <c r="M4">
        <f t="shared" si="3"/>
        <v>24.660107722085023</v>
      </c>
      <c r="N4">
        <f t="shared" si="4"/>
        <v>0.81342675834675171</v>
      </c>
      <c r="O4" s="3">
        <f t="shared" ref="O4:O34" si="5">M4/N4</f>
        <v>30.316322236811377</v>
      </c>
    </row>
    <row r="5" spans="1:20" x14ac:dyDescent="0.3">
      <c r="A5" t="s">
        <v>11</v>
      </c>
      <c r="B5" t="s">
        <v>56</v>
      </c>
      <c r="C5">
        <v>25.544736910657512</v>
      </c>
      <c r="D5">
        <v>1.618203895214406</v>
      </c>
      <c r="E5">
        <v>22.371978401704464</v>
      </c>
      <c r="F5">
        <v>28.717495419610561</v>
      </c>
      <c r="G5">
        <v>6.3347839552000851E-2</v>
      </c>
      <c r="H5">
        <v>0.88083344189070178</v>
      </c>
      <c r="I5">
        <v>45553.161355884433</v>
      </c>
      <c r="J5">
        <f t="shared" si="0"/>
        <v>0.93852727285396553</v>
      </c>
      <c r="K5">
        <f t="shared" si="1"/>
        <v>2.6185838464870761</v>
      </c>
      <c r="L5">
        <f t="shared" si="2"/>
        <v>0.7663421073197253</v>
      </c>
      <c r="M5">
        <f t="shared" si="3"/>
        <v>8.8607895518973283</v>
      </c>
      <c r="N5">
        <f t="shared" si="4"/>
        <v>0.58728022545123737</v>
      </c>
      <c r="O5" s="3">
        <f t="shared" si="5"/>
        <v>15.087839106261635</v>
      </c>
    </row>
    <row r="6" spans="1:20" x14ac:dyDescent="0.3">
      <c r="A6" s="4" t="s">
        <v>12</v>
      </c>
      <c r="B6" s="4" t="s">
        <v>56</v>
      </c>
      <c r="C6" s="4">
        <v>28.396731001375535</v>
      </c>
      <c r="D6" s="4">
        <v>1.6248368396820783</v>
      </c>
      <c r="E6" s="4">
        <v>25.210967499008827</v>
      </c>
      <c r="F6" s="4">
        <v>31.582494503742243</v>
      </c>
      <c r="G6" s="4">
        <v>5.7219151021410571E-2</v>
      </c>
      <c r="H6" s="4">
        <v>1.9700499640070546</v>
      </c>
      <c r="I6" s="4">
        <v>106165.68065257779</v>
      </c>
      <c r="J6" s="4">
        <f t="shared" si="0"/>
        <v>1.4035846835895063</v>
      </c>
      <c r="K6" s="4">
        <f t="shared" si="1"/>
        <v>2.6400947555880436</v>
      </c>
      <c r="L6">
        <f t="shared" si="2"/>
        <v>0.85190193004126602</v>
      </c>
      <c r="M6">
        <f t="shared" si="3"/>
        <v>19.980617130095478</v>
      </c>
      <c r="N6">
        <f t="shared" si="4"/>
        <v>0.72573689840803413</v>
      </c>
      <c r="O6" s="3">
        <f t="shared" si="5"/>
        <v>27.531488579297356</v>
      </c>
      <c r="R6">
        <v>0.44609416046390926</v>
      </c>
    </row>
    <row r="7" spans="1:20" x14ac:dyDescent="0.3">
      <c r="A7" t="s">
        <v>13</v>
      </c>
      <c r="B7" t="s">
        <v>56</v>
      </c>
      <c r="C7">
        <v>23.689197350322971</v>
      </c>
      <c r="D7">
        <v>1.6293343406563108</v>
      </c>
      <c r="E7">
        <v>20.494615747513407</v>
      </c>
      <c r="F7">
        <v>26.883778953132534</v>
      </c>
      <c r="G7">
        <v>6.8779634723845851E-2</v>
      </c>
      <c r="H7">
        <v>2.4276553387861597</v>
      </c>
      <c r="I7">
        <v>128184.68810316663</v>
      </c>
      <c r="J7">
        <f t="shared" si="0"/>
        <v>1.5580934948796108</v>
      </c>
      <c r="K7">
        <f t="shared" si="1"/>
        <v>2.6547303936419357</v>
      </c>
      <c r="L7">
        <f t="shared" si="2"/>
        <v>0.71067592050968909</v>
      </c>
      <c r="M7">
        <f t="shared" si="3"/>
        <v>24.758230019205936</v>
      </c>
      <c r="N7">
        <f t="shared" si="4"/>
        <v>0.50506026399229387</v>
      </c>
      <c r="O7" s="3">
        <f t="shared" si="5"/>
        <v>49.020348232312514</v>
      </c>
      <c r="T7">
        <f>39000/33</f>
        <v>1181.8181818181818</v>
      </c>
    </row>
    <row r="8" spans="1:20" x14ac:dyDescent="0.3">
      <c r="A8" t="s">
        <v>14</v>
      </c>
      <c r="B8" t="s">
        <v>56</v>
      </c>
      <c r="C8">
        <v>34.726370711144625</v>
      </c>
      <c r="D8">
        <v>1.3250910273701408</v>
      </c>
      <c r="E8">
        <v>32.128308844738775</v>
      </c>
      <c r="F8">
        <v>37.324432577550475</v>
      </c>
      <c r="G8">
        <v>3.8158062597220488E-2</v>
      </c>
      <c r="H8">
        <v>1.2272152231594657</v>
      </c>
      <c r="I8">
        <v>171615.39268491947</v>
      </c>
      <c r="J8">
        <f t="shared" si="0"/>
        <v>1.1077974648641626</v>
      </c>
      <c r="K8">
        <f t="shared" si="1"/>
        <v>1.7558662308168553</v>
      </c>
      <c r="L8">
        <f t="shared" si="2"/>
        <v>1.0417911213343387</v>
      </c>
      <c r="M8">
        <f t="shared" si="3"/>
        <v>8.2779786714631598</v>
      </c>
      <c r="N8">
        <f t="shared" si="4"/>
        <v>1.0853287404910588</v>
      </c>
      <c r="O8" s="3">
        <f t="shared" si="5"/>
        <v>7.6271625016746309</v>
      </c>
    </row>
    <row r="9" spans="1:20" x14ac:dyDescent="0.3">
      <c r="A9" t="s">
        <v>15</v>
      </c>
      <c r="B9" t="s">
        <v>56</v>
      </c>
      <c r="C9">
        <v>31.375572448437222</v>
      </c>
      <c r="D9">
        <v>1.3559579612408885</v>
      </c>
      <c r="E9">
        <v>28.716990812320446</v>
      </c>
      <c r="F9">
        <v>34.034154084553997</v>
      </c>
      <c r="G9">
        <v>4.3216995115205527E-2</v>
      </c>
      <c r="H9">
        <v>1.0148015579538179</v>
      </c>
      <c r="I9">
        <v>133347.80842064036</v>
      </c>
      <c r="J9">
        <f t="shared" si="0"/>
        <v>1.0073735940324313</v>
      </c>
      <c r="K9">
        <f t="shared" si="1"/>
        <v>1.8386219926525469</v>
      </c>
      <c r="L9">
        <f t="shared" si="2"/>
        <v>0.94126717345311661</v>
      </c>
      <c r="M9">
        <f t="shared" si="3"/>
        <v>7.167797354846928</v>
      </c>
      <c r="N9">
        <f t="shared" si="4"/>
        <v>0.88598389182041948</v>
      </c>
      <c r="O9" s="3">
        <f t="shared" si="5"/>
        <v>8.0902118210291043</v>
      </c>
    </row>
    <row r="10" spans="1:20" x14ac:dyDescent="0.3">
      <c r="A10" t="s">
        <v>16</v>
      </c>
      <c r="B10" t="s">
        <v>56</v>
      </c>
      <c r="C10">
        <v>38.717249590144618</v>
      </c>
      <c r="D10">
        <v>3.2193760512268019</v>
      </c>
      <c r="E10">
        <v>32.405126136322288</v>
      </c>
      <c r="F10">
        <v>45.029373043966949</v>
      </c>
      <c r="G10">
        <v>8.3150949132664798E-2</v>
      </c>
      <c r="H10">
        <v>16.788087350835475</v>
      </c>
      <c r="I10">
        <v>976187.66389420617</v>
      </c>
      <c r="J10">
        <f t="shared" si="0"/>
        <v>4.0973268542838364</v>
      </c>
      <c r="K10">
        <f t="shared" si="1"/>
        <v>10.364382159212676</v>
      </c>
      <c r="L10">
        <f t="shared" si="2"/>
        <v>1.1615174877043386</v>
      </c>
      <c r="M10">
        <f t="shared" si="3"/>
        <v>668.43130466584626</v>
      </c>
      <c r="N10">
        <f t="shared" si="4"/>
        <v>1.3491228742429984</v>
      </c>
      <c r="O10" s="3">
        <f t="shared" si="5"/>
        <v>495.45620893938769</v>
      </c>
    </row>
    <row r="11" spans="1:20" x14ac:dyDescent="0.3">
      <c r="A11" t="s">
        <v>17</v>
      </c>
      <c r="B11" t="s">
        <v>56</v>
      </c>
      <c r="C11">
        <v>31.742424858440252</v>
      </c>
      <c r="D11">
        <v>2.0321934278162752</v>
      </c>
      <c r="E11">
        <v>27.757970854213387</v>
      </c>
      <c r="F11">
        <v>35.726878862667114</v>
      </c>
      <c r="G11">
        <v>6.4021366889238096E-2</v>
      </c>
      <c r="H11">
        <v>1.777197868377717</v>
      </c>
      <c r="I11">
        <v>106798.82560988086</v>
      </c>
      <c r="J11">
        <f t="shared" si="0"/>
        <v>1.3331158495711155</v>
      </c>
      <c r="K11">
        <f t="shared" si="1"/>
        <v>4.1298101280596624</v>
      </c>
      <c r="L11">
        <f t="shared" si="2"/>
        <v>0.95227274575320753</v>
      </c>
      <c r="M11">
        <f t="shared" si="3"/>
        <v>28.195383848156805</v>
      </c>
      <c r="N11">
        <f t="shared" si="4"/>
        <v>0.906823382304353</v>
      </c>
      <c r="O11" s="3">
        <f t="shared" si="5"/>
        <v>31.092475556275097</v>
      </c>
    </row>
    <row r="12" spans="1:20" x14ac:dyDescent="0.3">
      <c r="A12" t="s">
        <v>18</v>
      </c>
      <c r="B12" t="s">
        <v>56</v>
      </c>
      <c r="C12">
        <v>28.469448065476318</v>
      </c>
      <c r="D12">
        <v>1.3243487282484274</v>
      </c>
      <c r="E12">
        <v>25.872841600248016</v>
      </c>
      <c r="F12">
        <v>31.066054530704619</v>
      </c>
      <c r="G12">
        <v>4.6518243880337408E-2</v>
      </c>
      <c r="H12">
        <v>0.9474865520004383</v>
      </c>
      <c r="I12">
        <v>123648.20582132613</v>
      </c>
      <c r="J12">
        <f>SQRT(H12)</f>
        <v>0.97338920889870062</v>
      </c>
      <c r="K12">
        <f t="shared" si="1"/>
        <v>1.7538995540132272</v>
      </c>
      <c r="L12">
        <f t="shared" si="2"/>
        <v>0.85408344196428954</v>
      </c>
      <c r="M12">
        <f t="shared" si="3"/>
        <v>6.3839564393760391</v>
      </c>
      <c r="N12">
        <f t="shared" si="4"/>
        <v>0.72945852583756798</v>
      </c>
      <c r="O12" s="3">
        <f t="shared" si="5"/>
        <v>8.7516372943149143</v>
      </c>
    </row>
    <row r="13" spans="1:20" x14ac:dyDescent="0.3">
      <c r="A13" t="s">
        <v>19</v>
      </c>
      <c r="B13" t="s">
        <v>56</v>
      </c>
      <c r="C13">
        <v>32.516896019100969</v>
      </c>
      <c r="D13">
        <v>1.3797009439609382</v>
      </c>
      <c r="E13">
        <v>29.811762307145205</v>
      </c>
      <c r="F13">
        <v>35.222029731056729</v>
      </c>
      <c r="G13">
        <v>4.2430278189851789E-2</v>
      </c>
      <c r="H13">
        <v>1.9998945888552973</v>
      </c>
      <c r="I13">
        <v>206211.80696340359</v>
      </c>
      <c r="J13">
        <f t="shared" si="0"/>
        <v>1.4141762934144022</v>
      </c>
      <c r="K13">
        <f t="shared" si="1"/>
        <v>1.903574694766704</v>
      </c>
      <c r="L13">
        <f t="shared" si="2"/>
        <v>0.97550688057302903</v>
      </c>
      <c r="M13">
        <f t="shared" si="3"/>
        <v>14.624774247106364</v>
      </c>
      <c r="N13">
        <f t="shared" si="4"/>
        <v>0.95161367404532193</v>
      </c>
      <c r="O13" s="3">
        <f t="shared" si="5"/>
        <v>15.368394387331849</v>
      </c>
    </row>
    <row r="14" spans="1:20" x14ac:dyDescent="0.3">
      <c r="A14" t="s">
        <v>20</v>
      </c>
      <c r="B14" t="s">
        <v>56</v>
      </c>
      <c r="C14">
        <v>31.051185099306533</v>
      </c>
      <c r="D14">
        <v>1.2794826816730778</v>
      </c>
      <c r="E14">
        <v>28.542545998052574</v>
      </c>
      <c r="F14">
        <v>33.559824200560492</v>
      </c>
      <c r="G14">
        <v>4.1205598999880119E-2</v>
      </c>
      <c r="H14">
        <v>2.6772518978565474</v>
      </c>
      <c r="I14">
        <v>351676.53020389599</v>
      </c>
      <c r="J14">
        <f t="shared" si="0"/>
        <v>1.6362310038183934</v>
      </c>
      <c r="K14">
        <f t="shared" si="1"/>
        <v>1.6370759327013304</v>
      </c>
      <c r="L14">
        <f t="shared" si="2"/>
        <v>0.93153555297919599</v>
      </c>
      <c r="M14">
        <f t="shared" si="3"/>
        <v>16.837212830834485</v>
      </c>
      <c r="N14">
        <f t="shared" si="4"/>
        <v>0.86775848646425646</v>
      </c>
      <c r="O14" s="3">
        <f t="shared" si="5"/>
        <v>19.403109382933152</v>
      </c>
    </row>
    <row r="15" spans="1:20" x14ac:dyDescent="0.3">
      <c r="A15" t="s">
        <v>21</v>
      </c>
      <c r="B15" t="s">
        <v>56</v>
      </c>
      <c r="C15">
        <v>28.931719417994721</v>
      </c>
      <c r="D15">
        <v>2.4190624760567827</v>
      </c>
      <c r="E15">
        <v>24.188744149367484</v>
      </c>
      <c r="F15">
        <v>33.674694686621955</v>
      </c>
      <c r="G15">
        <v>8.361281405736963E-2</v>
      </c>
      <c r="H15">
        <v>1.3176985443369342</v>
      </c>
      <c r="I15">
        <v>33518.981180689567</v>
      </c>
      <c r="J15">
        <f t="shared" si="0"/>
        <v>1.1479105123383679</v>
      </c>
      <c r="K15">
        <f t="shared" si="1"/>
        <v>5.8518632630659724</v>
      </c>
      <c r="L15">
        <f t="shared" si="2"/>
        <v>0.86795158253984162</v>
      </c>
      <c r="M15">
        <f t="shared" si="3"/>
        <v>29.622545727784562</v>
      </c>
      <c r="N15">
        <f t="shared" si="4"/>
        <v>0.75333994963341544</v>
      </c>
      <c r="O15" s="3">
        <f t="shared" si="5"/>
        <v>39.321618005522289</v>
      </c>
    </row>
    <row r="16" spans="1:20" x14ac:dyDescent="0.3">
      <c r="A16" t="s">
        <v>22</v>
      </c>
      <c r="B16" t="s">
        <v>56</v>
      </c>
      <c r="C16">
        <v>28.499800323928113</v>
      </c>
      <c r="D16">
        <v>2.6466480080271668</v>
      </c>
      <c r="E16">
        <v>23.310605678861933</v>
      </c>
      <c r="F16">
        <v>33.688994968994294</v>
      </c>
      <c r="G16">
        <v>9.2865493019088655E-2</v>
      </c>
      <c r="H16">
        <v>0.70929968088721063</v>
      </c>
      <c r="I16">
        <v>21157.395829550922</v>
      </c>
      <c r="J16">
        <f t="shared" si="0"/>
        <v>0.84219931185391661</v>
      </c>
      <c r="K16">
        <f t="shared" si="1"/>
        <v>7.0047456783941699</v>
      </c>
      <c r="L16">
        <f t="shared" si="2"/>
        <v>0.85499400971784334</v>
      </c>
      <c r="M16">
        <f t="shared" si="3"/>
        <v>19.086850819822249</v>
      </c>
      <c r="N16">
        <f t="shared" si="4"/>
        <v>0.73101475665339555</v>
      </c>
      <c r="O16" s="3">
        <f t="shared" si="5"/>
        <v>26.110075954146733</v>
      </c>
    </row>
    <row r="17" spans="1:15" x14ac:dyDescent="0.3">
      <c r="A17" t="s">
        <v>23</v>
      </c>
      <c r="B17" t="s">
        <v>56</v>
      </c>
      <c r="C17">
        <v>39.80157641118948</v>
      </c>
      <c r="D17">
        <v>4.2918157038217322</v>
      </c>
      <c r="E17">
        <v>31.386756230970764</v>
      </c>
      <c r="F17">
        <v>48.216396591408198</v>
      </c>
      <c r="G17">
        <v>0.10783029444570359</v>
      </c>
      <c r="H17">
        <v>0.63053644019809985</v>
      </c>
      <c r="I17">
        <v>21071.204900984725</v>
      </c>
      <c r="J17">
        <f t="shared" si="0"/>
        <v>0.79406324697602004</v>
      </c>
      <c r="K17">
        <f t="shared" si="1"/>
        <v>18.41968203557083</v>
      </c>
      <c r="L17">
        <f t="shared" si="2"/>
        <v>1.1940472923356844</v>
      </c>
      <c r="M17">
        <f t="shared" si="3"/>
        <v>44.617420891896984</v>
      </c>
      <c r="N17">
        <f t="shared" si="4"/>
        <v>1.4257489363341793</v>
      </c>
      <c r="O17" s="3">
        <f t="shared" si="5"/>
        <v>31.294023621448574</v>
      </c>
    </row>
    <row r="18" spans="1:15" x14ac:dyDescent="0.3">
      <c r="A18" t="s">
        <v>24</v>
      </c>
      <c r="B18" t="s">
        <v>56</v>
      </c>
      <c r="C18">
        <v>47.51691662459266</v>
      </c>
      <c r="D18">
        <v>2.1219930759368206</v>
      </c>
      <c r="E18">
        <v>43.356395439636572</v>
      </c>
      <c r="F18">
        <v>51.677437809548749</v>
      </c>
      <c r="G18">
        <v>4.4657634094855611E-2</v>
      </c>
      <c r="H18">
        <v>5.3591820642840098</v>
      </c>
      <c r="I18">
        <v>743035.70904957794</v>
      </c>
      <c r="J18">
        <f t="shared" si="0"/>
        <v>2.3149907266086425</v>
      </c>
      <c r="K18">
        <f t="shared" si="1"/>
        <v>4.5028546143238097</v>
      </c>
      <c r="L18">
        <f t="shared" si="2"/>
        <v>1.4255074987377798</v>
      </c>
      <c r="M18">
        <f t="shared" si="3"/>
        <v>92.704022507004055</v>
      </c>
      <c r="N18">
        <f t="shared" si="4"/>
        <v>2.0320716289576413</v>
      </c>
      <c r="O18" s="3">
        <f t="shared" si="5"/>
        <v>45.620450178007225</v>
      </c>
    </row>
    <row r="19" spans="1:15" x14ac:dyDescent="0.3">
      <c r="A19" t="s">
        <v>25</v>
      </c>
      <c r="B19" t="s">
        <v>56</v>
      </c>
      <c r="C19">
        <v>35.267082925540201</v>
      </c>
      <c r="D19">
        <v>1.5683180219542008</v>
      </c>
      <c r="E19">
        <v>32.192133987637469</v>
      </c>
      <c r="F19">
        <v>38.342031863442934</v>
      </c>
      <c r="G19">
        <v>4.4469740388378837E-2</v>
      </c>
      <c r="H19">
        <v>0.88918646074741503</v>
      </c>
      <c r="I19">
        <v>144430.50374343098</v>
      </c>
      <c r="J19">
        <f t="shared" si="0"/>
        <v>0.9429668396860067</v>
      </c>
      <c r="K19">
        <f t="shared" si="1"/>
        <v>2.4596214179863369</v>
      </c>
      <c r="L19">
        <f t="shared" si="2"/>
        <v>1.058012487766206</v>
      </c>
      <c r="M19">
        <f t="shared" si="3"/>
        <v>8.4018176229026889</v>
      </c>
      <c r="N19">
        <f t="shared" si="4"/>
        <v>1.1193904242692363</v>
      </c>
      <c r="O19" s="3">
        <f t="shared" si="5"/>
        <v>7.5057079645715099</v>
      </c>
    </row>
    <row r="20" spans="1:15" x14ac:dyDescent="0.3">
      <c r="A20" t="s">
        <v>26</v>
      </c>
      <c r="B20" t="s">
        <v>56</v>
      </c>
      <c r="C20">
        <v>29.350752254940431</v>
      </c>
      <c r="D20">
        <v>3.3704380033793142</v>
      </c>
      <c r="E20">
        <v>22.742446660234407</v>
      </c>
      <c r="F20">
        <v>35.959057849646456</v>
      </c>
      <c r="G20">
        <v>0.1148331045863395</v>
      </c>
      <c r="H20">
        <v>1.0127228089001734</v>
      </c>
      <c r="I20">
        <v>21896.072248683591</v>
      </c>
      <c r="J20">
        <f t="shared" si="0"/>
        <v>1.0063412984172782</v>
      </c>
      <c r="K20">
        <f t="shared" si="1"/>
        <v>11.359852334623538</v>
      </c>
      <c r="L20">
        <f t="shared" si="2"/>
        <v>0.88052256764821291</v>
      </c>
      <c r="M20">
        <f t="shared" si="3"/>
        <v>44.195232220146799</v>
      </c>
      <c r="N20">
        <f t="shared" si="4"/>
        <v>0.77531999213780167</v>
      </c>
      <c r="O20" s="3">
        <f t="shared" si="5"/>
        <v>57.002570123706739</v>
      </c>
    </row>
    <row r="21" spans="1:15" x14ac:dyDescent="0.3">
      <c r="A21" t="s">
        <v>27</v>
      </c>
      <c r="B21" t="s">
        <v>56</v>
      </c>
      <c r="C21">
        <v>90.519651521053802</v>
      </c>
      <c r="D21">
        <v>5.755944432599045</v>
      </c>
      <c r="E21">
        <v>79.234162881706609</v>
      </c>
      <c r="F21">
        <v>101.805140160401</v>
      </c>
      <c r="G21">
        <v>6.3587788241322163E-2</v>
      </c>
      <c r="H21">
        <v>0.23514978467216829</v>
      </c>
      <c r="I21">
        <v>8569.1550515224026</v>
      </c>
      <c r="J21">
        <f t="shared" si="0"/>
        <v>0.48492245222526897</v>
      </c>
      <c r="K21">
        <f t="shared" si="1"/>
        <v>33.130896311167945</v>
      </c>
      <c r="L21">
        <f t="shared" si="2"/>
        <v>2.7155895456316141</v>
      </c>
      <c r="M21">
        <f t="shared" si="3"/>
        <v>29.92884198991128</v>
      </c>
      <c r="N21">
        <f t="shared" si="4"/>
        <v>7.3744265803437168</v>
      </c>
      <c r="O21" s="3">
        <f t="shared" si="5"/>
        <v>4.0584636193525325</v>
      </c>
    </row>
    <row r="22" spans="1:15" x14ac:dyDescent="0.3">
      <c r="A22" t="s">
        <v>28</v>
      </c>
      <c r="B22" t="s">
        <v>56</v>
      </c>
      <c r="C22">
        <v>31.781819012046068</v>
      </c>
      <c r="D22">
        <v>1.9085721076252911</v>
      </c>
      <c r="E22">
        <v>28.039745215087205</v>
      </c>
      <c r="F22">
        <v>35.523892809004934</v>
      </c>
      <c r="G22">
        <v>6.005232447211082E-2</v>
      </c>
      <c r="H22">
        <v>1.0867238193814002</v>
      </c>
      <c r="I22">
        <v>46276.356632211122</v>
      </c>
      <c r="J22">
        <f t="shared" si="0"/>
        <v>1.0424604641814481</v>
      </c>
      <c r="K22">
        <f t="shared" si="1"/>
        <v>3.6426474900052455</v>
      </c>
      <c r="L22">
        <f t="shared" si="2"/>
        <v>0.95345457036138204</v>
      </c>
      <c r="M22">
        <f t="shared" si="3"/>
        <v>15.207172567983308</v>
      </c>
      <c r="N22">
        <f t="shared" si="4"/>
        <v>0.9090756177430076</v>
      </c>
      <c r="O22" s="3">
        <f t="shared" si="5"/>
        <v>16.728171200695783</v>
      </c>
    </row>
    <row r="23" spans="1:15" x14ac:dyDescent="0.3">
      <c r="A23" t="s">
        <v>29</v>
      </c>
      <c r="B23" t="s">
        <v>56</v>
      </c>
      <c r="C23">
        <v>38.021206025585577</v>
      </c>
      <c r="D23">
        <v>2.5787481796631653</v>
      </c>
      <c r="E23">
        <v>32.965140313675128</v>
      </c>
      <c r="F23">
        <v>43.077271737496027</v>
      </c>
      <c r="G23">
        <v>6.7823944825102345E-2</v>
      </c>
      <c r="H23">
        <v>0.99399066414842363</v>
      </c>
      <c r="I23">
        <v>33688.082720524013</v>
      </c>
      <c r="J23">
        <f t="shared" si="0"/>
        <v>0.99699080444526855</v>
      </c>
      <c r="K23">
        <f t="shared" si="1"/>
        <v>6.6499421741160862</v>
      </c>
      <c r="L23">
        <f t="shared" si="2"/>
        <v>1.1406361807675673</v>
      </c>
      <c r="M23">
        <f t="shared" si="3"/>
        <v>25.392900851382436</v>
      </c>
      <c r="N23">
        <f t="shared" si="4"/>
        <v>1.3010508968760226</v>
      </c>
      <c r="O23" s="3">
        <f t="shared" si="5"/>
        <v>19.517223278777024</v>
      </c>
    </row>
    <row r="24" spans="1:15" x14ac:dyDescent="0.3">
      <c r="A24" t="s">
        <v>30</v>
      </c>
      <c r="B24" t="s">
        <v>56</v>
      </c>
      <c r="C24">
        <v>33.164535252400754</v>
      </c>
      <c r="D24">
        <v>1.5477192941134705</v>
      </c>
      <c r="E24">
        <v>30.129973554464232</v>
      </c>
      <c r="F24">
        <v>36.199096950337271</v>
      </c>
      <c r="G24">
        <v>4.6667902394363643E-2</v>
      </c>
      <c r="H24">
        <v>1.1146675854902035</v>
      </c>
      <c r="I24">
        <v>98016.832533506007</v>
      </c>
      <c r="J24">
        <f t="shared" si="0"/>
        <v>1.0557781895314013</v>
      </c>
      <c r="K24">
        <f t="shared" si="1"/>
        <v>2.3954350133710993</v>
      </c>
      <c r="L24">
        <f t="shared" si="2"/>
        <v>0.99493605757202253</v>
      </c>
      <c r="M24">
        <f t="shared" si="3"/>
        <v>10.257509030223822</v>
      </c>
      <c r="N24">
        <f t="shared" si="4"/>
        <v>0.98989775865695895</v>
      </c>
      <c r="O24" s="3">
        <f t="shared" si="5"/>
        <v>10.36219037826762</v>
      </c>
    </row>
    <row r="25" spans="1:15" x14ac:dyDescent="0.3">
      <c r="A25" t="s">
        <v>31</v>
      </c>
      <c r="B25" t="s">
        <v>56</v>
      </c>
      <c r="C25">
        <v>28.62885481755378</v>
      </c>
      <c r="D25">
        <v>1.7753388112694697</v>
      </c>
      <c r="E25">
        <v>25.148007109556215</v>
      </c>
      <c r="F25">
        <v>32.109702525551349</v>
      </c>
      <c r="G25">
        <v>6.20122188813826E-2</v>
      </c>
      <c r="H25">
        <v>1.8186174635965071</v>
      </c>
      <c r="I25">
        <v>73295.512872903055</v>
      </c>
      <c r="J25">
        <f t="shared" si="0"/>
        <v>1.3485612568943641</v>
      </c>
      <c r="K25">
        <f t="shared" si="1"/>
        <v>3.1518278947996938</v>
      </c>
      <c r="L25">
        <f t="shared" si="2"/>
        <v>0.8588656445266134</v>
      </c>
      <c r="M25">
        <f t="shared" si="3"/>
        <v>22.019933077458788</v>
      </c>
      <c r="N25">
        <f t="shared" si="4"/>
        <v>0.73765019534811505</v>
      </c>
      <c r="O25" s="3">
        <f t="shared" si="5"/>
        <v>29.851456986420299</v>
      </c>
    </row>
    <row r="26" spans="1:15" x14ac:dyDescent="0.3">
      <c r="A26" s="7" t="s">
        <v>32</v>
      </c>
      <c r="B26" s="7" t="s">
        <v>56</v>
      </c>
      <c r="C26" s="7">
        <v>50.110546681279416</v>
      </c>
      <c r="D26" s="7">
        <v>2.7924604635621759</v>
      </c>
      <c r="E26" s="7">
        <v>44.63255312902313</v>
      </c>
      <c r="F26" s="7">
        <v>55.588540233535703</v>
      </c>
      <c r="G26" s="7">
        <v>5.5726002777882269E-2</v>
      </c>
      <c r="H26" s="7">
        <v>5.3144059165946009</v>
      </c>
      <c r="I26" s="7">
        <v>478746.74664102914</v>
      </c>
      <c r="J26" s="7">
        <f t="shared" si="0"/>
        <v>2.305299528606771</v>
      </c>
      <c r="K26" s="7">
        <f t="shared" si="1"/>
        <v>7.7978354405578827</v>
      </c>
      <c r="L26" s="7">
        <f t="shared" si="2"/>
        <v>1.5033164004383823</v>
      </c>
      <c r="M26" s="7">
        <f t="shared" si="3"/>
        <v>159.19921853990149</v>
      </c>
      <c r="N26" s="7">
        <f t="shared" si="4"/>
        <v>2.2599601998270149</v>
      </c>
      <c r="O26" s="8">
        <f t="shared" si="5"/>
        <v>70.443372654123351</v>
      </c>
    </row>
    <row r="27" spans="1:15" x14ac:dyDescent="0.3">
      <c r="A27" s="7" t="s">
        <v>33</v>
      </c>
      <c r="B27" s="7" t="s">
        <v>56</v>
      </c>
      <c r="C27" s="7">
        <v>41.788942224548698</v>
      </c>
      <c r="D27" s="7">
        <v>2.6016730812525459</v>
      </c>
      <c r="E27" s="7">
        <v>36.685217910400368</v>
      </c>
      <c r="F27" s="7">
        <v>46.892666538697028</v>
      </c>
      <c r="G27" s="7">
        <v>6.2257452396682261E-2</v>
      </c>
      <c r="H27" s="7">
        <v>8.365814946535588</v>
      </c>
      <c r="I27" s="7">
        <v>610088.34819313791</v>
      </c>
      <c r="J27" s="7">
        <f t="shared" si="0"/>
        <v>2.8923718548166639</v>
      </c>
      <c r="K27" s="7">
        <f t="shared" si="1"/>
        <v>6.7687028217141165</v>
      </c>
      <c r="L27" s="7">
        <f t="shared" si="2"/>
        <v>1.2536682667364609</v>
      </c>
      <c r="M27" s="7">
        <f t="shared" si="3"/>
        <v>217.53334764506099</v>
      </c>
      <c r="N27" s="7">
        <f t="shared" si="4"/>
        <v>1.5716841230220022</v>
      </c>
      <c r="O27" s="8">
        <f t="shared" si="5"/>
        <v>138.40780374289989</v>
      </c>
    </row>
    <row r="28" spans="1:15" x14ac:dyDescent="0.3">
      <c r="A28" s="7" t="s">
        <v>34</v>
      </c>
      <c r="B28" s="7" t="s">
        <v>56</v>
      </c>
      <c r="C28" s="7">
        <v>52.652974460435381</v>
      </c>
      <c r="D28" s="7">
        <v>2.8365763242505184</v>
      </c>
      <c r="E28" s="7">
        <v>47.088438447307617</v>
      </c>
      <c r="F28" s="7">
        <v>58.217510473563145</v>
      </c>
      <c r="G28" s="7">
        <v>5.3873049971412061E-2</v>
      </c>
      <c r="H28" s="7">
        <v>1.0799099883663197</v>
      </c>
      <c r="I28" s="7">
        <v>91282.41396110112</v>
      </c>
      <c r="J28" s="7">
        <f t="shared" si="0"/>
        <v>1.0391871767714995</v>
      </c>
      <c r="K28" s="7">
        <f t="shared" si="1"/>
        <v>8.0461652432985815</v>
      </c>
      <c r="L28" s="7">
        <f t="shared" si="2"/>
        <v>1.5795892338130613</v>
      </c>
      <c r="M28" s="7">
        <f t="shared" si="3"/>
        <v>33.380177997593627</v>
      </c>
      <c r="N28" s="7">
        <f t="shared" si="4"/>
        <v>2.4951021475781339</v>
      </c>
      <c r="O28" s="8">
        <f t="shared" si="5"/>
        <v>13.378281137705738</v>
      </c>
    </row>
    <row r="29" spans="1:15" x14ac:dyDescent="0.3">
      <c r="A29" s="7" t="s">
        <v>35</v>
      </c>
      <c r="B29" s="7" t="s">
        <v>56</v>
      </c>
      <c r="C29" s="7">
        <v>42.184609293175768</v>
      </c>
      <c r="D29" s="7">
        <v>2.4829775029522052</v>
      </c>
      <c r="E29" s="7">
        <v>37.31373110920368</v>
      </c>
      <c r="F29" s="7">
        <v>47.055487477147857</v>
      </c>
      <c r="G29" s="7">
        <v>5.8859796133133281E-2</v>
      </c>
      <c r="H29" s="7">
        <v>0.95293888402698768</v>
      </c>
      <c r="I29" s="7">
        <v>65691.261406132675</v>
      </c>
      <c r="J29" s="7">
        <f t="shared" si="0"/>
        <v>0.97618588600070821</v>
      </c>
      <c r="K29" s="7">
        <f t="shared" si="1"/>
        <v>6.1651772801667679</v>
      </c>
      <c r="L29" s="7">
        <f t="shared" si="2"/>
        <v>1.2655382787952729</v>
      </c>
      <c r="M29" s="7">
        <f t="shared" si="3"/>
        <v>22.569542743063636</v>
      </c>
      <c r="N29" s="7">
        <f t="shared" si="4"/>
        <v>1.601587135096102</v>
      </c>
      <c r="O29" s="8">
        <f t="shared" si="5"/>
        <v>14.091985536403156</v>
      </c>
    </row>
    <row r="30" spans="1:15" x14ac:dyDescent="0.3">
      <c r="A30" s="7" t="s">
        <v>36</v>
      </c>
      <c r="B30" s="7" t="s">
        <v>56</v>
      </c>
      <c r="C30" s="7">
        <v>53.671238477001623</v>
      </c>
      <c r="D30" s="7">
        <v>3.5815432562729588</v>
      </c>
      <c r="E30" s="7">
        <v>46.645294467766625</v>
      </c>
      <c r="F30" s="7">
        <v>60.69718248623662</v>
      </c>
      <c r="G30" s="7">
        <v>6.6731146101792801E-2</v>
      </c>
      <c r="H30" s="7">
        <v>0.70134615175491044</v>
      </c>
      <c r="I30" s="7">
        <v>49649.982046476529</v>
      </c>
      <c r="J30" s="7">
        <f t="shared" si="0"/>
        <v>0.83746411968209744</v>
      </c>
      <c r="K30" s="7">
        <f t="shared" si="1"/>
        <v>12.827452096554309</v>
      </c>
      <c r="L30" s="7">
        <f t="shared" si="2"/>
        <v>1.6101371543100487</v>
      </c>
      <c r="M30" s="7">
        <f t="shared" si="3"/>
        <v>34.560893567260656</v>
      </c>
      <c r="N30" s="7">
        <f t="shared" si="4"/>
        <v>2.5925416556896614</v>
      </c>
      <c r="O30" s="8">
        <f t="shared" si="5"/>
        <v>13.330892289199054</v>
      </c>
    </row>
    <row r="31" spans="1:15" x14ac:dyDescent="0.3">
      <c r="A31" s="7" t="s">
        <v>37</v>
      </c>
      <c r="B31" s="7" t="s">
        <v>56</v>
      </c>
      <c r="C31" s="7">
        <v>41.663697248436534</v>
      </c>
      <c r="D31" s="7">
        <v>2.1950472601442179</v>
      </c>
      <c r="E31" s="7">
        <v>37.357654282073831</v>
      </c>
      <c r="F31" s="7">
        <v>45.969740214799238</v>
      </c>
      <c r="G31" s="7">
        <v>5.2684888886729536E-2</v>
      </c>
      <c r="H31" s="7">
        <v>0.39042062775434277</v>
      </c>
      <c r="I31" s="7">
        <v>39741.605438002451</v>
      </c>
      <c r="J31" s="7">
        <f t="shared" si="0"/>
        <v>0.62483648081265453</v>
      </c>
      <c r="K31" s="7">
        <f t="shared" si="1"/>
        <v>4.8182324742666376</v>
      </c>
      <c r="L31" s="7">
        <f t="shared" si="2"/>
        <v>1.249910917453096</v>
      </c>
      <c r="M31" s="7">
        <f t="shared" si="3"/>
        <v>7.2265772332706675</v>
      </c>
      <c r="N31" s="7">
        <f t="shared" si="4"/>
        <v>1.5622773015684401</v>
      </c>
      <c r="O31" s="8">
        <f t="shared" si="5"/>
        <v>4.6256687119601514</v>
      </c>
    </row>
    <row r="32" spans="1:15" x14ac:dyDescent="0.3">
      <c r="A32" s="7" t="s">
        <v>38</v>
      </c>
      <c r="B32" s="7" t="s">
        <v>56</v>
      </c>
      <c r="C32" s="7">
        <v>34.815516295672637</v>
      </c>
      <c r="D32" s="7">
        <v>1.8174321772605642</v>
      </c>
      <c r="E32" s="7">
        <v>31.2502440640306</v>
      </c>
      <c r="F32" s="7">
        <v>38.380788527314671</v>
      </c>
      <c r="G32" s="7">
        <v>5.2201787324534385E-2</v>
      </c>
      <c r="H32" s="7">
        <v>1.0825846825464081</v>
      </c>
      <c r="I32" s="7">
        <v>76559.121061894766</v>
      </c>
      <c r="J32" s="7">
        <f t="shared" si="0"/>
        <v>1.0404732973730793</v>
      </c>
      <c r="K32" s="7">
        <f t="shared" si="1"/>
        <v>3.3030597189420745</v>
      </c>
      <c r="L32" s="7">
        <f t="shared" si="2"/>
        <v>1.044465488870179</v>
      </c>
      <c r="M32" s="7">
        <f t="shared" si="3"/>
        <v>13.736954078860515</v>
      </c>
      <c r="N32" s="7">
        <f t="shared" si="4"/>
        <v>1.0909081574408219</v>
      </c>
      <c r="O32" s="8">
        <f t="shared" si="5"/>
        <v>12.592218680522333</v>
      </c>
    </row>
    <row r="33" spans="1:15" x14ac:dyDescent="0.3">
      <c r="A33" s="7" t="s">
        <v>39</v>
      </c>
      <c r="B33" s="7" t="s">
        <v>56</v>
      </c>
      <c r="C33" s="7">
        <v>39.825211571803685</v>
      </c>
      <c r="D33" s="7">
        <v>2.1153119196766998</v>
      </c>
      <c r="E33" s="7">
        <v>35.675586104154938</v>
      </c>
      <c r="F33" s="7">
        <v>43.974837039452431</v>
      </c>
      <c r="G33" s="7">
        <v>5.3114894715947832E-2</v>
      </c>
      <c r="H33" s="7">
        <v>0.67457039930926899</v>
      </c>
      <c r="I33" s="7">
        <v>56812.23513814422</v>
      </c>
      <c r="J33" s="7">
        <f t="shared" si="0"/>
        <v>0.82132234799089021</v>
      </c>
      <c r="K33" s="7">
        <f t="shared" si="1"/>
        <v>4.4745445175263248</v>
      </c>
      <c r="L33" s="7">
        <f t="shared" si="2"/>
        <v>1.1947563471541105</v>
      </c>
      <c r="M33" s="7">
        <f t="shared" si="3"/>
        <v>11.595467315004024</v>
      </c>
      <c r="N33" s="7">
        <f t="shared" si="4"/>
        <v>1.4274427290650333</v>
      </c>
      <c r="O33" s="8">
        <f t="shared" si="5"/>
        <v>8.1232452125059957</v>
      </c>
    </row>
    <row r="34" spans="1:15" x14ac:dyDescent="0.3">
      <c r="A34" s="7" t="s">
        <v>40</v>
      </c>
      <c r="B34" s="7" t="s">
        <v>56</v>
      </c>
      <c r="C34" s="7">
        <v>43.721669336848898</v>
      </c>
      <c r="D34" s="7">
        <v>2.2541906083617942</v>
      </c>
      <c r="E34" s="7">
        <v>39.299604358922437</v>
      </c>
      <c r="F34" s="7">
        <v>48.143734314775358</v>
      </c>
      <c r="G34" s="7">
        <v>5.1557743392518368E-2</v>
      </c>
      <c r="H34" s="7">
        <v>0.522020319783983</v>
      </c>
      <c r="I34" s="7">
        <v>46066.533704712245</v>
      </c>
      <c r="J34" s="7">
        <f t="shared" si="0"/>
        <v>0.72250973680911945</v>
      </c>
      <c r="K34" s="7">
        <f t="shared" si="1"/>
        <v>5.081375298826516</v>
      </c>
      <c r="L34" s="7">
        <f t="shared" si="2"/>
        <v>1.3116500801054669</v>
      </c>
      <c r="M34" s="7">
        <f t="shared" si="3"/>
        <v>10.190155778247162</v>
      </c>
      <c r="N34" s="7">
        <f t="shared" si="4"/>
        <v>1.7204259326406777</v>
      </c>
      <c r="O34" s="8">
        <f t="shared" si="5"/>
        <v>5.9230424192724858</v>
      </c>
    </row>
  </sheetData>
  <autoFilter ref="A1:P34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xSplit="1" topLeftCell="B1" activePane="topRight" state="frozen"/>
      <selection pane="topRight" activeCell="D3" sqref="D3"/>
    </sheetView>
  </sheetViews>
  <sheetFormatPr baseColWidth="10" defaultRowHeight="14.4" x14ac:dyDescent="0.3"/>
  <cols>
    <col min="1" max="1" width="18.109375" bestFit="1" customWidth="1"/>
    <col min="2" max="2" width="42.5546875" customWidth="1"/>
    <col min="3" max="3" width="12.33203125" bestFit="1" customWidth="1"/>
    <col min="4" max="5" width="12" bestFit="1" customWidth="1"/>
    <col min="6" max="6" width="20.77734375" bestFit="1" customWidth="1"/>
    <col min="7" max="7" width="21.33203125" bestFit="1" customWidth="1"/>
    <col min="8" max="8" width="20.5546875" bestFit="1" customWidth="1"/>
    <col min="9" max="9" width="21.6640625" bestFit="1" customWidth="1"/>
    <col min="10" max="14" width="21.6640625" customWidth="1"/>
    <col min="15" max="15" width="12.5546875" style="3" bestFit="1" customWidth="1"/>
  </cols>
  <sheetData>
    <row r="1" spans="1:20" ht="15" customHeight="1" x14ac:dyDescent="0.3">
      <c r="A1" s="1" t="s">
        <v>0</v>
      </c>
      <c r="B1" s="1" t="s">
        <v>1</v>
      </c>
      <c r="C1" s="1" t="s">
        <v>45</v>
      </c>
      <c r="D1" s="1" t="s">
        <v>44</v>
      </c>
      <c r="E1" s="1" t="s">
        <v>5</v>
      </c>
      <c r="F1" s="1" t="s">
        <v>6</v>
      </c>
      <c r="G1" s="1" t="s">
        <v>4</v>
      </c>
      <c r="H1" s="1" t="s">
        <v>2</v>
      </c>
      <c r="I1" s="1" t="s">
        <v>3</v>
      </c>
      <c r="J1" s="1" t="s">
        <v>46</v>
      </c>
      <c r="K1" s="1" t="s">
        <v>42</v>
      </c>
      <c r="L1" s="1" t="s">
        <v>43</v>
      </c>
      <c r="M1" s="1" t="s">
        <v>51</v>
      </c>
      <c r="N1" s="1" t="s">
        <v>52</v>
      </c>
      <c r="O1" s="2" t="s">
        <v>41</v>
      </c>
      <c r="P1" s="1" t="s">
        <v>47</v>
      </c>
    </row>
    <row r="2" spans="1:20" x14ac:dyDescent="0.3">
      <c r="A2" t="s">
        <v>8</v>
      </c>
      <c r="B2" t="s">
        <v>57</v>
      </c>
      <c r="C2">
        <v>66.149906745228066</v>
      </c>
      <c r="D2">
        <v>2.8743779046646871</v>
      </c>
      <c r="E2">
        <v>60.514209672725848</v>
      </c>
      <c r="F2">
        <v>71.785603817730291</v>
      </c>
      <c r="G2">
        <v>4.345248611967302E-2</v>
      </c>
      <c r="H2">
        <v>0.77153469760168203</v>
      </c>
      <c r="I2">
        <v>175765.05273063137</v>
      </c>
      <c r="J2">
        <f>SQRT(H2)</f>
        <v>0.87837047855769945</v>
      </c>
      <c r="K2">
        <f>+(G2*C2)^2</f>
        <v>8.2620483388245578</v>
      </c>
      <c r="L2">
        <f>$Q$2*C2</f>
        <v>1.9844972023568419</v>
      </c>
      <c r="M2">
        <f>(1.96^2)*(K2)*H2</f>
        <v>24.488113883142123</v>
      </c>
      <c r="N2">
        <f>L2^2</f>
        <v>3.9382291461621324</v>
      </c>
      <c r="O2" s="3">
        <f>M2/N2</f>
        <v>6.218052067134332</v>
      </c>
      <c r="P2" s="3">
        <f>SUM(O2:O34)</f>
        <v>893.59581943397586</v>
      </c>
      <c r="Q2">
        <v>0.03</v>
      </c>
    </row>
    <row r="3" spans="1:20" x14ac:dyDescent="0.3">
      <c r="A3" s="5" t="s">
        <v>9</v>
      </c>
      <c r="B3" s="5" t="s">
        <v>57</v>
      </c>
      <c r="C3" s="5">
        <v>44.994893242559897</v>
      </c>
      <c r="D3" s="5">
        <v>4.0949828357410443</v>
      </c>
      <c r="E3" s="5">
        <v>36.965996714417109</v>
      </c>
      <c r="F3" s="5">
        <v>53.023789770702685</v>
      </c>
      <c r="G3" s="5">
        <v>9.1009946699188299E-2</v>
      </c>
      <c r="H3" s="5">
        <v>0.88413689673085272</v>
      </c>
      <c r="I3" s="5">
        <v>37577.700226861562</v>
      </c>
      <c r="J3" s="5">
        <f t="shared" ref="J3:J34" si="0">SQRT(H3)</f>
        <v>0.94028553999880948</v>
      </c>
      <c r="K3" s="5">
        <f t="shared" ref="K3:K34" si="1">+(G3*C3)^2</f>
        <v>16.768884425013763</v>
      </c>
      <c r="L3">
        <f t="shared" ref="L3:L34" si="2">$Q$2*C3</f>
        <v>1.3498467972767969</v>
      </c>
      <c r="M3">
        <f t="shared" ref="M3:M34" si="3">(1.96^2)*(K3)*H3</f>
        <v>56.955521021832254</v>
      </c>
      <c r="N3">
        <f t="shared" ref="N3:N34" si="4">L3^2</f>
        <v>1.8220863761184261</v>
      </c>
      <c r="O3" s="3">
        <f>M3/N3</f>
        <v>31.258408914271165</v>
      </c>
    </row>
    <row r="4" spans="1:20" x14ac:dyDescent="0.3">
      <c r="A4" t="s">
        <v>10</v>
      </c>
      <c r="B4" t="s">
        <v>57</v>
      </c>
      <c r="C4">
        <v>54.805723094263371</v>
      </c>
      <c r="D4">
        <v>4.7848771492179569</v>
      </c>
      <c r="E4">
        <v>45.424173751580064</v>
      </c>
      <c r="F4">
        <v>64.187272436946671</v>
      </c>
      <c r="G4">
        <v>8.7306158537278744E-2</v>
      </c>
      <c r="H4">
        <v>1.0738532356997812</v>
      </c>
      <c r="I4">
        <v>54653.168213350982</v>
      </c>
      <c r="J4">
        <f t="shared" si="0"/>
        <v>1.0362689012509163</v>
      </c>
      <c r="K4">
        <f t="shared" si="1"/>
        <v>22.895049333108162</v>
      </c>
      <c r="L4">
        <f t="shared" si="2"/>
        <v>1.6441716928279011</v>
      </c>
      <c r="M4">
        <f t="shared" si="3"/>
        <v>94.449281058691554</v>
      </c>
      <c r="N4">
        <f t="shared" si="4"/>
        <v>2.7033005554965661</v>
      </c>
      <c r="O4" s="3">
        <f t="shared" ref="O4:O34" si="5">M4/N4</f>
        <v>34.938505400980944</v>
      </c>
    </row>
    <row r="5" spans="1:20" x14ac:dyDescent="0.3">
      <c r="A5" t="s">
        <v>11</v>
      </c>
      <c r="B5" t="s">
        <v>57</v>
      </c>
      <c r="C5">
        <v>47.908620761068143</v>
      </c>
      <c r="D5">
        <v>3.5764551346244065</v>
      </c>
      <c r="E5">
        <v>40.896384235234706</v>
      </c>
      <c r="F5">
        <v>54.92085728690158</v>
      </c>
      <c r="G5">
        <v>7.4651598768853134E-2</v>
      </c>
      <c r="H5">
        <v>0.68446687089542912</v>
      </c>
      <c r="I5">
        <v>39699.884790547665</v>
      </c>
      <c r="J5">
        <f t="shared" si="0"/>
        <v>0.82732513010027031</v>
      </c>
      <c r="K5">
        <f t="shared" si="1"/>
        <v>12.791031329981282</v>
      </c>
      <c r="L5">
        <f t="shared" si="2"/>
        <v>1.4372586228320443</v>
      </c>
      <c r="M5">
        <f t="shared" si="3"/>
        <v>33.633350868941449</v>
      </c>
      <c r="N5">
        <f t="shared" si="4"/>
        <v>2.0657123489050644</v>
      </c>
      <c r="O5" s="3">
        <f t="shared" si="5"/>
        <v>16.281720388982951</v>
      </c>
    </row>
    <row r="6" spans="1:20" x14ac:dyDescent="0.3">
      <c r="A6" s="4" t="s">
        <v>12</v>
      </c>
      <c r="B6" s="4" t="s">
        <v>57</v>
      </c>
      <c r="C6" s="4">
        <v>46.094400815614819</v>
      </c>
      <c r="D6" s="4">
        <v>3.3107848769614039</v>
      </c>
      <c r="E6" s="4">
        <v>39.603055120083305</v>
      </c>
      <c r="F6" s="4">
        <v>52.585746511146333</v>
      </c>
      <c r="G6" s="4">
        <v>7.1826183188823473E-2</v>
      </c>
      <c r="H6" s="4">
        <v>1.2961386846858864</v>
      </c>
      <c r="I6" s="4">
        <v>88061.699398580706</v>
      </c>
      <c r="J6" s="4">
        <f t="shared" si="0"/>
        <v>1.138480867070627</v>
      </c>
      <c r="K6" s="4">
        <f t="shared" si="1"/>
        <v>10.961296501516339</v>
      </c>
      <c r="L6">
        <f t="shared" si="2"/>
        <v>1.3828320244684444</v>
      </c>
      <c r="M6">
        <f t="shared" si="3"/>
        <v>54.578995827609077</v>
      </c>
      <c r="N6">
        <f t="shared" si="4"/>
        <v>1.9122244078954966</v>
      </c>
      <c r="O6" s="3">
        <f t="shared" si="5"/>
        <v>28.542149970607333</v>
      </c>
      <c r="R6">
        <v>0.44609416046390926</v>
      </c>
    </row>
    <row r="7" spans="1:20" x14ac:dyDescent="0.3">
      <c r="A7" t="s">
        <v>13</v>
      </c>
      <c r="B7" t="s">
        <v>57</v>
      </c>
      <c r="C7">
        <v>40.16010266363778</v>
      </c>
      <c r="D7">
        <v>3.2361667038291038</v>
      </c>
      <c r="E7">
        <v>33.815058336202199</v>
      </c>
      <c r="F7">
        <v>46.50514699107336</v>
      </c>
      <c r="G7">
        <v>8.0581634238680144E-2</v>
      </c>
      <c r="H7">
        <v>1.5648896381707735</v>
      </c>
      <c r="I7">
        <v>106283.72889850913</v>
      </c>
      <c r="J7">
        <f t="shared" si="0"/>
        <v>1.2509554900837894</v>
      </c>
      <c r="K7">
        <f t="shared" si="1"/>
        <v>10.472774934972126</v>
      </c>
      <c r="L7">
        <f t="shared" si="2"/>
        <v>1.2048030799091334</v>
      </c>
      <c r="M7">
        <f t="shared" si="3"/>
        <v>62.958971977114523</v>
      </c>
      <c r="N7">
        <f t="shared" si="4"/>
        <v>1.4515504613585337</v>
      </c>
      <c r="O7" s="3">
        <f t="shared" si="5"/>
        <v>43.373601988448975</v>
      </c>
      <c r="T7">
        <f>39000/33</f>
        <v>1181.8181818181818</v>
      </c>
    </row>
    <row r="8" spans="1:20" x14ac:dyDescent="0.3">
      <c r="A8" t="s">
        <v>14</v>
      </c>
      <c r="B8" t="s">
        <v>57</v>
      </c>
      <c r="C8">
        <v>48.682327564271496</v>
      </c>
      <c r="D8">
        <v>2.3038991823115649</v>
      </c>
      <c r="E8">
        <v>44.165149132019316</v>
      </c>
      <c r="F8">
        <v>53.199505996523676</v>
      </c>
      <c r="G8">
        <v>4.7325164953748479E-2</v>
      </c>
      <c r="H8">
        <v>1.4379107519131655</v>
      </c>
      <c r="I8">
        <v>161844.87767681514</v>
      </c>
      <c r="J8">
        <f t="shared" si="0"/>
        <v>1.1991291639824151</v>
      </c>
      <c r="K8">
        <f t="shared" si="1"/>
        <v>5.3079514422558969</v>
      </c>
      <c r="L8">
        <f t="shared" si="2"/>
        <v>1.4604698269281449</v>
      </c>
      <c r="M8">
        <f t="shared" si="3"/>
        <v>29.320475902617677</v>
      </c>
      <c r="N8">
        <f t="shared" si="4"/>
        <v>2.1329721153675254</v>
      </c>
      <c r="O8" s="3">
        <f t="shared" si="5"/>
        <v>13.746300615639113</v>
      </c>
    </row>
    <row r="9" spans="1:20" x14ac:dyDescent="0.3">
      <c r="A9" t="s">
        <v>15</v>
      </c>
      <c r="B9" t="s">
        <v>57</v>
      </c>
      <c r="C9">
        <v>37.725068717869718</v>
      </c>
      <c r="D9">
        <v>3.3930003666480109</v>
      </c>
      <c r="E9">
        <v>31.072525848581332</v>
      </c>
      <c r="F9">
        <v>44.377611587158107</v>
      </c>
      <c r="G9">
        <v>8.9940203741519092E-2</v>
      </c>
      <c r="H9">
        <v>1.0939465389049052</v>
      </c>
      <c r="I9">
        <v>118292.35377876452</v>
      </c>
      <c r="J9">
        <f t="shared" si="0"/>
        <v>1.0459189925156276</v>
      </c>
      <c r="K9">
        <f t="shared" si="1"/>
        <v>11.512451488073536</v>
      </c>
      <c r="L9">
        <f t="shared" si="2"/>
        <v>1.1317520615360914</v>
      </c>
      <c r="M9">
        <f t="shared" si="3"/>
        <v>48.381135215539992</v>
      </c>
      <c r="N9">
        <f t="shared" si="4"/>
        <v>1.2808627287911929</v>
      </c>
      <c r="O9" s="3">
        <f t="shared" si="5"/>
        <v>37.772303095429606</v>
      </c>
    </row>
    <row r="10" spans="1:20" x14ac:dyDescent="0.3">
      <c r="A10" t="s">
        <v>16</v>
      </c>
      <c r="B10" t="s">
        <v>57</v>
      </c>
      <c r="C10">
        <v>45.776323918344225</v>
      </c>
      <c r="D10">
        <v>2.0900377568692883</v>
      </c>
      <c r="E10">
        <v>41.678456463723144</v>
      </c>
      <c r="F10">
        <v>49.874191372965306</v>
      </c>
      <c r="G10">
        <v>4.5657614634969292E-2</v>
      </c>
      <c r="H10">
        <v>6.6918712469486703</v>
      </c>
      <c r="I10">
        <v>923604.0303814552</v>
      </c>
      <c r="J10">
        <f t="shared" si="0"/>
        <v>2.5868651389178892</v>
      </c>
      <c r="K10">
        <f t="shared" si="1"/>
        <v>4.3682578251392066</v>
      </c>
      <c r="L10">
        <f t="shared" si="2"/>
        <v>1.3732897175503267</v>
      </c>
      <c r="M10">
        <f t="shared" si="3"/>
        <v>112.29695563724401</v>
      </c>
      <c r="N10">
        <f t="shared" si="4"/>
        <v>1.8859246483294561</v>
      </c>
      <c r="O10" s="3">
        <f t="shared" si="5"/>
        <v>59.544773295537638</v>
      </c>
    </row>
    <row r="11" spans="1:20" x14ac:dyDescent="0.3">
      <c r="A11" t="s">
        <v>17</v>
      </c>
      <c r="B11" t="s">
        <v>57</v>
      </c>
      <c r="C11">
        <v>50.462073868009973</v>
      </c>
      <c r="D11">
        <v>3.2728160890420916</v>
      </c>
      <c r="E11">
        <v>44.04517231100877</v>
      </c>
      <c r="F11">
        <v>56.878975425011177</v>
      </c>
      <c r="G11">
        <v>6.485694776640695E-2</v>
      </c>
      <c r="H11">
        <v>1.1632386613552501</v>
      </c>
      <c r="I11">
        <v>90323.632873209906</v>
      </c>
      <c r="J11">
        <f t="shared" si="0"/>
        <v>1.0785354242468117</v>
      </c>
      <c r="K11">
        <f t="shared" si="1"/>
        <v>10.711325152692774</v>
      </c>
      <c r="L11">
        <f t="shared" si="2"/>
        <v>1.5138622160402992</v>
      </c>
      <c r="M11">
        <f t="shared" si="3"/>
        <v>47.865673446774316</v>
      </c>
      <c r="N11">
        <f t="shared" si="4"/>
        <v>2.2917788091544455</v>
      </c>
      <c r="O11" s="3">
        <f t="shared" si="5"/>
        <v>20.885817276770446</v>
      </c>
    </row>
    <row r="12" spans="1:20" x14ac:dyDescent="0.3">
      <c r="A12" t="s">
        <v>18</v>
      </c>
      <c r="B12" t="s">
        <v>57</v>
      </c>
      <c r="C12">
        <v>50.163661256669762</v>
      </c>
      <c r="D12">
        <v>2.2569178425185719</v>
      </c>
      <c r="E12">
        <v>45.73859757338775</v>
      </c>
      <c r="F12">
        <v>54.588724939951774</v>
      </c>
      <c r="G12">
        <v>4.4991090880921139E-2</v>
      </c>
      <c r="H12">
        <v>0.65475442180276677</v>
      </c>
      <c r="I12">
        <v>110576.82174153745</v>
      </c>
      <c r="J12">
        <f>SQRT(H12)</f>
        <v>0.80916896987141496</v>
      </c>
      <c r="K12">
        <f t="shared" si="1"/>
        <v>5.093678147878685</v>
      </c>
      <c r="L12">
        <f t="shared" si="2"/>
        <v>1.5049098377000929</v>
      </c>
      <c r="M12">
        <f t="shared" si="3"/>
        <v>12.812152009029495</v>
      </c>
      <c r="N12">
        <f t="shared" si="4"/>
        <v>2.2647536196065201</v>
      </c>
      <c r="O12" s="3">
        <f t="shared" si="5"/>
        <v>5.657194627314686</v>
      </c>
    </row>
    <row r="13" spans="1:20" x14ac:dyDescent="0.3">
      <c r="A13" t="s">
        <v>19</v>
      </c>
      <c r="B13" t="s">
        <v>57</v>
      </c>
      <c r="C13">
        <v>44.537797074548891</v>
      </c>
      <c r="D13">
        <v>3.0246036027450427</v>
      </c>
      <c r="E13">
        <v>38.607557476684185</v>
      </c>
      <c r="F13">
        <v>50.468036672413596</v>
      </c>
      <c r="G13">
        <v>6.7910938605300966E-2</v>
      </c>
      <c r="H13">
        <v>1.6566648831717949</v>
      </c>
      <c r="I13">
        <v>195440.80626616205</v>
      </c>
      <c r="J13">
        <f t="shared" si="0"/>
        <v>1.2871149455941358</v>
      </c>
      <c r="K13">
        <f t="shared" si="1"/>
        <v>9.1482269537382912</v>
      </c>
      <c r="L13">
        <f t="shared" si="2"/>
        <v>1.3361339122364666</v>
      </c>
      <c r="M13">
        <f t="shared" si="3"/>
        <v>58.221546810308688</v>
      </c>
      <c r="N13">
        <f t="shared" si="4"/>
        <v>1.7852538314283259</v>
      </c>
      <c r="O13" s="3">
        <f t="shared" si="5"/>
        <v>32.612475484075809</v>
      </c>
    </row>
    <row r="14" spans="1:20" x14ac:dyDescent="0.3">
      <c r="A14" t="s">
        <v>20</v>
      </c>
      <c r="B14" t="s">
        <v>57</v>
      </c>
      <c r="C14">
        <v>41.409576493933749</v>
      </c>
      <c r="D14">
        <v>2.2937626445549246</v>
      </c>
      <c r="E14">
        <v>36.912272433825777</v>
      </c>
      <c r="F14">
        <v>45.90688055404172</v>
      </c>
      <c r="G14">
        <v>5.539208170580897E-2</v>
      </c>
      <c r="H14">
        <v>2.9752359284779324</v>
      </c>
      <c r="I14">
        <v>330692.55658617325</v>
      </c>
      <c r="J14">
        <f t="shared" si="0"/>
        <v>1.7248872219591438</v>
      </c>
      <c r="K14">
        <f t="shared" si="1"/>
        <v>5.2613470695556011</v>
      </c>
      <c r="L14">
        <f t="shared" si="2"/>
        <v>1.2422872948180124</v>
      </c>
      <c r="M14">
        <f t="shared" si="3"/>
        <v>60.135441518903853</v>
      </c>
      <c r="N14">
        <f t="shared" si="4"/>
        <v>1.5432777228662551</v>
      </c>
      <c r="O14" s="3">
        <f t="shared" si="5"/>
        <v>38.966052984434455</v>
      </c>
    </row>
    <row r="15" spans="1:20" x14ac:dyDescent="0.3">
      <c r="A15" t="s">
        <v>21</v>
      </c>
      <c r="B15" t="s">
        <v>57</v>
      </c>
      <c r="C15">
        <v>46.63022389530046</v>
      </c>
      <c r="D15">
        <v>6.166346988106497</v>
      </c>
      <c r="E15">
        <v>34.540072627261594</v>
      </c>
      <c r="F15">
        <v>58.720375163339327</v>
      </c>
      <c r="G15">
        <v>0.13223927472344735</v>
      </c>
      <c r="H15">
        <v>1.046736749261308</v>
      </c>
      <c r="I15">
        <v>27418.823406177027</v>
      </c>
      <c r="J15">
        <f t="shared" si="0"/>
        <v>1.0231015341896952</v>
      </c>
      <c r="K15">
        <f t="shared" si="1"/>
        <v>38.023835177730064</v>
      </c>
      <c r="L15">
        <f t="shared" si="2"/>
        <v>1.3989067168590137</v>
      </c>
      <c r="M15">
        <f t="shared" si="3"/>
        <v>152.89931272600356</v>
      </c>
      <c r="N15">
        <f t="shared" si="4"/>
        <v>1.9569400024732646</v>
      </c>
      <c r="O15" s="3">
        <f t="shared" si="5"/>
        <v>78.131834666756703</v>
      </c>
    </row>
    <row r="16" spans="1:20" x14ac:dyDescent="0.3">
      <c r="A16" t="s">
        <v>22</v>
      </c>
      <c r="B16" t="s">
        <v>57</v>
      </c>
      <c r="C16">
        <v>29.959180406174482</v>
      </c>
      <c r="D16">
        <v>3.3413069158963866</v>
      </c>
      <c r="E16">
        <v>23.407991164951383</v>
      </c>
      <c r="F16">
        <v>36.510369647397582</v>
      </c>
      <c r="G16">
        <v>0.11152864900161805</v>
      </c>
      <c r="H16">
        <v>0.6191068743028908</v>
      </c>
      <c r="I16">
        <v>18788.215795297419</v>
      </c>
      <c r="J16">
        <f t="shared" si="0"/>
        <v>0.78683344762591967</v>
      </c>
      <c r="K16">
        <f t="shared" si="1"/>
        <v>11.164331906217022</v>
      </c>
      <c r="L16">
        <f t="shared" si="2"/>
        <v>0.89877541218523449</v>
      </c>
      <c r="M16">
        <f t="shared" si="3"/>
        <v>26.552811243138351</v>
      </c>
      <c r="N16">
        <f t="shared" si="4"/>
        <v>0.80779724154873811</v>
      </c>
      <c r="O16" s="3">
        <f t="shared" si="5"/>
        <v>32.870638666988192</v>
      </c>
    </row>
    <row r="17" spans="1:15" x14ac:dyDescent="0.3">
      <c r="A17" t="s">
        <v>23</v>
      </c>
      <c r="B17" t="s">
        <v>57</v>
      </c>
      <c r="C17">
        <v>46.750671782366538</v>
      </c>
      <c r="D17">
        <v>4.3765097611432751</v>
      </c>
      <c r="E17">
        <v>38.169794783338176</v>
      </c>
      <c r="F17">
        <v>55.331548781394901</v>
      </c>
      <c r="G17">
        <v>9.3613836856008797E-2</v>
      </c>
      <c r="H17">
        <v>0.41078520929813594</v>
      </c>
      <c r="I17">
        <v>17984.78701123561</v>
      </c>
      <c r="J17">
        <f t="shared" si="0"/>
        <v>0.64092527590830428</v>
      </c>
      <c r="K17">
        <f t="shared" si="1"/>
        <v>19.153837689382367</v>
      </c>
      <c r="L17">
        <f t="shared" si="2"/>
        <v>1.4025201534709961</v>
      </c>
      <c r="M17">
        <f t="shared" si="3"/>
        <v>30.226143761685123</v>
      </c>
      <c r="N17">
        <f t="shared" si="4"/>
        <v>1.9670627808923065</v>
      </c>
      <c r="O17" s="3">
        <f t="shared" si="5"/>
        <v>15.366130687488187</v>
      </c>
    </row>
    <row r="18" spans="1:15" x14ac:dyDescent="0.3">
      <c r="A18" t="s">
        <v>24</v>
      </c>
      <c r="B18" t="s">
        <v>57</v>
      </c>
      <c r="C18">
        <v>63.715941006194896</v>
      </c>
      <c r="D18">
        <v>3.3058486745878586</v>
      </c>
      <c r="E18">
        <v>57.234273558335936</v>
      </c>
      <c r="F18">
        <v>70.197608454053849</v>
      </c>
      <c r="G18">
        <v>5.1884169367700961E-2</v>
      </c>
      <c r="H18">
        <v>4.6880239930289971</v>
      </c>
      <c r="I18">
        <v>687389.3674358218</v>
      </c>
      <c r="J18">
        <f t="shared" si="0"/>
        <v>2.1651845170860144</v>
      </c>
      <c r="K18">
        <f t="shared" si="1"/>
        <v>10.928635459274302</v>
      </c>
      <c r="L18">
        <f t="shared" si="2"/>
        <v>1.9114782301858468</v>
      </c>
      <c r="M18">
        <f t="shared" si="3"/>
        <v>196.81940206590897</v>
      </c>
      <c r="N18">
        <f t="shared" si="4"/>
        <v>3.6537490244744171</v>
      </c>
      <c r="O18" s="3">
        <f t="shared" si="5"/>
        <v>53.867794626156886</v>
      </c>
    </row>
    <row r="19" spans="1:15" x14ac:dyDescent="0.3">
      <c r="A19" t="s">
        <v>25</v>
      </c>
      <c r="B19" t="s">
        <v>57</v>
      </c>
      <c r="C19">
        <v>57.428699738798464</v>
      </c>
      <c r="D19">
        <v>2.5305350456454243</v>
      </c>
      <c r="E19">
        <v>52.467163913789449</v>
      </c>
      <c r="F19">
        <v>62.390235563807479</v>
      </c>
      <c r="G19">
        <v>4.406394463317112E-2</v>
      </c>
      <c r="H19">
        <v>0.69516793453932268</v>
      </c>
      <c r="I19">
        <v>127958.94378627726</v>
      </c>
      <c r="J19">
        <f t="shared" si="0"/>
        <v>0.83376731438652751</v>
      </c>
      <c r="K19">
        <f t="shared" si="1"/>
        <v>6.4036076172396896</v>
      </c>
      <c r="L19">
        <f t="shared" si="2"/>
        <v>1.7228609921639539</v>
      </c>
      <c r="M19">
        <f t="shared" si="3"/>
        <v>17.101200026856269</v>
      </c>
      <c r="N19">
        <f t="shared" si="4"/>
        <v>2.9682499983201636</v>
      </c>
      <c r="O19" s="3">
        <f t="shared" si="5"/>
        <v>5.7613745596005845</v>
      </c>
    </row>
    <row r="20" spans="1:15" x14ac:dyDescent="0.3">
      <c r="A20" t="s">
        <v>26</v>
      </c>
      <c r="B20" t="s">
        <v>57</v>
      </c>
      <c r="C20">
        <v>42.173030206096875</v>
      </c>
      <c r="D20">
        <v>3.8889748994548468</v>
      </c>
      <c r="E20">
        <v>34.548046580831688</v>
      </c>
      <c r="F20">
        <v>49.798013831362063</v>
      </c>
      <c r="G20">
        <v>9.2214737249130013E-2</v>
      </c>
      <c r="H20">
        <v>0.5795807459148713</v>
      </c>
      <c r="I20">
        <v>18753.706562348347</v>
      </c>
      <c r="J20">
        <f t="shared" si="0"/>
        <v>0.76130200703457451</v>
      </c>
      <c r="K20">
        <f t="shared" si="1"/>
        <v>15.124125768589835</v>
      </c>
      <c r="L20">
        <f t="shared" si="2"/>
        <v>1.2651909061829063</v>
      </c>
      <c r="M20">
        <f t="shared" si="3"/>
        <v>33.674129085346181</v>
      </c>
      <c r="N20">
        <f t="shared" si="4"/>
        <v>1.6007080290879236</v>
      </c>
      <c r="O20" s="3">
        <f t="shared" si="5"/>
        <v>21.03702141391366</v>
      </c>
    </row>
    <row r="21" spans="1:15" x14ac:dyDescent="0.3">
      <c r="A21" t="s">
        <v>27</v>
      </c>
      <c r="B21" t="s">
        <v>57</v>
      </c>
      <c r="C21">
        <v>99.468144160754875</v>
      </c>
      <c r="D21">
        <v>8.7176238783440567</v>
      </c>
      <c r="E21">
        <v>82.375789223490514</v>
      </c>
      <c r="F21">
        <v>116.56049909801924</v>
      </c>
      <c r="G21">
        <v>8.7642369845114615E-2</v>
      </c>
      <c r="H21">
        <v>0.20617778861262637</v>
      </c>
      <c r="I21">
        <v>8026.6436351899383</v>
      </c>
      <c r="J21">
        <f t="shared" si="0"/>
        <v>0.4540680440337399</v>
      </c>
      <c r="K21">
        <f t="shared" si="1"/>
        <v>75.996966084274476</v>
      </c>
      <c r="L21">
        <f t="shared" si="2"/>
        <v>2.984044324822646</v>
      </c>
      <c r="M21">
        <f t="shared" si="3"/>
        <v>60.193594026987633</v>
      </c>
      <c r="N21">
        <f t="shared" si="4"/>
        <v>8.9045205325062415</v>
      </c>
      <c r="O21" s="3">
        <f t="shared" si="5"/>
        <v>6.759891653598749</v>
      </c>
    </row>
    <row r="22" spans="1:15" x14ac:dyDescent="0.3">
      <c r="A22" t="s">
        <v>28</v>
      </c>
      <c r="B22" t="s">
        <v>57</v>
      </c>
      <c r="C22">
        <v>39.292421993761856</v>
      </c>
      <c r="D22">
        <v>3.3603929656437903</v>
      </c>
      <c r="E22">
        <v>32.703811370154583</v>
      </c>
      <c r="F22">
        <v>45.881032617369129</v>
      </c>
      <c r="G22">
        <v>8.5522673205975772E-2</v>
      </c>
      <c r="H22">
        <v>1.1200004931389542</v>
      </c>
      <c r="I22">
        <v>40644.700462907815</v>
      </c>
      <c r="J22">
        <f t="shared" si="0"/>
        <v>1.0583007574120669</v>
      </c>
      <c r="K22">
        <f t="shared" si="1"/>
        <v>11.292240883548269</v>
      </c>
      <c r="L22">
        <f t="shared" si="2"/>
        <v>1.1787726598128556</v>
      </c>
      <c r="M22">
        <f t="shared" si="3"/>
        <v>48.585926680129958</v>
      </c>
      <c r="N22">
        <f t="shared" si="4"/>
        <v>1.3895049835222741</v>
      </c>
      <c r="O22" s="3">
        <f t="shared" si="5"/>
        <v>34.966356548768083</v>
      </c>
    </row>
    <row r="23" spans="1:15" x14ac:dyDescent="0.3">
      <c r="A23" t="s">
        <v>29</v>
      </c>
      <c r="B23" t="s">
        <v>57</v>
      </c>
      <c r="C23">
        <v>42.906429706752682</v>
      </c>
      <c r="D23">
        <v>4.1695914523405513</v>
      </c>
      <c r="E23">
        <v>34.731250547689683</v>
      </c>
      <c r="F23">
        <v>51.081608865815681</v>
      </c>
      <c r="G23">
        <v>9.7178709131427315E-2</v>
      </c>
      <c r="H23">
        <v>0.56593898831237144</v>
      </c>
      <c r="I23">
        <v>29205.214791590999</v>
      </c>
      <c r="J23">
        <f t="shared" si="0"/>
        <v>0.75228916535622881</v>
      </c>
      <c r="K23">
        <f t="shared" si="1"/>
        <v>17.385492879431389</v>
      </c>
      <c r="L23">
        <f t="shared" si="2"/>
        <v>1.2871928912025805</v>
      </c>
      <c r="M23">
        <f t="shared" si="3"/>
        <v>37.79799509095217</v>
      </c>
      <c r="N23">
        <f t="shared" si="4"/>
        <v>1.6568655391624583</v>
      </c>
      <c r="O23" s="3">
        <f t="shared" si="5"/>
        <v>22.812952649168484</v>
      </c>
    </row>
    <row r="24" spans="1:15" x14ac:dyDescent="0.3">
      <c r="A24" t="s">
        <v>30</v>
      </c>
      <c r="B24" t="s">
        <v>57</v>
      </c>
      <c r="C24">
        <v>52.003870912120263</v>
      </c>
      <c r="D24">
        <v>2.8863943198176836</v>
      </c>
      <c r="E24">
        <v>46.344613654442036</v>
      </c>
      <c r="F24">
        <v>57.66312816979849</v>
      </c>
      <c r="G24">
        <v>5.5503451362213255E-2</v>
      </c>
      <c r="H24">
        <v>0.95025524262650285</v>
      </c>
      <c r="I24">
        <v>92705.712756519264</v>
      </c>
      <c r="J24">
        <f t="shared" si="0"/>
        <v>0.97481036239183616</v>
      </c>
      <c r="K24">
        <f t="shared" si="1"/>
        <v>8.3312721694757883</v>
      </c>
      <c r="L24">
        <f t="shared" si="2"/>
        <v>1.5601161273636079</v>
      </c>
      <c r="M24">
        <f t="shared" si="3"/>
        <v>30.413313554174628</v>
      </c>
      <c r="N24">
        <f t="shared" si="4"/>
        <v>2.4339623308600213</v>
      </c>
      <c r="O24" s="3">
        <f t="shared" si="5"/>
        <v>12.495392048006069</v>
      </c>
    </row>
    <row r="25" spans="1:15" x14ac:dyDescent="0.3">
      <c r="A25" t="s">
        <v>31</v>
      </c>
      <c r="B25" t="s">
        <v>57</v>
      </c>
      <c r="C25">
        <v>34.728652513471587</v>
      </c>
      <c r="D25">
        <v>2.8202115212686296</v>
      </c>
      <c r="E25">
        <v>29.199157665749134</v>
      </c>
      <c r="F25">
        <v>40.258147361194041</v>
      </c>
      <c r="G25">
        <v>8.1207052884491898E-2</v>
      </c>
      <c r="H25">
        <v>1.4752746880347978</v>
      </c>
      <c r="I25">
        <v>67245.371603742009</v>
      </c>
      <c r="J25">
        <f t="shared" si="0"/>
        <v>1.2146088621588425</v>
      </c>
      <c r="K25">
        <f t="shared" si="1"/>
        <v>7.9535930246963185</v>
      </c>
      <c r="L25">
        <f t="shared" si="2"/>
        <v>1.0418595754041475</v>
      </c>
      <c r="M25">
        <f t="shared" si="3"/>
        <v>45.076314333285303</v>
      </c>
      <c r="N25">
        <f t="shared" si="4"/>
        <v>1.0854713748613105</v>
      </c>
      <c r="O25" s="3">
        <f t="shared" si="5"/>
        <v>41.526948915667774</v>
      </c>
    </row>
    <row r="26" spans="1:15" x14ac:dyDescent="0.3">
      <c r="A26" t="s">
        <v>32</v>
      </c>
      <c r="B26" t="s">
        <v>57</v>
      </c>
      <c r="C26">
        <v>67.70346935248044</v>
      </c>
      <c r="D26">
        <v>4.4087762410916564</v>
      </c>
      <c r="E26">
        <v>59.054735328424648</v>
      </c>
      <c r="F26">
        <v>76.352203376536224</v>
      </c>
      <c r="G26">
        <v>6.5118911678491889E-2</v>
      </c>
      <c r="H26">
        <v>4.5224141835360987</v>
      </c>
      <c r="I26">
        <v>443789.12184231001</v>
      </c>
      <c r="J26">
        <f t="shared" si="0"/>
        <v>2.1265968549624299</v>
      </c>
      <c r="K26">
        <f t="shared" si="1"/>
        <v>19.437307944014275</v>
      </c>
      <c r="L26">
        <f t="shared" si="2"/>
        <v>2.0311040805744129</v>
      </c>
      <c r="M26">
        <f t="shared" si="3"/>
        <v>337.69030509277036</v>
      </c>
      <c r="N26">
        <f t="shared" si="4"/>
        <v>4.1253837861260312</v>
      </c>
      <c r="O26" s="3">
        <f t="shared" si="5"/>
        <v>81.856700515585402</v>
      </c>
    </row>
    <row r="27" spans="1:15" x14ac:dyDescent="0.3">
      <c r="A27" t="s">
        <v>33</v>
      </c>
      <c r="B27" t="s">
        <v>57</v>
      </c>
      <c r="C27">
        <v>51.1035075329591</v>
      </c>
      <c r="D27">
        <v>2.6514114157174089</v>
      </c>
      <c r="E27">
        <v>45.902211103089243</v>
      </c>
      <c r="F27">
        <v>56.304803962828956</v>
      </c>
      <c r="G27">
        <v>5.1883159174688484E-2</v>
      </c>
      <c r="H27">
        <v>6.302372649921173</v>
      </c>
      <c r="I27">
        <v>580155.42862083169</v>
      </c>
      <c r="J27">
        <f t="shared" si="0"/>
        <v>2.510452678287558</v>
      </c>
      <c r="K27">
        <f t="shared" si="1"/>
        <v>7.0299824953965944</v>
      </c>
      <c r="L27">
        <f t="shared" si="2"/>
        <v>1.533105225988773</v>
      </c>
      <c r="M27">
        <f t="shared" si="3"/>
        <v>170.20427543935588</v>
      </c>
      <c r="N27">
        <f t="shared" si="4"/>
        <v>2.3504116339540868</v>
      </c>
      <c r="O27" s="3">
        <f t="shared" si="5"/>
        <v>72.414666852640622</v>
      </c>
    </row>
    <row r="28" spans="1:15" x14ac:dyDescent="0.3">
      <c r="A28" t="s">
        <v>34</v>
      </c>
      <c r="B28" t="s">
        <v>57</v>
      </c>
      <c r="C28">
        <v>86.442535112613243</v>
      </c>
      <c r="D28">
        <v>5.0052082888125602</v>
      </c>
      <c r="E28">
        <v>76.623775244178518</v>
      </c>
      <c r="F28">
        <v>96.261294981047968</v>
      </c>
      <c r="G28">
        <v>5.7902146001294522E-2</v>
      </c>
      <c r="H28">
        <v>0.70057722901310049</v>
      </c>
      <c r="I28">
        <v>85558.968935130251</v>
      </c>
      <c r="J28">
        <f t="shared" si="0"/>
        <v>0.83700491576399982</v>
      </c>
      <c r="K28">
        <f t="shared" si="1"/>
        <v>25.052110014397957</v>
      </c>
      <c r="L28">
        <f t="shared" si="2"/>
        <v>2.5932760533783972</v>
      </c>
      <c r="M28">
        <f t="shared" si="3"/>
        <v>67.423682709405838</v>
      </c>
      <c r="N28">
        <f t="shared" si="4"/>
        <v>6.7250806890258357</v>
      </c>
      <c r="O28" s="3">
        <f t="shared" si="5"/>
        <v>10.025706133077271</v>
      </c>
    </row>
    <row r="29" spans="1:15" x14ac:dyDescent="0.3">
      <c r="A29" t="s">
        <v>35</v>
      </c>
      <c r="B29" t="s">
        <v>57</v>
      </c>
      <c r="C29">
        <v>54.843471208824539</v>
      </c>
      <c r="D29">
        <v>2.9136581273529503</v>
      </c>
      <c r="E29">
        <v>49.127723163905728</v>
      </c>
      <c r="F29">
        <v>60.55921925374335</v>
      </c>
      <c r="G29">
        <v>5.3126800020712961E-2</v>
      </c>
      <c r="H29">
        <v>0.66141077804315129</v>
      </c>
      <c r="I29">
        <v>62194.819001031065</v>
      </c>
      <c r="J29">
        <f t="shared" si="0"/>
        <v>0.81327165082962982</v>
      </c>
      <c r="K29">
        <f t="shared" si="1"/>
        <v>8.4894036830899005</v>
      </c>
      <c r="L29">
        <f t="shared" si="2"/>
        <v>1.645304136264736</v>
      </c>
      <c r="M29">
        <f t="shared" si="3"/>
        <v>21.570519058347006</v>
      </c>
      <c r="N29">
        <f t="shared" si="4"/>
        <v>2.7070257008098491</v>
      </c>
      <c r="O29" s="3">
        <f t="shared" si="5"/>
        <v>7.9683466070875681</v>
      </c>
    </row>
    <row r="30" spans="1:15" x14ac:dyDescent="0.3">
      <c r="A30" t="s">
        <v>36</v>
      </c>
      <c r="B30" t="s">
        <v>57</v>
      </c>
      <c r="C30">
        <v>82.28596033897189</v>
      </c>
      <c r="D30">
        <v>4.3632420553161841</v>
      </c>
      <c r="E30">
        <v>73.72655111623024</v>
      </c>
      <c r="F30">
        <v>90.845369561713539</v>
      </c>
      <c r="G30">
        <v>5.3025352530882308E-2</v>
      </c>
      <c r="H30">
        <v>0.38935043500147698</v>
      </c>
      <c r="I30">
        <v>46597.64708033311</v>
      </c>
      <c r="J30">
        <f t="shared" si="0"/>
        <v>0.6239795148892926</v>
      </c>
      <c r="K30">
        <f t="shared" si="1"/>
        <v>19.037881233279798</v>
      </c>
      <c r="L30">
        <f t="shared" si="2"/>
        <v>2.4685788101691566</v>
      </c>
      <c r="M30">
        <f t="shared" si="3"/>
        <v>28.475504036129838</v>
      </c>
      <c r="N30">
        <f t="shared" si="4"/>
        <v>6.0938813420161688</v>
      </c>
      <c r="O30" s="3">
        <f t="shared" si="5"/>
        <v>4.6728025109049263</v>
      </c>
    </row>
    <row r="31" spans="1:15" x14ac:dyDescent="0.3">
      <c r="A31" t="s">
        <v>37</v>
      </c>
      <c r="B31" t="s">
        <v>57</v>
      </c>
      <c r="C31">
        <v>49.041124731771738</v>
      </c>
      <c r="D31">
        <v>2.8317001627535676</v>
      </c>
      <c r="E31">
        <v>43.486154326318143</v>
      </c>
      <c r="F31">
        <v>54.596095137225333</v>
      </c>
      <c r="G31">
        <v>5.7741338075776735E-2</v>
      </c>
      <c r="H31">
        <v>0.36572911234265704</v>
      </c>
      <c r="I31">
        <v>36910.841695557552</v>
      </c>
      <c r="J31">
        <f t="shared" si="0"/>
        <v>0.60475541530659904</v>
      </c>
      <c r="K31">
        <f t="shared" si="1"/>
        <v>8.0185258117385807</v>
      </c>
      <c r="L31">
        <f t="shared" si="2"/>
        <v>1.471233741953152</v>
      </c>
      <c r="M31">
        <f t="shared" si="3"/>
        <v>11.265908150631402</v>
      </c>
      <c r="N31">
        <f t="shared" si="4"/>
        <v>2.1645287234614741</v>
      </c>
      <c r="O31" s="3">
        <f t="shared" si="5"/>
        <v>5.2047857016261592</v>
      </c>
    </row>
    <row r="32" spans="1:15" x14ac:dyDescent="0.3">
      <c r="A32" t="s">
        <v>38</v>
      </c>
      <c r="B32" t="s">
        <v>57</v>
      </c>
      <c r="C32">
        <v>51.32248060431634</v>
      </c>
      <c r="D32">
        <v>2.8172920371048513</v>
      </c>
      <c r="E32">
        <v>45.79577474206171</v>
      </c>
      <c r="F32">
        <v>56.84918646657097</v>
      </c>
      <c r="G32">
        <v>5.4893917907543825E-2</v>
      </c>
      <c r="H32">
        <v>0.68823329095534602</v>
      </c>
      <c r="I32">
        <v>72783.391783169936</v>
      </c>
      <c r="J32">
        <f t="shared" si="0"/>
        <v>0.82959827082470827</v>
      </c>
      <c r="K32">
        <f t="shared" si="1"/>
        <v>7.9371344223344034</v>
      </c>
      <c r="L32">
        <f t="shared" si="2"/>
        <v>1.5396744181294901</v>
      </c>
      <c r="M32">
        <f t="shared" si="3"/>
        <v>20.985124714105336</v>
      </c>
      <c r="N32">
        <f t="shared" si="4"/>
        <v>2.3705973138423841</v>
      </c>
      <c r="O32" s="3">
        <f t="shared" si="5"/>
        <v>8.8522519584279724</v>
      </c>
    </row>
    <row r="33" spans="1:15" x14ac:dyDescent="0.3">
      <c r="A33" t="s">
        <v>39</v>
      </c>
      <c r="B33" t="s">
        <v>57</v>
      </c>
      <c r="C33">
        <v>46.670290587832817</v>
      </c>
      <c r="D33">
        <v>2.013699312530318</v>
      </c>
      <c r="E33">
        <v>42.71999943987781</v>
      </c>
      <c r="F33">
        <v>50.620581735787823</v>
      </c>
      <c r="G33">
        <v>4.3147348927270228E-2</v>
      </c>
      <c r="H33">
        <v>0.55444500041942479</v>
      </c>
      <c r="I33">
        <v>54373.259919488082</v>
      </c>
      <c r="J33">
        <f t="shared" si="0"/>
        <v>0.74461063678907036</v>
      </c>
      <c r="K33">
        <f t="shared" si="1"/>
        <v>4.054984921285075</v>
      </c>
      <c r="L33">
        <f t="shared" si="2"/>
        <v>1.4001087176349845</v>
      </c>
      <c r="M33">
        <f t="shared" si="3"/>
        <v>8.6369391126956447</v>
      </c>
      <c r="N33">
        <f t="shared" si="4"/>
        <v>1.9603044211974807</v>
      </c>
      <c r="O33" s="3">
        <f t="shared" si="5"/>
        <v>4.4059172745321078</v>
      </c>
    </row>
    <row r="34" spans="1:15" x14ac:dyDescent="0.3">
      <c r="A34" t="s">
        <v>40</v>
      </c>
      <c r="B34" t="s">
        <v>57</v>
      </c>
      <c r="C34">
        <v>71.455325648948531</v>
      </c>
      <c r="D34">
        <v>3.3411024858372009</v>
      </c>
      <c r="E34">
        <v>64.90105635358448</v>
      </c>
      <c r="F34">
        <v>78.009594944312582</v>
      </c>
      <c r="G34">
        <v>4.6757921197527502E-2</v>
      </c>
      <c r="H34">
        <v>0.30014093449640206</v>
      </c>
      <c r="I34">
        <v>42887.227125276579</v>
      </c>
      <c r="J34">
        <f t="shared" si="0"/>
        <v>0.54785119740345745</v>
      </c>
      <c r="K34">
        <f t="shared" si="1"/>
        <v>11.162965820867523</v>
      </c>
      <c r="L34">
        <f t="shared" si="2"/>
        <v>2.143659769468456</v>
      </c>
      <c r="M34">
        <f t="shared" si="3"/>
        <v>12.871138634779207</v>
      </c>
      <c r="N34">
        <f t="shared" si="4"/>
        <v>4.5952772072375545</v>
      </c>
      <c r="O34" s="3">
        <f t="shared" si="5"/>
        <v>2.8009493343529273</v>
      </c>
    </row>
  </sheetData>
  <autoFilter ref="A1:P34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xSplit="1" topLeftCell="H1" activePane="topRight" state="frozen"/>
      <selection pane="topRight" activeCell="Q2" sqref="Q2"/>
    </sheetView>
  </sheetViews>
  <sheetFormatPr baseColWidth="10" defaultRowHeight="14.4" x14ac:dyDescent="0.3"/>
  <cols>
    <col min="1" max="1" width="18.109375" bestFit="1" customWidth="1"/>
    <col min="2" max="2" width="42.5546875" customWidth="1"/>
    <col min="3" max="3" width="12.33203125" bestFit="1" customWidth="1"/>
    <col min="4" max="5" width="12" bestFit="1" customWidth="1"/>
    <col min="6" max="6" width="20.77734375" bestFit="1" customWidth="1"/>
    <col min="7" max="7" width="21.33203125" bestFit="1" customWidth="1"/>
    <col min="8" max="8" width="20.5546875" bestFit="1" customWidth="1"/>
    <col min="9" max="9" width="21.6640625" bestFit="1" customWidth="1"/>
    <col min="10" max="14" width="21.6640625" customWidth="1"/>
    <col min="15" max="15" width="12.5546875" style="3" bestFit="1" customWidth="1"/>
  </cols>
  <sheetData>
    <row r="1" spans="1:20" ht="15" customHeight="1" x14ac:dyDescent="0.3">
      <c r="A1" s="1" t="s">
        <v>0</v>
      </c>
      <c r="B1" s="1" t="s">
        <v>1</v>
      </c>
      <c r="C1" s="1" t="s">
        <v>45</v>
      </c>
      <c r="D1" s="1" t="s">
        <v>44</v>
      </c>
      <c r="E1" s="1" t="s">
        <v>5</v>
      </c>
      <c r="F1" s="1" t="s">
        <v>6</v>
      </c>
      <c r="G1" s="1" t="s">
        <v>4</v>
      </c>
      <c r="H1" s="1" t="s">
        <v>2</v>
      </c>
      <c r="I1" s="1" t="s">
        <v>3</v>
      </c>
      <c r="J1" s="1" t="s">
        <v>46</v>
      </c>
      <c r="K1" s="1" t="s">
        <v>42</v>
      </c>
      <c r="L1" s="1" t="s">
        <v>43</v>
      </c>
      <c r="M1" s="1" t="s">
        <v>51</v>
      </c>
      <c r="N1" s="1" t="s">
        <v>52</v>
      </c>
      <c r="O1" s="2" t="s">
        <v>41</v>
      </c>
      <c r="P1" s="1" t="s">
        <v>47</v>
      </c>
    </row>
    <row r="2" spans="1:20" x14ac:dyDescent="0.3">
      <c r="A2" t="s">
        <v>8</v>
      </c>
      <c r="B2" t="s">
        <v>58</v>
      </c>
      <c r="C2">
        <v>134.74771295091199</v>
      </c>
      <c r="D2">
        <v>7.2893602225061755</v>
      </c>
      <c r="E2">
        <v>120.45570701817627</v>
      </c>
      <c r="F2">
        <v>149.03971888364771</v>
      </c>
      <c r="G2">
        <v>5.4096355796121438E-2</v>
      </c>
      <c r="H2">
        <v>1.0562492797918264</v>
      </c>
      <c r="I2">
        <v>179101.41836829309</v>
      </c>
      <c r="J2">
        <f>SQRT(H2)</f>
        <v>1.0277398891703222</v>
      </c>
      <c r="K2">
        <f>+(G2*C2)^2</f>
        <v>53.134772453455284</v>
      </c>
      <c r="L2">
        <f>$Q$2*C2</f>
        <v>4.0424313885273593</v>
      </c>
      <c r="M2">
        <f>(1.96^2)*(K2)*H2</f>
        <v>215.60428782593789</v>
      </c>
      <c r="N2">
        <f>L2^2</f>
        <v>16.341251530951233</v>
      </c>
      <c r="O2" s="3">
        <f>M2/N2</f>
        <v>13.193866297056346</v>
      </c>
      <c r="P2" s="3">
        <f>SUM(O2:O34)</f>
        <v>1592.9830607835829</v>
      </c>
      <c r="Q2">
        <v>0.03</v>
      </c>
    </row>
    <row r="3" spans="1:20" x14ac:dyDescent="0.3">
      <c r="A3" s="5" t="s">
        <v>9</v>
      </c>
      <c r="B3" s="5" t="s">
        <v>58</v>
      </c>
      <c r="C3" s="5">
        <v>86.191470973170468</v>
      </c>
      <c r="D3" s="5">
        <v>15.096662826555033</v>
      </c>
      <c r="E3" s="5">
        <v>56.591946721993615</v>
      </c>
      <c r="F3" s="5">
        <v>115.79099522434731</v>
      </c>
      <c r="G3" s="5">
        <v>0.17515263002361678</v>
      </c>
      <c r="H3" s="5">
        <v>1.2157807182391382</v>
      </c>
      <c r="I3" s="5">
        <v>41964.977495926694</v>
      </c>
      <c r="J3" s="5">
        <f t="shared" ref="J3:J34" si="0">SQRT(H3)</f>
        <v>1.1026244683658795</v>
      </c>
      <c r="K3" s="5">
        <f t="shared" ref="K3:K34" si="1">+(G3*C3)^2</f>
        <v>227.90922849868855</v>
      </c>
      <c r="L3">
        <f t="shared" ref="L3:L34" si="2">$Q$2*C3</f>
        <v>2.5857441291951138</v>
      </c>
      <c r="M3">
        <f t="shared" ref="M3:M34" si="3">(1.96^2)*(K3)*H3</f>
        <v>1064.4598990198874</v>
      </c>
      <c r="N3">
        <f t="shared" ref="N3:N34" si="4">L3^2</f>
        <v>6.6860727016669967</v>
      </c>
      <c r="O3" s="3">
        <f>M3/N3</f>
        <v>159.20555257415796</v>
      </c>
    </row>
    <row r="4" spans="1:20" x14ac:dyDescent="0.3">
      <c r="A4" t="s">
        <v>10</v>
      </c>
      <c r="B4" t="s">
        <v>58</v>
      </c>
      <c r="C4">
        <v>99.802216729457456</v>
      </c>
      <c r="D4">
        <v>11.695016876495187</v>
      </c>
      <c r="E4">
        <v>76.872186455161724</v>
      </c>
      <c r="F4">
        <v>122.73224700375319</v>
      </c>
      <c r="G4">
        <v>0.11718193502853634</v>
      </c>
      <c r="H4">
        <v>1.0146318570877388</v>
      </c>
      <c r="I4">
        <v>55386.892249549615</v>
      </c>
      <c r="J4">
        <f t="shared" si="0"/>
        <v>1.0072893611508755</v>
      </c>
      <c r="K4">
        <f t="shared" si="1"/>
        <v>136.77341974150724</v>
      </c>
      <c r="L4">
        <f t="shared" si="2"/>
        <v>2.9940665018837236</v>
      </c>
      <c r="M4">
        <f t="shared" si="3"/>
        <v>533.11676794085065</v>
      </c>
      <c r="N4">
        <f t="shared" si="4"/>
        <v>8.9644342177022374</v>
      </c>
      <c r="O4" s="3">
        <f t="shared" ref="O4:O34" si="5">M4/N4</f>
        <v>59.470208045935003</v>
      </c>
    </row>
    <row r="5" spans="1:20" x14ac:dyDescent="0.3">
      <c r="A5" t="s">
        <v>11</v>
      </c>
      <c r="B5" t="s">
        <v>58</v>
      </c>
      <c r="C5">
        <v>95.279061089869913</v>
      </c>
      <c r="D5">
        <v>11.11675891117549</v>
      </c>
      <c r="E5">
        <v>73.482801958545551</v>
      </c>
      <c r="F5">
        <v>117.07532022119427</v>
      </c>
      <c r="G5">
        <v>0.11667578147826045</v>
      </c>
      <c r="H5">
        <v>0.61160109547867592</v>
      </c>
      <c r="I5">
        <v>39925.734909473671</v>
      </c>
      <c r="J5">
        <f t="shared" si="0"/>
        <v>0.78204929223078767</v>
      </c>
      <c r="K5">
        <f t="shared" si="1"/>
        <v>123.58232868919966</v>
      </c>
      <c r="L5">
        <f t="shared" si="2"/>
        <v>2.8583718326960974</v>
      </c>
      <c r="M5">
        <f t="shared" si="3"/>
        <v>290.35998935535497</v>
      </c>
      <c r="N5">
        <f t="shared" si="4"/>
        <v>8.1702895339504469</v>
      </c>
      <c r="O5" s="3">
        <f t="shared" si="5"/>
        <v>35.538518940951406</v>
      </c>
    </row>
    <row r="6" spans="1:20" x14ac:dyDescent="0.3">
      <c r="A6" s="4" t="s">
        <v>12</v>
      </c>
      <c r="B6" s="4" t="s">
        <v>58</v>
      </c>
      <c r="C6" s="4">
        <v>95.839088991384372</v>
      </c>
      <c r="D6" s="4">
        <v>8.4413326299551485</v>
      </c>
      <c r="E6" s="4">
        <v>79.288449107376024</v>
      </c>
      <c r="F6" s="4">
        <v>112.38972887539272</v>
      </c>
      <c r="G6" s="4">
        <v>8.8078181030226591E-2</v>
      </c>
      <c r="H6" s="4">
        <v>0.92392396536204757</v>
      </c>
      <c r="I6" s="4">
        <v>98393.317383503716</v>
      </c>
      <c r="J6" s="4">
        <f t="shared" si="0"/>
        <v>0.96120963653203539</v>
      </c>
      <c r="K6" s="4">
        <f t="shared" si="1"/>
        <v>71.256096569545505</v>
      </c>
      <c r="L6">
        <f t="shared" si="2"/>
        <v>2.8751726697415312</v>
      </c>
      <c r="M6">
        <f t="shared" si="3"/>
        <v>252.91256309169901</v>
      </c>
      <c r="N6">
        <f t="shared" si="4"/>
        <v>8.2666178808286439</v>
      </c>
      <c r="O6" s="3">
        <f t="shared" si="5"/>
        <v>30.594442217806627</v>
      </c>
      <c r="R6">
        <v>0.44609416046390926</v>
      </c>
    </row>
    <row r="7" spans="1:20" x14ac:dyDescent="0.3">
      <c r="A7" t="s">
        <v>13</v>
      </c>
      <c r="B7" t="s">
        <v>58</v>
      </c>
      <c r="C7">
        <v>78.18829858190233</v>
      </c>
      <c r="D7">
        <v>8.2241426643829474</v>
      </c>
      <c r="E7">
        <v>62.063495833354047</v>
      </c>
      <c r="F7">
        <v>94.313101330450607</v>
      </c>
      <c r="G7">
        <v>0.10518380388809905</v>
      </c>
      <c r="H7">
        <v>1.3562935579155293</v>
      </c>
      <c r="I7">
        <v>117673.85551396382</v>
      </c>
      <c r="J7">
        <f t="shared" si="0"/>
        <v>1.1646001708378413</v>
      </c>
      <c r="K7">
        <f t="shared" si="1"/>
        <v>67.636522564123851</v>
      </c>
      <c r="L7">
        <f t="shared" si="2"/>
        <v>2.3456489574570698</v>
      </c>
      <c r="M7">
        <f t="shared" si="3"/>
        <v>352.40909852848694</v>
      </c>
      <c r="N7">
        <f t="shared" si="4"/>
        <v>5.5020690316194383</v>
      </c>
      <c r="O7" s="3">
        <f t="shared" si="5"/>
        <v>64.050286629130397</v>
      </c>
      <c r="T7">
        <f>39000/33</f>
        <v>1181.8181818181818</v>
      </c>
    </row>
    <row r="8" spans="1:20" x14ac:dyDescent="0.3">
      <c r="A8" t="s">
        <v>14</v>
      </c>
      <c r="B8" t="s">
        <v>58</v>
      </c>
      <c r="C8">
        <v>75.819330676010239</v>
      </c>
      <c r="D8">
        <v>5.3362747636804109</v>
      </c>
      <c r="E8">
        <v>65.356674386127082</v>
      </c>
      <c r="F8">
        <v>86.281986965893395</v>
      </c>
      <c r="G8">
        <v>7.0381454387711248E-2</v>
      </c>
      <c r="H8">
        <v>1.0626116621103658</v>
      </c>
      <c r="I8">
        <v>156357.58224638464</v>
      </c>
      <c r="J8">
        <f t="shared" si="0"/>
        <v>1.0308305690608743</v>
      </c>
      <c r="K8">
        <f t="shared" si="1"/>
        <v>28.475828353492425</v>
      </c>
      <c r="L8">
        <f t="shared" si="2"/>
        <v>2.2745799202803072</v>
      </c>
      <c r="M8">
        <f t="shared" si="3"/>
        <v>116.24200361490308</v>
      </c>
      <c r="N8">
        <f t="shared" si="4"/>
        <v>5.1737138137423688</v>
      </c>
      <c r="O8" s="3">
        <f t="shared" si="5"/>
        <v>22.467807033729269</v>
      </c>
    </row>
    <row r="9" spans="1:20" x14ac:dyDescent="0.3">
      <c r="A9" t="s">
        <v>15</v>
      </c>
      <c r="B9" t="s">
        <v>58</v>
      </c>
      <c r="C9">
        <v>60.748665138061405</v>
      </c>
      <c r="D9">
        <v>4.2595417492296139</v>
      </c>
      <c r="E9">
        <v>52.397123426243695</v>
      </c>
      <c r="F9">
        <v>69.100206849879115</v>
      </c>
      <c r="G9">
        <v>7.0117454260914203E-2</v>
      </c>
      <c r="H9">
        <v>0.78295411902755008</v>
      </c>
      <c r="I9">
        <v>115634.59051730616</v>
      </c>
      <c r="J9">
        <f t="shared" si="0"/>
        <v>0.88484694666792518</v>
      </c>
      <c r="K9">
        <f t="shared" si="1"/>
        <v>18.143695913430079</v>
      </c>
      <c r="L9">
        <f t="shared" si="2"/>
        <v>1.822459954141842</v>
      </c>
      <c r="M9">
        <f t="shared" si="3"/>
        <v>54.572545857564776</v>
      </c>
      <c r="N9">
        <f t="shared" si="4"/>
        <v>3.3213602844506851</v>
      </c>
      <c r="O9" s="3">
        <f t="shared" si="5"/>
        <v>16.430781723094654</v>
      </c>
    </row>
    <row r="10" spans="1:20" x14ac:dyDescent="0.3">
      <c r="A10" t="s">
        <v>16</v>
      </c>
      <c r="B10" t="s">
        <v>58</v>
      </c>
      <c r="C10">
        <v>80.19384747917421</v>
      </c>
      <c r="D10">
        <v>4.8349585579981316</v>
      </c>
      <c r="E10">
        <v>70.714105185455765</v>
      </c>
      <c r="F10">
        <v>89.673589772892655</v>
      </c>
      <c r="G10">
        <v>6.029089150827608E-2</v>
      </c>
      <c r="H10">
        <v>7.1695804443570275</v>
      </c>
      <c r="I10">
        <v>903939.88475955627</v>
      </c>
      <c r="J10">
        <f t="shared" si="0"/>
        <v>2.6776072236900297</v>
      </c>
      <c r="K10">
        <f t="shared" si="1"/>
        <v>23.37682425755937</v>
      </c>
      <c r="L10">
        <f t="shared" si="2"/>
        <v>2.4058154243752261</v>
      </c>
      <c r="M10">
        <f t="shared" si="3"/>
        <v>643.85992790024466</v>
      </c>
      <c r="N10">
        <f t="shared" si="4"/>
        <v>5.7879478561617494</v>
      </c>
      <c r="O10" s="3">
        <f t="shared" si="5"/>
        <v>111.24148729411971</v>
      </c>
    </row>
    <row r="11" spans="1:20" x14ac:dyDescent="0.3">
      <c r="A11" t="s">
        <v>17</v>
      </c>
      <c r="B11" t="s">
        <v>58</v>
      </c>
      <c r="C11">
        <v>115.05648091156068</v>
      </c>
      <c r="D11">
        <v>14.708841493895688</v>
      </c>
      <c r="E11">
        <v>86.217345037143616</v>
      </c>
      <c r="F11">
        <v>143.89561678597775</v>
      </c>
      <c r="G11">
        <v>0.12784018229448357</v>
      </c>
      <c r="H11">
        <v>2.1835749562971603</v>
      </c>
      <c r="I11">
        <v>99292.605617947222</v>
      </c>
      <c r="J11">
        <f t="shared" si="0"/>
        <v>1.4776924430669462</v>
      </c>
      <c r="K11">
        <f t="shared" si="1"/>
        <v>216.35001809254749</v>
      </c>
      <c r="L11">
        <f t="shared" si="2"/>
        <v>3.4516944273468204</v>
      </c>
      <c r="M11">
        <f t="shared" si="3"/>
        <v>1814.8351545671669</v>
      </c>
      <c r="N11">
        <f t="shared" si="4"/>
        <v>11.914194419777095</v>
      </c>
      <c r="O11" s="3">
        <f t="shared" si="5"/>
        <v>152.32546075919424</v>
      </c>
    </row>
    <row r="12" spans="1:20" x14ac:dyDescent="0.3">
      <c r="A12" t="s">
        <v>18</v>
      </c>
      <c r="B12" t="s">
        <v>58</v>
      </c>
      <c r="C12">
        <v>103.03996372326939</v>
      </c>
      <c r="D12">
        <v>7.8819553811910259</v>
      </c>
      <c r="E12">
        <v>87.586076189802114</v>
      </c>
      <c r="F12">
        <v>118.49385125673668</v>
      </c>
      <c r="G12">
        <v>7.6494159124117139E-2</v>
      </c>
      <c r="H12">
        <v>0.78867656399383801</v>
      </c>
      <c r="I12">
        <v>109419.372577756</v>
      </c>
      <c r="J12">
        <f>SQRT(H12)</f>
        <v>0.88807463875162995</v>
      </c>
      <c r="K12">
        <f t="shared" si="1"/>
        <v>62.125220631086187</v>
      </c>
      <c r="L12">
        <f t="shared" si="2"/>
        <v>3.0911989116980818</v>
      </c>
      <c r="M12">
        <f t="shared" si="3"/>
        <v>188.22574402045862</v>
      </c>
      <c r="N12">
        <f t="shared" si="4"/>
        <v>9.5555107116834055</v>
      </c>
      <c r="O12" s="3">
        <f t="shared" si="5"/>
        <v>19.698135421513086</v>
      </c>
    </row>
    <row r="13" spans="1:20" x14ac:dyDescent="0.3">
      <c r="A13" t="s">
        <v>19</v>
      </c>
      <c r="B13" t="s">
        <v>58</v>
      </c>
      <c r="C13">
        <v>61.554701465165664</v>
      </c>
      <c r="D13">
        <v>5.7025394233820883</v>
      </c>
      <c r="E13">
        <v>50.37392224959067</v>
      </c>
      <c r="F13">
        <v>72.735480680740665</v>
      </c>
      <c r="G13">
        <v>9.2641817564645401E-2</v>
      </c>
      <c r="H13">
        <v>1.9424858979046575</v>
      </c>
      <c r="I13">
        <v>187154.02120146432</v>
      </c>
      <c r="J13">
        <f t="shared" si="0"/>
        <v>1.39373092736893</v>
      </c>
      <c r="K13">
        <f t="shared" si="1"/>
        <v>32.518955875226922</v>
      </c>
      <c r="L13">
        <f t="shared" si="2"/>
        <v>1.8466410439549699</v>
      </c>
      <c r="M13">
        <f t="shared" si="3"/>
        <v>242.664702877618</v>
      </c>
      <c r="N13">
        <f t="shared" si="4"/>
        <v>3.4100831452191009</v>
      </c>
      <c r="O13" s="3">
        <f t="shared" si="5"/>
        <v>71.160934365436589</v>
      </c>
    </row>
    <row r="14" spans="1:20" x14ac:dyDescent="0.3">
      <c r="A14" t="s">
        <v>20</v>
      </c>
      <c r="B14" t="s">
        <v>58</v>
      </c>
      <c r="C14">
        <v>70.065274973209114</v>
      </c>
      <c r="D14">
        <v>4.991504297741522</v>
      </c>
      <c r="E14">
        <v>60.278598658827356</v>
      </c>
      <c r="F14">
        <v>79.851951287590865</v>
      </c>
      <c r="G14">
        <v>7.1240772260583091E-2</v>
      </c>
      <c r="H14">
        <v>2.4946570394786645</v>
      </c>
      <c r="I14">
        <v>317256.03840748168</v>
      </c>
      <c r="J14">
        <f t="shared" si="0"/>
        <v>1.5794483339060712</v>
      </c>
      <c r="K14">
        <f t="shared" si="1"/>
        <v>24.915115154372085</v>
      </c>
      <c r="L14">
        <f t="shared" si="2"/>
        <v>2.1019582491962732</v>
      </c>
      <c r="M14">
        <f t="shared" si="3"/>
        <v>238.7733703194742</v>
      </c>
      <c r="N14">
        <f t="shared" si="4"/>
        <v>4.4182284813642623</v>
      </c>
      <c r="O14" s="3">
        <f t="shared" si="5"/>
        <v>54.042784642442406</v>
      </c>
    </row>
    <row r="15" spans="1:20" x14ac:dyDescent="0.3">
      <c r="A15" t="s">
        <v>21</v>
      </c>
      <c r="B15" t="s">
        <v>58</v>
      </c>
      <c r="C15">
        <v>89.154872883397445</v>
      </c>
      <c r="D15">
        <v>13.027784167129278</v>
      </c>
      <c r="E15">
        <v>63.611730148849389</v>
      </c>
      <c r="F15">
        <v>114.6980156179455</v>
      </c>
      <c r="G15">
        <v>0.146125318177144</v>
      </c>
      <c r="H15">
        <v>0.76850532417958761</v>
      </c>
      <c r="I15">
        <v>28669.759299483474</v>
      </c>
      <c r="J15">
        <f t="shared" si="0"/>
        <v>0.87664435444459898</v>
      </c>
      <c r="K15">
        <f t="shared" si="1"/>
        <v>169.72316030530433</v>
      </c>
      <c r="L15">
        <f t="shared" si="2"/>
        <v>2.6746461865019233</v>
      </c>
      <c r="M15">
        <f t="shared" si="3"/>
        <v>501.07199799558407</v>
      </c>
      <c r="N15">
        <f t="shared" si="4"/>
        <v>7.153732222969281</v>
      </c>
      <c r="O15" s="3">
        <f t="shared" si="5"/>
        <v>70.043437799745519</v>
      </c>
    </row>
    <row r="16" spans="1:20" x14ac:dyDescent="0.3">
      <c r="A16" t="s">
        <v>22</v>
      </c>
      <c r="B16" t="s">
        <v>58</v>
      </c>
      <c r="C16">
        <v>91.022567339965732</v>
      </c>
      <c r="D16">
        <v>15.468974893117423</v>
      </c>
      <c r="E16">
        <v>60.693063213777393</v>
      </c>
      <c r="F16">
        <v>121.35207146615407</v>
      </c>
      <c r="G16">
        <v>0.16994658956763334</v>
      </c>
      <c r="H16">
        <v>0.52758707859231979</v>
      </c>
      <c r="I16">
        <v>19641.905513030099</v>
      </c>
      <c r="J16">
        <f t="shared" si="0"/>
        <v>0.72635189721809068</v>
      </c>
      <c r="K16">
        <f t="shared" si="1"/>
        <v>239.28918424389718</v>
      </c>
      <c r="L16">
        <f t="shared" si="2"/>
        <v>2.7306770201989718</v>
      </c>
      <c r="M16">
        <f t="shared" si="3"/>
        <v>484.98617896191826</v>
      </c>
      <c r="N16">
        <f t="shared" si="4"/>
        <v>7.4565969886427359</v>
      </c>
      <c r="O16" s="3">
        <f t="shared" si="5"/>
        <v>65.041221846991135</v>
      </c>
    </row>
    <row r="17" spans="1:15" x14ac:dyDescent="0.3">
      <c r="A17" t="s">
        <v>23</v>
      </c>
      <c r="B17" t="s">
        <v>58</v>
      </c>
      <c r="C17">
        <v>119.97819448959437</v>
      </c>
      <c r="D17">
        <v>16.195499259532319</v>
      </c>
      <c r="E17">
        <v>88.224218223447934</v>
      </c>
      <c r="F17">
        <v>151.73217075574081</v>
      </c>
      <c r="G17">
        <v>0.13498702267049822</v>
      </c>
      <c r="H17">
        <v>0.5048113673292236</v>
      </c>
      <c r="I17">
        <v>19840.221048536016</v>
      </c>
      <c r="J17">
        <f t="shared" si="0"/>
        <v>0.71050078629739999</v>
      </c>
      <c r="K17">
        <f t="shared" si="1"/>
        <v>262.29419626551191</v>
      </c>
      <c r="L17">
        <f t="shared" si="2"/>
        <v>3.5993458346878309</v>
      </c>
      <c r="M17">
        <f t="shared" si="3"/>
        <v>508.66276728673603</v>
      </c>
      <c r="N17">
        <f t="shared" si="4"/>
        <v>12.955290437684639</v>
      </c>
      <c r="O17" s="3">
        <f t="shared" si="5"/>
        <v>39.262938159003092</v>
      </c>
    </row>
    <row r="18" spans="1:15" x14ac:dyDescent="0.3">
      <c r="A18" t="s">
        <v>24</v>
      </c>
      <c r="B18" t="s">
        <v>58</v>
      </c>
      <c r="C18">
        <v>143.7779356636627</v>
      </c>
      <c r="D18">
        <v>8.486748985013417</v>
      </c>
      <c r="E18">
        <v>127.13824944415677</v>
      </c>
      <c r="F18">
        <v>160.41762188316864</v>
      </c>
      <c r="G18">
        <v>5.9026782835902764E-2</v>
      </c>
      <c r="H18">
        <v>4.5845362864854531</v>
      </c>
      <c r="I18">
        <v>712810.11137671943</v>
      </c>
      <c r="J18">
        <f t="shared" si="0"/>
        <v>2.1411530273395813</v>
      </c>
      <c r="K18">
        <f t="shared" si="1"/>
        <v>72.024908334626261</v>
      </c>
      <c r="L18">
        <f t="shared" si="2"/>
        <v>4.3133380699098813</v>
      </c>
      <c r="M18">
        <f t="shared" si="3"/>
        <v>1268.4994155262548</v>
      </c>
      <c r="N18">
        <f t="shared" si="4"/>
        <v>18.604885305333902</v>
      </c>
      <c r="O18" s="3">
        <f t="shared" si="5"/>
        <v>68.1809855158088</v>
      </c>
    </row>
    <row r="19" spans="1:15" x14ac:dyDescent="0.3">
      <c r="A19" t="s">
        <v>25</v>
      </c>
      <c r="B19" t="s">
        <v>58</v>
      </c>
      <c r="C19">
        <v>119.27123284191457</v>
      </c>
      <c r="D19">
        <v>6.6342944670952164</v>
      </c>
      <c r="E19">
        <v>106.26359252932741</v>
      </c>
      <c r="F19">
        <v>132.27887315450172</v>
      </c>
      <c r="G19">
        <v>5.5623592621772397E-2</v>
      </c>
      <c r="H19">
        <v>0.70729716669763132</v>
      </c>
      <c r="I19">
        <v>137801.21970822662</v>
      </c>
      <c r="J19">
        <f t="shared" si="0"/>
        <v>0.84100961153700937</v>
      </c>
      <c r="K19">
        <f t="shared" si="1"/>
        <v>44.0138630761302</v>
      </c>
      <c r="L19">
        <f t="shared" si="2"/>
        <v>3.5781369852574367</v>
      </c>
      <c r="M19">
        <f t="shared" si="3"/>
        <v>119.59239110182988</v>
      </c>
      <c r="N19">
        <f t="shared" si="4"/>
        <v>12.803064285267178</v>
      </c>
      <c r="O19" s="3">
        <f t="shared" si="5"/>
        <v>9.340919364081298</v>
      </c>
    </row>
    <row r="20" spans="1:15" x14ac:dyDescent="0.3">
      <c r="A20" t="s">
        <v>26</v>
      </c>
      <c r="B20" t="s">
        <v>58</v>
      </c>
      <c r="C20">
        <v>90.559882008470069</v>
      </c>
      <c r="D20">
        <v>14.646814509369678</v>
      </c>
      <c r="E20">
        <v>61.842360377796695</v>
      </c>
      <c r="F20">
        <v>119.27740363914344</v>
      </c>
      <c r="G20">
        <v>0.16173623667044709</v>
      </c>
      <c r="H20">
        <v>0.55173251366484644</v>
      </c>
      <c r="I20">
        <v>17865.861434938884</v>
      </c>
      <c r="J20">
        <f t="shared" si="0"/>
        <v>0.7427869907751794</v>
      </c>
      <c r="K20">
        <f t="shared" si="1"/>
        <v>214.52917527188211</v>
      </c>
      <c r="L20">
        <f t="shared" si="2"/>
        <v>2.7167964602541019</v>
      </c>
      <c r="M20">
        <f t="shared" si="3"/>
        <v>454.70222948225893</v>
      </c>
      <c r="N20">
        <f t="shared" si="4"/>
        <v>7.3809830064492177</v>
      </c>
      <c r="O20" s="3">
        <f t="shared" si="5"/>
        <v>61.604562574518553</v>
      </c>
    </row>
    <row r="21" spans="1:15" x14ac:dyDescent="0.3">
      <c r="A21" t="s">
        <v>27</v>
      </c>
      <c r="B21" t="s">
        <v>58</v>
      </c>
      <c r="C21">
        <v>135.37757314981525</v>
      </c>
      <c r="D21">
        <v>8.2112912757225178</v>
      </c>
      <c r="E21">
        <v>119.27796769120356</v>
      </c>
      <c r="F21">
        <v>151.47717860842693</v>
      </c>
      <c r="G21">
        <v>6.0654738334210742E-2</v>
      </c>
      <c r="H21">
        <v>0.19793598910722748</v>
      </c>
      <c r="I21">
        <v>8312.2608001867466</v>
      </c>
      <c r="J21">
        <f t="shared" si="0"/>
        <v>0.44489997651969759</v>
      </c>
      <c r="K21">
        <f t="shared" si="1"/>
        <v>67.425304414756738</v>
      </c>
      <c r="L21">
        <f t="shared" si="2"/>
        <v>4.0613271944944573</v>
      </c>
      <c r="M21">
        <f t="shared" si="3"/>
        <v>51.269587620444916</v>
      </c>
      <c r="N21">
        <f t="shared" si="4"/>
        <v>16.494378580740221</v>
      </c>
      <c r="O21" s="3">
        <f t="shared" si="5"/>
        <v>3.108306710039396</v>
      </c>
    </row>
    <row r="22" spans="1:15" x14ac:dyDescent="0.3">
      <c r="A22" t="s">
        <v>28</v>
      </c>
      <c r="B22" t="s">
        <v>58</v>
      </c>
      <c r="C22">
        <v>72.629179491207324</v>
      </c>
      <c r="D22">
        <v>7.3155800308303407</v>
      </c>
      <c r="E22">
        <v>58.285765253121674</v>
      </c>
      <c r="F22">
        <v>86.972593729292967</v>
      </c>
      <c r="G22">
        <v>0.10072508160051545</v>
      </c>
      <c r="H22">
        <v>0.65069767346131224</v>
      </c>
      <c r="I22">
        <v>42274.92762347182</v>
      </c>
      <c r="J22">
        <f t="shared" si="0"/>
        <v>0.80665833750188953</v>
      </c>
      <c r="K22">
        <f t="shared" si="1"/>
        <v>53.517711187483648</v>
      </c>
      <c r="L22">
        <f t="shared" si="2"/>
        <v>2.1788753847362194</v>
      </c>
      <c r="M22">
        <f t="shared" si="3"/>
        <v>133.77930276954686</v>
      </c>
      <c r="N22">
        <f t="shared" si="4"/>
        <v>4.7474979422094084</v>
      </c>
      <c r="O22" s="3">
        <f t="shared" si="5"/>
        <v>28.178906952256234</v>
      </c>
    </row>
    <row r="23" spans="1:15" x14ac:dyDescent="0.3">
      <c r="A23" t="s">
        <v>29</v>
      </c>
      <c r="B23" t="s">
        <v>58</v>
      </c>
      <c r="C23">
        <v>74.184985974195072</v>
      </c>
      <c r="D23">
        <v>8.9309055117973912</v>
      </c>
      <c r="E23">
        <v>56.674456838151627</v>
      </c>
      <c r="F23">
        <v>91.695515110238517</v>
      </c>
      <c r="G23">
        <v>0.1203869677201795</v>
      </c>
      <c r="H23">
        <v>0.83362896435254752</v>
      </c>
      <c r="I23">
        <v>31373.162748673352</v>
      </c>
      <c r="J23">
        <f t="shared" si="0"/>
        <v>0.91303283859483797</v>
      </c>
      <c r="K23">
        <f t="shared" si="1"/>
        <v>79.761073260653021</v>
      </c>
      <c r="L23">
        <f t="shared" si="2"/>
        <v>2.2255495792258522</v>
      </c>
      <c r="M23">
        <f t="shared" si="3"/>
        <v>255.43236687347192</v>
      </c>
      <c r="N23">
        <f t="shared" si="4"/>
        <v>4.9530709295923678</v>
      </c>
      <c r="O23" s="3">
        <f t="shared" si="5"/>
        <v>51.570504542420053</v>
      </c>
    </row>
    <row r="24" spans="1:15" x14ac:dyDescent="0.3">
      <c r="A24" t="s">
        <v>30</v>
      </c>
      <c r="B24" t="s">
        <v>58</v>
      </c>
      <c r="C24">
        <v>90.071163169602968</v>
      </c>
      <c r="D24">
        <v>5.6552140699168492</v>
      </c>
      <c r="E24">
        <v>78.983173199153441</v>
      </c>
      <c r="F24">
        <v>101.1591531400525</v>
      </c>
      <c r="G24">
        <v>6.2786066826606271E-2</v>
      </c>
      <c r="H24">
        <v>0.70020573599065439</v>
      </c>
      <c r="I24">
        <v>91496.149031470966</v>
      </c>
      <c r="J24">
        <f t="shared" si="0"/>
        <v>0.8367829682723319</v>
      </c>
      <c r="K24">
        <f t="shared" si="1"/>
        <v>31.981446176585493</v>
      </c>
      <c r="L24">
        <f t="shared" si="2"/>
        <v>2.702134895088089</v>
      </c>
      <c r="M24">
        <f t="shared" si="3"/>
        <v>86.027223250479722</v>
      </c>
      <c r="N24">
        <f t="shared" si="4"/>
        <v>7.301532991252718</v>
      </c>
      <c r="O24" s="3">
        <f t="shared" si="5"/>
        <v>11.782076908169952</v>
      </c>
    </row>
    <row r="25" spans="1:15" x14ac:dyDescent="0.3">
      <c r="A25" t="s">
        <v>31</v>
      </c>
      <c r="B25" t="s">
        <v>58</v>
      </c>
      <c r="C25">
        <v>57.815951045044677</v>
      </c>
      <c r="D25">
        <v>4.4417321790930719</v>
      </c>
      <c r="E25">
        <v>49.107194622331399</v>
      </c>
      <c r="F25">
        <v>66.524707467757963</v>
      </c>
      <c r="G25">
        <v>7.6825376021791944E-2</v>
      </c>
      <c r="H25">
        <v>1.1581026658907976</v>
      </c>
      <c r="I25">
        <v>68116.17396360627</v>
      </c>
      <c r="J25">
        <f t="shared" si="0"/>
        <v>1.0761517857118472</v>
      </c>
      <c r="K25">
        <f t="shared" si="1"/>
        <v>19.72898475079089</v>
      </c>
      <c r="L25">
        <f t="shared" si="2"/>
        <v>1.7344785313513402</v>
      </c>
      <c r="M25">
        <f t="shared" si="3"/>
        <v>87.773606070942051</v>
      </c>
      <c r="N25">
        <f t="shared" si="4"/>
        <v>3.008415775718702</v>
      </c>
      <c r="O25" s="3">
        <f t="shared" si="5"/>
        <v>29.176022403343893</v>
      </c>
    </row>
    <row r="26" spans="1:15" x14ac:dyDescent="0.3">
      <c r="A26" t="s">
        <v>32</v>
      </c>
      <c r="B26" t="s">
        <v>58</v>
      </c>
      <c r="C26">
        <v>148.30248479931478</v>
      </c>
      <c r="D26">
        <v>11.322742070269491</v>
      </c>
      <c r="E26">
        <v>126.090564930027</v>
      </c>
      <c r="F26">
        <v>170.51440466860257</v>
      </c>
      <c r="G26">
        <v>7.6348970724203311E-2</v>
      </c>
      <c r="H26">
        <v>4.93270514438895</v>
      </c>
      <c r="I26">
        <v>465165.27865121205</v>
      </c>
      <c r="J26">
        <f t="shared" si="0"/>
        <v>2.2209694154555462</v>
      </c>
      <c r="K26">
        <f t="shared" si="1"/>
        <v>128.20448798985066</v>
      </c>
      <c r="L26">
        <f t="shared" si="2"/>
        <v>4.4490745439794432</v>
      </c>
      <c r="M26">
        <f t="shared" si="3"/>
        <v>2429.4083916744507</v>
      </c>
      <c r="N26">
        <f t="shared" si="4"/>
        <v>19.794264297885892</v>
      </c>
      <c r="O26" s="3">
        <f t="shared" si="5"/>
        <v>122.73294703526422</v>
      </c>
    </row>
    <row r="27" spans="1:15" x14ac:dyDescent="0.3">
      <c r="A27" t="s">
        <v>33</v>
      </c>
      <c r="B27" t="s">
        <v>58</v>
      </c>
      <c r="C27">
        <v>91.071108781261856</v>
      </c>
      <c r="D27">
        <v>6.521897402075326</v>
      </c>
      <c r="E27">
        <v>78.277046919604928</v>
      </c>
      <c r="F27">
        <v>103.86517064291878</v>
      </c>
      <c r="G27">
        <v>7.161324254588658E-2</v>
      </c>
      <c r="H27">
        <v>7.033563808189534</v>
      </c>
      <c r="I27">
        <v>580903.59519327222</v>
      </c>
      <c r="J27">
        <f t="shared" si="0"/>
        <v>2.6520866894182653</v>
      </c>
      <c r="K27">
        <f t="shared" si="1"/>
        <v>42.535145723196884</v>
      </c>
      <c r="L27">
        <f t="shared" si="2"/>
        <v>2.7321332634378557</v>
      </c>
      <c r="M27">
        <f t="shared" si="3"/>
        <v>1149.305538151878</v>
      </c>
      <c r="N27">
        <f t="shared" si="4"/>
        <v>7.4645521691835874</v>
      </c>
      <c r="O27" s="3">
        <f t="shared" si="5"/>
        <v>153.96845143592583</v>
      </c>
    </row>
    <row r="28" spans="1:15" x14ac:dyDescent="0.3">
      <c r="A28" t="s">
        <v>34</v>
      </c>
      <c r="B28" t="s">
        <v>58</v>
      </c>
      <c r="C28">
        <v>183.85269317196895</v>
      </c>
      <c r="D28">
        <v>11.497881820418286</v>
      </c>
      <c r="E28">
        <v>161.29720015828829</v>
      </c>
      <c r="F28">
        <v>206.40818618564961</v>
      </c>
      <c r="G28">
        <v>6.2538555307773469E-2</v>
      </c>
      <c r="H28">
        <v>0.92065354001406718</v>
      </c>
      <c r="I28">
        <v>87558.322018205596</v>
      </c>
      <c r="J28">
        <f t="shared" si="0"/>
        <v>0.95950692546435912</v>
      </c>
      <c r="K28">
        <f t="shared" si="1"/>
        <v>132.2012863563053</v>
      </c>
      <c r="L28">
        <f t="shared" si="2"/>
        <v>5.5155807951590683</v>
      </c>
      <c r="M28">
        <f t="shared" si="3"/>
        <v>467.56721448049348</v>
      </c>
      <c r="N28">
        <f t="shared" si="4"/>
        <v>30.42163150792754</v>
      </c>
      <c r="O28" s="3">
        <f t="shared" si="5"/>
        <v>15.369564066892686</v>
      </c>
    </row>
    <row r="29" spans="1:15" x14ac:dyDescent="0.3">
      <c r="A29" t="s">
        <v>35</v>
      </c>
      <c r="B29" t="s">
        <v>58</v>
      </c>
      <c r="C29">
        <v>95.731426818518173</v>
      </c>
      <c r="D29">
        <v>7.5565690536130692</v>
      </c>
      <c r="E29">
        <v>80.907640737025432</v>
      </c>
      <c r="F29">
        <v>110.55521290001091</v>
      </c>
      <c r="G29">
        <v>7.8935092735412313E-2</v>
      </c>
      <c r="H29">
        <v>0.61320520081107421</v>
      </c>
      <c r="I29">
        <v>61834.296269744074</v>
      </c>
      <c r="J29">
        <f t="shared" si="0"/>
        <v>0.78307419879030249</v>
      </c>
      <c r="K29">
        <f t="shared" si="1"/>
        <v>57.101735862022714</v>
      </c>
      <c r="L29">
        <f t="shared" si="2"/>
        <v>2.8719428045555451</v>
      </c>
      <c r="M29">
        <f t="shared" si="3"/>
        <v>134.51393672903049</v>
      </c>
      <c r="N29">
        <f t="shared" si="4"/>
        <v>8.2480554726383701</v>
      </c>
      <c r="O29" s="3">
        <f t="shared" si="5"/>
        <v>16.308563536612887</v>
      </c>
    </row>
    <row r="30" spans="1:15" x14ac:dyDescent="0.3">
      <c r="A30" t="s">
        <v>36</v>
      </c>
      <c r="B30" t="s">
        <v>58</v>
      </c>
      <c r="C30">
        <v>174.30272603915043</v>
      </c>
      <c r="D30">
        <v>11.246817780532083</v>
      </c>
      <c r="E30">
        <v>152.23974749779487</v>
      </c>
      <c r="F30">
        <v>196.36570458050599</v>
      </c>
      <c r="G30">
        <v>6.4524623544934781E-2</v>
      </c>
      <c r="H30">
        <v>0.41255224131857338</v>
      </c>
      <c r="I30">
        <v>47856.523590048193</v>
      </c>
      <c r="J30">
        <f t="shared" si="0"/>
        <v>0.64230229745702561</v>
      </c>
      <c r="K30">
        <f t="shared" si="1"/>
        <v>126.49091018849258</v>
      </c>
      <c r="L30">
        <f t="shared" si="2"/>
        <v>5.2290817811745125</v>
      </c>
      <c r="M30">
        <f t="shared" si="3"/>
        <v>200.47047123161317</v>
      </c>
      <c r="N30">
        <f t="shared" si="4"/>
        <v>27.343296274211212</v>
      </c>
      <c r="O30" s="3">
        <f t="shared" si="5"/>
        <v>7.3316131757196583</v>
      </c>
    </row>
    <row r="31" spans="1:15" x14ac:dyDescent="0.3">
      <c r="A31" t="s">
        <v>37</v>
      </c>
      <c r="B31" t="s">
        <v>58</v>
      </c>
      <c r="C31">
        <v>85.361711964257594</v>
      </c>
      <c r="D31">
        <v>5.9113395987156476</v>
      </c>
      <c r="E31">
        <v>73.765386562517293</v>
      </c>
      <c r="F31">
        <v>96.958037365997896</v>
      </c>
      <c r="G31">
        <v>6.9250480838421169E-2</v>
      </c>
      <c r="H31">
        <v>0.3060498699960601</v>
      </c>
      <c r="I31">
        <v>37221.585979029624</v>
      </c>
      <c r="J31">
        <f t="shared" si="0"/>
        <v>0.55321774193897655</v>
      </c>
      <c r="K31">
        <f t="shared" si="1"/>
        <v>34.943935851343674</v>
      </c>
      <c r="L31">
        <f t="shared" si="2"/>
        <v>2.5608513589277275</v>
      </c>
      <c r="M31">
        <f t="shared" si="3"/>
        <v>41.084325513143995</v>
      </c>
      <c r="N31">
        <f t="shared" si="4"/>
        <v>6.5579596825219886</v>
      </c>
      <c r="O31" s="3">
        <f t="shared" si="5"/>
        <v>6.2648030030804085</v>
      </c>
    </row>
    <row r="32" spans="1:15" x14ac:dyDescent="0.3">
      <c r="A32" t="s">
        <v>38</v>
      </c>
      <c r="B32" t="s">
        <v>58</v>
      </c>
      <c r="C32">
        <v>95.700996617380952</v>
      </c>
      <c r="D32">
        <v>6.6607377032638855</v>
      </c>
      <c r="E32">
        <v>82.634570550526277</v>
      </c>
      <c r="F32">
        <v>108.76742268423563</v>
      </c>
      <c r="G32">
        <v>6.9599460180064424E-2</v>
      </c>
      <c r="H32">
        <v>0.68519970804805053</v>
      </c>
      <c r="I32">
        <v>72127.575450937409</v>
      </c>
      <c r="J32">
        <f t="shared" si="0"/>
        <v>0.82776790711409587</v>
      </c>
      <c r="K32">
        <f t="shared" si="1"/>
        <v>44.365426751681063</v>
      </c>
      <c r="L32">
        <f t="shared" si="2"/>
        <v>2.8710298985214284</v>
      </c>
      <c r="M32">
        <f t="shared" si="3"/>
        <v>116.78148012141976</v>
      </c>
      <c r="N32">
        <f t="shared" si="4"/>
        <v>8.242812678203963</v>
      </c>
      <c r="O32" s="3">
        <f t="shared" si="5"/>
        <v>14.167673666807799</v>
      </c>
    </row>
    <row r="33" spans="1:15" x14ac:dyDescent="0.3">
      <c r="A33" t="s">
        <v>39</v>
      </c>
      <c r="B33" t="s">
        <v>58</v>
      </c>
      <c r="C33">
        <v>86.684522844682363</v>
      </c>
      <c r="D33">
        <v>4.7157015992518883</v>
      </c>
      <c r="E33">
        <v>77.433690722922108</v>
      </c>
      <c r="F33">
        <v>95.935354966442617</v>
      </c>
      <c r="G33">
        <v>5.440073319318238E-2</v>
      </c>
      <c r="H33">
        <v>0.37856509066035665</v>
      </c>
      <c r="I33">
        <v>53353.852545474998</v>
      </c>
      <c r="J33">
        <f t="shared" si="0"/>
        <v>0.61527643434504842</v>
      </c>
      <c r="K33">
        <f t="shared" si="1"/>
        <v>22.237841573186817</v>
      </c>
      <c r="L33">
        <f t="shared" si="2"/>
        <v>2.6005356853404709</v>
      </c>
      <c r="M33">
        <f t="shared" si="3"/>
        <v>32.340396315995392</v>
      </c>
      <c r="N33">
        <f t="shared" si="4"/>
        <v>6.7627858507292329</v>
      </c>
      <c r="O33" s="3">
        <f t="shared" si="5"/>
        <v>4.7821115483803345</v>
      </c>
    </row>
    <row r="34" spans="1:15" x14ac:dyDescent="0.3">
      <c r="A34" t="s">
        <v>40</v>
      </c>
      <c r="B34" t="s">
        <v>58</v>
      </c>
      <c r="C34">
        <v>158.2084585979128</v>
      </c>
      <c r="D34">
        <v>9.6180021590363047</v>
      </c>
      <c r="E34">
        <v>139.34074157907352</v>
      </c>
      <c r="F34">
        <v>177.07617561675207</v>
      </c>
      <c r="G34">
        <v>6.0793223347687636E-2</v>
      </c>
      <c r="H34">
        <v>0.33895746406308347</v>
      </c>
      <c r="I34">
        <v>44941.586077714383</v>
      </c>
      <c r="J34">
        <f t="shared" si="0"/>
        <v>0.58220053595224686</v>
      </c>
      <c r="K34">
        <f t="shared" si="1"/>
        <v>92.505965531227019</v>
      </c>
      <c r="L34">
        <f t="shared" si="2"/>
        <v>4.7462537579373834</v>
      </c>
      <c r="M34">
        <f t="shared" si="3"/>
        <v>120.45562489071888</v>
      </c>
      <c r="N34">
        <f t="shared" si="4"/>
        <v>22.526924734734735</v>
      </c>
      <c r="O34" s="3">
        <f t="shared" si="5"/>
        <v>5.3471845939532905</v>
      </c>
    </row>
  </sheetData>
  <autoFilter ref="A1:P34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xSplit="1" topLeftCell="B1" activePane="topRight" state="frozen"/>
      <selection pane="topRight" activeCell="A2" sqref="A2"/>
    </sheetView>
  </sheetViews>
  <sheetFormatPr baseColWidth="10" defaultRowHeight="14.4" x14ac:dyDescent="0.3"/>
  <cols>
    <col min="1" max="1" width="18.109375" bestFit="1" customWidth="1"/>
    <col min="2" max="2" width="42.5546875" customWidth="1"/>
    <col min="3" max="3" width="12.33203125" bestFit="1" customWidth="1"/>
    <col min="4" max="5" width="12" bestFit="1" customWidth="1"/>
    <col min="6" max="6" width="20.77734375" bestFit="1" customWidth="1"/>
    <col min="7" max="7" width="21.33203125" bestFit="1" customWidth="1"/>
    <col min="8" max="8" width="20.5546875" bestFit="1" customWidth="1"/>
    <col min="9" max="9" width="21.6640625" bestFit="1" customWidth="1"/>
    <col min="10" max="14" width="21.6640625" customWidth="1"/>
    <col min="15" max="15" width="12.5546875" style="3" bestFit="1" customWidth="1"/>
  </cols>
  <sheetData>
    <row r="1" spans="1:20" ht="15" customHeight="1" x14ac:dyDescent="0.3">
      <c r="A1" s="1" t="s">
        <v>0</v>
      </c>
      <c r="B1" s="1" t="s">
        <v>1</v>
      </c>
      <c r="C1" s="1" t="s">
        <v>45</v>
      </c>
      <c r="D1" s="1" t="s">
        <v>44</v>
      </c>
      <c r="E1" s="1" t="s">
        <v>5</v>
      </c>
      <c r="F1" s="1" t="s">
        <v>6</v>
      </c>
      <c r="G1" s="1" t="s">
        <v>4</v>
      </c>
      <c r="H1" s="1" t="s">
        <v>2</v>
      </c>
      <c r="I1" s="1" t="s">
        <v>3</v>
      </c>
      <c r="J1" s="1" t="s">
        <v>46</v>
      </c>
      <c r="K1" s="1" t="s">
        <v>42</v>
      </c>
      <c r="L1" s="1" t="s">
        <v>43</v>
      </c>
      <c r="M1" s="1" t="s">
        <v>51</v>
      </c>
      <c r="N1" s="1" t="s">
        <v>52</v>
      </c>
      <c r="O1" s="2" t="s">
        <v>41</v>
      </c>
      <c r="P1" s="1" t="s">
        <v>47</v>
      </c>
    </row>
    <row r="2" spans="1:20" x14ac:dyDescent="0.3">
      <c r="A2" t="s">
        <v>8</v>
      </c>
      <c r="B2" t="s">
        <v>59</v>
      </c>
      <c r="C2">
        <v>38.328941343867996</v>
      </c>
      <c r="D2">
        <v>1.0736401569937399</v>
      </c>
      <c r="E2">
        <v>36.223889485104429</v>
      </c>
      <c r="F2">
        <v>40.433993202631562</v>
      </c>
      <c r="G2">
        <v>2.8011213442124063E-2</v>
      </c>
      <c r="H2">
        <v>1.2574440075573601</v>
      </c>
      <c r="I2">
        <v>163748.01722950433</v>
      </c>
      <c r="J2">
        <f>SQRT(H2)</f>
        <v>1.1213581085261568</v>
      </c>
      <c r="K2">
        <f>+(G2*C2)^2</f>
        <v>1.1527031867095425</v>
      </c>
      <c r="L2">
        <f>$Q$2*C2</f>
        <v>1.1498682403160398</v>
      </c>
      <c r="M2">
        <f>(1.96^2)*(K2)*H2</f>
        <v>5.5682444396849098</v>
      </c>
      <c r="N2">
        <f>L2^2</f>
        <v>1.322196970087506</v>
      </c>
      <c r="O2" s="3">
        <f>M2/N2</f>
        <v>4.2113577369008723</v>
      </c>
      <c r="P2" s="3">
        <f>SUM(O2:O34)</f>
        <v>919.1804403871364</v>
      </c>
      <c r="Q2">
        <v>0.03</v>
      </c>
    </row>
    <row r="3" spans="1:20" x14ac:dyDescent="0.3">
      <c r="A3" s="5" t="s">
        <v>9</v>
      </c>
      <c r="B3" s="5" t="s">
        <v>59</v>
      </c>
      <c r="C3" s="5">
        <v>25.182772906618496</v>
      </c>
      <c r="D3" s="5">
        <v>2.4687872990564905</v>
      </c>
      <c r="E3" s="5">
        <v>20.342300743838678</v>
      </c>
      <c r="F3" s="5">
        <v>30.023245069398314</v>
      </c>
      <c r="G3" s="5">
        <v>9.8034767982506321E-2</v>
      </c>
      <c r="H3" s="5">
        <v>1.7572473834982811</v>
      </c>
      <c r="I3" s="5">
        <v>30101.560558318411</v>
      </c>
      <c r="J3" s="5">
        <f t="shared" ref="J3:J34" si="0">SQRT(H3)</f>
        <v>1.3256120788142665</v>
      </c>
      <c r="K3" s="5">
        <f t="shared" ref="K3:K34" si="1">+(G3*C3)^2</f>
        <v>6.0949107279826418</v>
      </c>
      <c r="L3">
        <f t="shared" ref="L3:L34" si="2">$Q$2*C3</f>
        <v>0.7554831871985549</v>
      </c>
      <c r="M3">
        <f t="shared" ref="M3:M34" si="3">(1.96^2)*(K3)*H3</f>
        <v>41.144557594394954</v>
      </c>
      <c r="N3">
        <f t="shared" ref="N3:N34" si="4">L3^2</f>
        <v>0.57075484613968674</v>
      </c>
      <c r="O3" s="3">
        <f>M3/N3</f>
        <v>72.087968893610096</v>
      </c>
    </row>
    <row r="4" spans="1:20" x14ac:dyDescent="0.3">
      <c r="A4" t="s">
        <v>10</v>
      </c>
      <c r="B4" t="s">
        <v>59</v>
      </c>
      <c r="C4">
        <v>28.522749680734009</v>
      </c>
      <c r="D4">
        <v>1.8664195567707391</v>
      </c>
      <c r="E4">
        <v>24.863320651724781</v>
      </c>
      <c r="F4">
        <v>32.182178709743233</v>
      </c>
      <c r="G4">
        <v>6.5436172096389147E-2</v>
      </c>
      <c r="H4">
        <v>1.801103572678362</v>
      </c>
      <c r="I4">
        <v>46619.64471186541</v>
      </c>
      <c r="J4">
        <f t="shared" si="0"/>
        <v>1.3420520007355758</v>
      </c>
      <c r="K4">
        <f t="shared" si="1"/>
        <v>3.4835219618962823</v>
      </c>
      <c r="L4">
        <f t="shared" si="2"/>
        <v>0.85568249042202027</v>
      </c>
      <c r="M4">
        <f t="shared" si="3"/>
        <v>24.102904682289452</v>
      </c>
      <c r="N4">
        <f t="shared" si="4"/>
        <v>0.73219252441483085</v>
      </c>
      <c r="O4" s="3">
        <f t="shared" ref="O4:O34" si="5">M4/N4</f>
        <v>32.918807388196875</v>
      </c>
    </row>
    <row r="5" spans="1:20" x14ac:dyDescent="0.3">
      <c r="A5" t="s">
        <v>11</v>
      </c>
      <c r="B5" t="s">
        <v>59</v>
      </c>
      <c r="C5">
        <v>28.562390762964363</v>
      </c>
      <c r="D5">
        <v>1.602481065008881</v>
      </c>
      <c r="E5">
        <v>25.420457478747579</v>
      </c>
      <c r="F5">
        <v>31.704324047181146</v>
      </c>
      <c r="G5">
        <v>5.6104584462402567E-2</v>
      </c>
      <c r="H5">
        <v>1.0165368949890907</v>
      </c>
      <c r="I5">
        <v>36558.337893251773</v>
      </c>
      <c r="J5">
        <f t="shared" si="0"/>
        <v>1.0082345436400653</v>
      </c>
      <c r="K5">
        <f t="shared" si="1"/>
        <v>2.5679455637119974</v>
      </c>
      <c r="L5">
        <f t="shared" si="2"/>
        <v>0.85687172288893088</v>
      </c>
      <c r="M5">
        <f t="shared" si="3"/>
        <v>10.028156472029066</v>
      </c>
      <c r="N5">
        <f t="shared" si="4"/>
        <v>0.73422914948664475</v>
      </c>
      <c r="O5" s="3">
        <f t="shared" si="5"/>
        <v>13.658074565740831</v>
      </c>
    </row>
    <row r="6" spans="1:20" x14ac:dyDescent="0.3">
      <c r="A6" s="4" t="s">
        <v>12</v>
      </c>
      <c r="B6" s="4" t="s">
        <v>59</v>
      </c>
      <c r="C6" s="4">
        <v>26.794435997813498</v>
      </c>
      <c r="D6" s="4">
        <v>1.2666046753682654</v>
      </c>
      <c r="E6" s="4">
        <v>24.31104479002903</v>
      </c>
      <c r="F6" s="4">
        <v>29.277827205597966</v>
      </c>
      <c r="G6" s="4">
        <v>4.7271182549676508E-2</v>
      </c>
      <c r="H6" s="4">
        <v>1.6014975671470149</v>
      </c>
      <c r="I6" s="4">
        <v>80604.756326028975</v>
      </c>
      <c r="J6" s="4">
        <f t="shared" si="0"/>
        <v>1.2655028910069763</v>
      </c>
      <c r="K6" s="4">
        <f t="shared" si="1"/>
        <v>1.604287403664749</v>
      </c>
      <c r="L6">
        <f t="shared" si="2"/>
        <v>0.80383307993440489</v>
      </c>
      <c r="M6">
        <f t="shared" si="3"/>
        <v>9.8700783358573521</v>
      </c>
      <c r="N6">
        <f t="shared" si="4"/>
        <v>0.64614762039683138</v>
      </c>
      <c r="O6" s="3">
        <f t="shared" si="5"/>
        <v>15.275268412805801</v>
      </c>
      <c r="R6">
        <v>0.44609416046390926</v>
      </c>
    </row>
    <row r="7" spans="1:20" x14ac:dyDescent="0.3">
      <c r="A7" t="s">
        <v>13</v>
      </c>
      <c r="B7" t="s">
        <v>59</v>
      </c>
      <c r="C7">
        <v>24.021306699131888</v>
      </c>
      <c r="D7">
        <v>1.5584502024114066</v>
      </c>
      <c r="E7">
        <v>20.965703316558599</v>
      </c>
      <c r="F7">
        <v>27.076910081705176</v>
      </c>
      <c r="G7">
        <v>6.4877827918817091E-2</v>
      </c>
      <c r="H7">
        <v>2.6042885458110896</v>
      </c>
      <c r="I7">
        <v>85206.930624926128</v>
      </c>
      <c r="J7">
        <f t="shared" si="0"/>
        <v>1.6137808233496547</v>
      </c>
      <c r="K7">
        <f t="shared" si="1"/>
        <v>2.4287670333961549</v>
      </c>
      <c r="L7">
        <f t="shared" si="2"/>
        <v>0.72063920097395662</v>
      </c>
      <c r="M7">
        <f t="shared" si="3"/>
        <v>24.298927371850823</v>
      </c>
      <c r="N7">
        <f t="shared" si="4"/>
        <v>0.51932085798038263</v>
      </c>
      <c r="O7" s="3">
        <f t="shared" si="5"/>
        <v>46.789815965313522</v>
      </c>
      <c r="T7">
        <f>39000/33</f>
        <v>1181.8181818181818</v>
      </c>
    </row>
    <row r="8" spans="1:20" x14ac:dyDescent="0.3">
      <c r="A8" t="s">
        <v>14</v>
      </c>
      <c r="B8" t="s">
        <v>59</v>
      </c>
      <c r="C8">
        <v>33.026317718854898</v>
      </c>
      <c r="D8">
        <v>1.124171757583863</v>
      </c>
      <c r="E8">
        <v>30.822190169734906</v>
      </c>
      <c r="F8">
        <v>35.230445267974893</v>
      </c>
      <c r="G8">
        <v>3.4038664774973304E-2</v>
      </c>
      <c r="H8">
        <v>1.5773277240947485</v>
      </c>
      <c r="I8">
        <v>146240.03122175025</v>
      </c>
      <c r="J8">
        <f t="shared" si="0"/>
        <v>1.2559170848805061</v>
      </c>
      <c r="K8">
        <f t="shared" si="1"/>
        <v>1.2637621405491917</v>
      </c>
      <c r="L8">
        <f t="shared" si="2"/>
        <v>0.99078953156564686</v>
      </c>
      <c r="M8">
        <f t="shared" si="3"/>
        <v>7.6577189013438449</v>
      </c>
      <c r="N8">
        <f t="shared" si="4"/>
        <v>0.98166389586007397</v>
      </c>
      <c r="O8" s="3">
        <f t="shared" si="5"/>
        <v>7.8007543453909136</v>
      </c>
    </row>
    <row r="9" spans="1:20" x14ac:dyDescent="0.3">
      <c r="A9" t="s">
        <v>15</v>
      </c>
      <c r="B9" t="s">
        <v>59</v>
      </c>
      <c r="C9">
        <v>31.950359063203074</v>
      </c>
      <c r="D9">
        <v>1.2013490222098961</v>
      </c>
      <c r="E9">
        <v>29.59491252391954</v>
      </c>
      <c r="F9">
        <v>34.305805602486608</v>
      </c>
      <c r="G9">
        <v>3.7600485798404637E-2</v>
      </c>
      <c r="H9">
        <v>1.0895715424384493</v>
      </c>
      <c r="I9">
        <v>96831.71558542487</v>
      </c>
      <c r="J9">
        <f t="shared" si="0"/>
        <v>1.0438254367653863</v>
      </c>
      <c r="K9">
        <f t="shared" si="1"/>
        <v>1.4432394731646736</v>
      </c>
      <c r="L9">
        <f t="shared" si="2"/>
        <v>0.95851077189609213</v>
      </c>
      <c r="M9">
        <f t="shared" si="3"/>
        <v>6.0409646303691131</v>
      </c>
      <c r="N9">
        <f t="shared" si="4"/>
        <v>0.91874289984084234</v>
      </c>
      <c r="O9" s="3">
        <f t="shared" si="5"/>
        <v>6.5752504116392245</v>
      </c>
    </row>
    <row r="10" spans="1:20" x14ac:dyDescent="0.3">
      <c r="A10" t="s">
        <v>16</v>
      </c>
      <c r="B10" t="s">
        <v>59</v>
      </c>
      <c r="C10">
        <v>38.5819053665398</v>
      </c>
      <c r="D10">
        <v>2.02785461544264</v>
      </c>
      <c r="E10">
        <v>34.605955790014512</v>
      </c>
      <c r="F10">
        <v>42.557854943065088</v>
      </c>
      <c r="G10">
        <v>5.2559732241769977E-2</v>
      </c>
      <c r="H10">
        <v>13.348260377293714</v>
      </c>
      <c r="I10">
        <v>837392.51211041911</v>
      </c>
      <c r="J10">
        <f t="shared" si="0"/>
        <v>3.6535271146241293</v>
      </c>
      <c r="K10">
        <f t="shared" si="1"/>
        <v>4.1121943413720174</v>
      </c>
      <c r="L10">
        <f t="shared" si="2"/>
        <v>1.1574571609961939</v>
      </c>
      <c r="M10">
        <f t="shared" si="3"/>
        <v>210.86788566142832</v>
      </c>
      <c r="N10">
        <f t="shared" si="4"/>
        <v>1.339707079541369</v>
      </c>
      <c r="O10" s="3">
        <f t="shared" si="5"/>
        <v>157.39850067345776</v>
      </c>
    </row>
    <row r="11" spans="1:20" x14ac:dyDescent="0.3">
      <c r="A11" t="s">
        <v>17</v>
      </c>
      <c r="B11" t="s">
        <v>59</v>
      </c>
      <c r="C11">
        <v>36.490917772044988</v>
      </c>
      <c r="D11">
        <v>1.9760708574087809</v>
      </c>
      <c r="E11">
        <v>32.6164989508597</v>
      </c>
      <c r="F11">
        <v>40.365336593230275</v>
      </c>
      <c r="G11">
        <v>5.4152402243020918E-2</v>
      </c>
      <c r="H11">
        <v>2.7937956739962586</v>
      </c>
      <c r="I11">
        <v>85120.808948208476</v>
      </c>
      <c r="J11">
        <f t="shared" si="0"/>
        <v>1.6714651279629673</v>
      </c>
      <c r="K11">
        <f t="shared" si="1"/>
        <v>3.9048560335002742</v>
      </c>
      <c r="L11">
        <f t="shared" si="2"/>
        <v>1.0947275331613495</v>
      </c>
      <c r="M11">
        <f t="shared" si="3"/>
        <v>41.909435384679973</v>
      </c>
      <c r="N11">
        <f t="shared" si="4"/>
        <v>1.1984283718615336</v>
      </c>
      <c r="O11" s="3">
        <f t="shared" si="5"/>
        <v>34.970329782481308</v>
      </c>
    </row>
    <row r="12" spans="1:20" x14ac:dyDescent="0.3">
      <c r="A12" t="s">
        <v>18</v>
      </c>
      <c r="B12" t="s">
        <v>59</v>
      </c>
      <c r="C12">
        <v>31.9789224406179</v>
      </c>
      <c r="D12">
        <v>1.1001341258481854</v>
      </c>
      <c r="E12">
        <v>29.82192470592954</v>
      </c>
      <c r="F12">
        <v>34.135920175306261</v>
      </c>
      <c r="G12">
        <v>3.4401851028315278E-2</v>
      </c>
      <c r="H12">
        <v>1.0015353353045735</v>
      </c>
      <c r="I12">
        <v>89164.217549057154</v>
      </c>
      <c r="J12">
        <f>SQRT(H12)</f>
        <v>1.0007673732214561</v>
      </c>
      <c r="K12">
        <f t="shared" si="1"/>
        <v>1.2102950948557509</v>
      </c>
      <c r="L12">
        <f t="shared" si="2"/>
        <v>0.959367673218537</v>
      </c>
      <c r="M12">
        <f t="shared" si="3"/>
        <v>4.6566081312781566</v>
      </c>
      <c r="N12">
        <f t="shared" si="4"/>
        <v>0.92038633241674961</v>
      </c>
      <c r="O12" s="3">
        <f t="shared" si="5"/>
        <v>5.0594059986210782</v>
      </c>
    </row>
    <row r="13" spans="1:20" x14ac:dyDescent="0.3">
      <c r="A13" t="s">
        <v>19</v>
      </c>
      <c r="B13" t="s">
        <v>59</v>
      </c>
      <c r="C13">
        <v>26.414966312006282</v>
      </c>
      <c r="D13">
        <v>1.3783462202575103</v>
      </c>
      <c r="E13">
        <v>23.71248703710922</v>
      </c>
      <c r="F13">
        <v>29.117445586903344</v>
      </c>
      <c r="G13">
        <v>5.2180502673252187E-2</v>
      </c>
      <c r="H13">
        <v>3.1063857510220823</v>
      </c>
      <c r="I13">
        <v>161265.63920683693</v>
      </c>
      <c r="J13">
        <f t="shared" si="0"/>
        <v>1.7624941846775217</v>
      </c>
      <c r="K13">
        <f t="shared" si="1"/>
        <v>1.8998383028981651</v>
      </c>
      <c r="L13">
        <f t="shared" si="2"/>
        <v>0.79244898936018837</v>
      </c>
      <c r="M13">
        <f t="shared" si="3"/>
        <v>22.671704241149715</v>
      </c>
      <c r="N13">
        <f t="shared" si="4"/>
        <v>0.62797540073798397</v>
      </c>
      <c r="O13" s="3">
        <f t="shared" si="5"/>
        <v>36.102854052095651</v>
      </c>
    </row>
    <row r="14" spans="1:20" x14ac:dyDescent="0.3">
      <c r="A14" t="s">
        <v>20</v>
      </c>
      <c r="B14" t="s">
        <v>59</v>
      </c>
      <c r="C14">
        <v>29.733422236852785</v>
      </c>
      <c r="D14">
        <v>1.5295469022304573</v>
      </c>
      <c r="E14">
        <v>26.734488628946526</v>
      </c>
      <c r="F14">
        <v>32.732355844759041</v>
      </c>
      <c r="G14">
        <v>5.1442006575841651E-2</v>
      </c>
      <c r="H14">
        <v>5.246621496822315</v>
      </c>
      <c r="I14">
        <v>274090.50748532882</v>
      </c>
      <c r="J14">
        <f t="shared" si="0"/>
        <v>2.2905504789945832</v>
      </c>
      <c r="K14">
        <f t="shared" si="1"/>
        <v>2.3395137261227883</v>
      </c>
      <c r="L14">
        <f t="shared" si="2"/>
        <v>0.89200266710558351</v>
      </c>
      <c r="M14">
        <f t="shared" si="3"/>
        <v>47.153884417945051</v>
      </c>
      <c r="N14">
        <f t="shared" si="4"/>
        <v>0.79566875812347448</v>
      </c>
      <c r="O14" s="3">
        <f t="shared" si="5"/>
        <v>59.263209641602586</v>
      </c>
    </row>
    <row r="15" spans="1:20" x14ac:dyDescent="0.3">
      <c r="A15" t="s">
        <v>21</v>
      </c>
      <c r="B15" t="s">
        <v>59</v>
      </c>
      <c r="C15">
        <v>34.044356541980228</v>
      </c>
      <c r="D15">
        <v>2.6598334890629882</v>
      </c>
      <c r="E15">
        <v>28.829306235151705</v>
      </c>
      <c r="F15">
        <v>39.259406848808752</v>
      </c>
      <c r="G15">
        <v>7.8128470008917261E-2</v>
      </c>
      <c r="H15">
        <v>1.0200743483466552</v>
      </c>
      <c r="I15">
        <v>22263.635883797524</v>
      </c>
      <c r="J15">
        <f t="shared" si="0"/>
        <v>1.0099873010818776</v>
      </c>
      <c r="K15">
        <f t="shared" si="1"/>
        <v>7.0747141895409893</v>
      </c>
      <c r="L15">
        <f t="shared" si="2"/>
        <v>1.0213306962594069</v>
      </c>
      <c r="M15">
        <f t="shared" si="3"/>
        <v>27.723807127024475</v>
      </c>
      <c r="N15">
        <f t="shared" si="4"/>
        <v>1.0431163911217247</v>
      </c>
      <c r="O15" s="3">
        <f t="shared" si="5"/>
        <v>26.5778654836508</v>
      </c>
    </row>
    <row r="16" spans="1:20" x14ac:dyDescent="0.3">
      <c r="A16" t="s">
        <v>22</v>
      </c>
      <c r="B16" t="s">
        <v>59</v>
      </c>
      <c r="C16">
        <v>30.694825252289647</v>
      </c>
      <c r="D16">
        <v>2.2979030937232694</v>
      </c>
      <c r="E16">
        <v>26.189400276155002</v>
      </c>
      <c r="F16">
        <v>35.200250228424295</v>
      </c>
      <c r="G16">
        <v>7.4862882418653284E-2</v>
      </c>
      <c r="H16">
        <v>0.8260321316078082</v>
      </c>
      <c r="I16">
        <v>14808.332697480902</v>
      </c>
      <c r="J16">
        <f t="shared" si="0"/>
        <v>0.90886309838600454</v>
      </c>
      <c r="K16">
        <f t="shared" si="1"/>
        <v>5.2803586281429729</v>
      </c>
      <c r="L16">
        <f t="shared" si="2"/>
        <v>0.92084475756868933</v>
      </c>
      <c r="M16">
        <f t="shared" si="3"/>
        <v>16.756083023542317</v>
      </c>
      <c r="N16">
        <f t="shared" si="4"/>
        <v>0.84795506754173822</v>
      </c>
      <c r="O16" s="3">
        <f t="shared" si="5"/>
        <v>19.760578909114834</v>
      </c>
    </row>
    <row r="17" spans="1:15" x14ac:dyDescent="0.3">
      <c r="A17" t="s">
        <v>23</v>
      </c>
      <c r="B17" t="s">
        <v>59</v>
      </c>
      <c r="C17">
        <v>32.297106450171732</v>
      </c>
      <c r="D17">
        <v>1.8361376143951273</v>
      </c>
      <c r="E17">
        <v>28.697050255411963</v>
      </c>
      <c r="F17">
        <v>35.897162644931498</v>
      </c>
      <c r="G17">
        <v>5.6851458728290012E-2</v>
      </c>
      <c r="H17">
        <v>0.60686374234389584</v>
      </c>
      <c r="I17">
        <v>16582.959121714244</v>
      </c>
      <c r="J17">
        <f t="shared" si="0"/>
        <v>0.77901459700309583</v>
      </c>
      <c r="K17">
        <f t="shared" si="1"/>
        <v>3.3714013389966295</v>
      </c>
      <c r="L17">
        <f t="shared" si="2"/>
        <v>0.96891319350515193</v>
      </c>
      <c r="M17">
        <f t="shared" si="3"/>
        <v>7.8598415067162311</v>
      </c>
      <c r="N17">
        <f t="shared" si="4"/>
        <v>0.93879277654835203</v>
      </c>
      <c r="O17" s="3">
        <f t="shared" si="5"/>
        <v>8.3722858793336847</v>
      </c>
    </row>
    <row r="18" spans="1:15" x14ac:dyDescent="0.3">
      <c r="A18" t="s">
        <v>24</v>
      </c>
      <c r="B18" t="s">
        <v>59</v>
      </c>
      <c r="C18">
        <v>47.892721927076927</v>
      </c>
      <c r="D18">
        <v>1.4128245645205677</v>
      </c>
      <c r="E18">
        <v>45.122642067193119</v>
      </c>
      <c r="F18">
        <v>50.662801786960735</v>
      </c>
      <c r="G18">
        <v>2.9499775908994733E-2</v>
      </c>
      <c r="H18">
        <v>6.6410486216834865</v>
      </c>
      <c r="I18">
        <v>686541.26299771259</v>
      </c>
      <c r="J18">
        <f t="shared" si="0"/>
        <v>2.5770232093800565</v>
      </c>
      <c r="K18">
        <f t="shared" si="1"/>
        <v>1.9960732501127318</v>
      </c>
      <c r="L18">
        <f t="shared" si="2"/>
        <v>1.4367816578123078</v>
      </c>
      <c r="M18">
        <f t="shared" si="3"/>
        <v>50.924324535941565</v>
      </c>
      <c r="N18">
        <f t="shared" si="4"/>
        <v>2.0643415322258836</v>
      </c>
      <c r="O18" s="3">
        <f t="shared" si="5"/>
        <v>24.668555924964718</v>
      </c>
    </row>
    <row r="19" spans="1:15" x14ac:dyDescent="0.3">
      <c r="A19" t="s">
        <v>25</v>
      </c>
      <c r="B19" t="s">
        <v>59</v>
      </c>
      <c r="C19">
        <v>32.068534528936063</v>
      </c>
      <c r="D19">
        <v>1.0513665335250399</v>
      </c>
      <c r="E19">
        <v>30.007153850109983</v>
      </c>
      <c r="F19">
        <v>34.129915207762139</v>
      </c>
      <c r="G19">
        <v>3.2784988430836201E-2</v>
      </c>
      <c r="H19">
        <v>1.1401380543960073</v>
      </c>
      <c r="I19">
        <v>118709.92823717064</v>
      </c>
      <c r="J19">
        <f t="shared" si="0"/>
        <v>1.067772473140232</v>
      </c>
      <c r="K19">
        <f t="shared" si="1"/>
        <v>1.1053715878164589</v>
      </c>
      <c r="L19">
        <f t="shared" si="2"/>
        <v>0.96205603586808186</v>
      </c>
      <c r="M19">
        <f t="shared" si="3"/>
        <v>4.841477094166331</v>
      </c>
      <c r="N19">
        <f t="shared" si="4"/>
        <v>0.92555181615020798</v>
      </c>
      <c r="O19" s="3">
        <f t="shared" si="5"/>
        <v>5.2309087505270551</v>
      </c>
    </row>
    <row r="20" spans="1:15" x14ac:dyDescent="0.3">
      <c r="A20" t="s">
        <v>26</v>
      </c>
      <c r="B20" t="s">
        <v>59</v>
      </c>
      <c r="C20">
        <v>28.076156053538668</v>
      </c>
      <c r="D20">
        <v>2.64366204670559</v>
      </c>
      <c r="E20">
        <v>22.892812575643081</v>
      </c>
      <c r="F20">
        <v>33.259499531434258</v>
      </c>
      <c r="G20">
        <v>9.416039865515663E-2</v>
      </c>
      <c r="H20">
        <v>1.0488850483234629</v>
      </c>
      <c r="I20">
        <v>14814.7181730641</v>
      </c>
      <c r="J20">
        <f t="shared" si="0"/>
        <v>1.0241508913844009</v>
      </c>
      <c r="K20">
        <f t="shared" si="1"/>
        <v>6.9889490171915893</v>
      </c>
      <c r="L20">
        <f t="shared" si="2"/>
        <v>0.84228468160615999</v>
      </c>
      <c r="M20">
        <f t="shared" si="3"/>
        <v>28.161248816692723</v>
      </c>
      <c r="N20">
        <f t="shared" si="4"/>
        <v>0.70944348486839026</v>
      </c>
      <c r="O20" s="3">
        <f t="shared" si="5"/>
        <v>39.694844504656984</v>
      </c>
    </row>
    <row r="21" spans="1:15" x14ac:dyDescent="0.3">
      <c r="A21" t="s">
        <v>27</v>
      </c>
      <c r="B21" t="s">
        <v>59</v>
      </c>
      <c r="C21">
        <v>70.386982054455487</v>
      </c>
      <c r="D21">
        <v>2.7710686275559069</v>
      </c>
      <c r="E21">
        <v>64.953836575311513</v>
      </c>
      <c r="F21">
        <v>75.820127533599461</v>
      </c>
      <c r="G21">
        <v>3.9369050166294189E-2</v>
      </c>
      <c r="H21">
        <v>0.20185076008964375</v>
      </c>
      <c r="I21">
        <v>8271.6971830857456</v>
      </c>
      <c r="J21">
        <f t="shared" si="0"/>
        <v>0.44927804318667047</v>
      </c>
      <c r="K21">
        <f t="shared" si="1"/>
        <v>7.6788213386245774</v>
      </c>
      <c r="L21">
        <f t="shared" si="2"/>
        <v>2.1116094616336647</v>
      </c>
      <c r="M21">
        <f t="shared" si="3"/>
        <v>5.9543875088468248</v>
      </c>
      <c r="N21">
        <f t="shared" si="4"/>
        <v>4.4588945184608155</v>
      </c>
      <c r="O21" s="3">
        <f t="shared" si="5"/>
        <v>1.3353954627530065</v>
      </c>
    </row>
    <row r="22" spans="1:15" x14ac:dyDescent="0.3">
      <c r="A22" t="s">
        <v>28</v>
      </c>
      <c r="B22" t="s">
        <v>59</v>
      </c>
      <c r="C22">
        <v>35.741400343062637</v>
      </c>
      <c r="D22">
        <v>1.9888336789826035</v>
      </c>
      <c r="E22">
        <v>31.841957866510111</v>
      </c>
      <c r="F22">
        <v>39.640842819615166</v>
      </c>
      <c r="G22">
        <v>5.5645096719570304E-2</v>
      </c>
      <c r="H22">
        <v>1.1242978923356566</v>
      </c>
      <c r="I22">
        <v>36340.572034854682</v>
      </c>
      <c r="J22">
        <f t="shared" si="0"/>
        <v>1.0603291433963591</v>
      </c>
      <c r="K22">
        <f t="shared" si="1"/>
        <v>3.9554594026554786</v>
      </c>
      <c r="L22">
        <f t="shared" si="2"/>
        <v>1.072242010291879</v>
      </c>
      <c r="M22">
        <f t="shared" si="3"/>
        <v>17.084035714830666</v>
      </c>
      <c r="N22">
        <f t="shared" si="4"/>
        <v>1.14970292863477</v>
      </c>
      <c r="O22" s="3">
        <f t="shared" si="5"/>
        <v>14.859521785438375</v>
      </c>
    </row>
    <row r="23" spans="1:15" x14ac:dyDescent="0.3">
      <c r="A23" t="s">
        <v>29</v>
      </c>
      <c r="B23" t="s">
        <v>59</v>
      </c>
      <c r="C23">
        <v>39.399398104427178</v>
      </c>
      <c r="D23">
        <v>2.5786974898371975</v>
      </c>
      <c r="E23">
        <v>34.34342855186285</v>
      </c>
      <c r="F23">
        <v>44.455367656991505</v>
      </c>
      <c r="G23">
        <v>6.5450174721005144E-2</v>
      </c>
      <c r="H23">
        <v>1.1952131297139972</v>
      </c>
      <c r="I23">
        <v>26768.472405753131</v>
      </c>
      <c r="J23">
        <f t="shared" si="0"/>
        <v>1.0932580343697444</v>
      </c>
      <c r="K23">
        <f t="shared" si="1"/>
        <v>6.6496807440926631</v>
      </c>
      <c r="L23">
        <f t="shared" si="2"/>
        <v>1.1819819431328153</v>
      </c>
      <c r="M23">
        <f t="shared" si="3"/>
        <v>30.532213674758221</v>
      </c>
      <c r="N23">
        <f t="shared" si="4"/>
        <v>1.3970813138920259</v>
      </c>
      <c r="O23" s="3">
        <f t="shared" si="5"/>
        <v>21.854285338410815</v>
      </c>
    </row>
    <row r="24" spans="1:15" x14ac:dyDescent="0.3">
      <c r="A24" t="s">
        <v>30</v>
      </c>
      <c r="B24" t="s">
        <v>59</v>
      </c>
      <c r="C24">
        <v>35.420089199335585</v>
      </c>
      <c r="D24">
        <v>1.5845767512020661</v>
      </c>
      <c r="E24">
        <v>32.313260329585241</v>
      </c>
      <c r="F24">
        <v>38.52691806908593</v>
      </c>
      <c r="G24">
        <v>4.4736667439894247E-2</v>
      </c>
      <c r="H24">
        <v>1.4618337858762986</v>
      </c>
      <c r="I24">
        <v>85465.309536973888</v>
      </c>
      <c r="J24">
        <f t="shared" si="0"/>
        <v>1.2090631852290841</v>
      </c>
      <c r="K24">
        <f t="shared" si="1"/>
        <v>2.5108834804500946</v>
      </c>
      <c r="L24">
        <f t="shared" si="2"/>
        <v>1.0626026759800675</v>
      </c>
      <c r="M24">
        <f t="shared" si="3"/>
        <v>14.100570918709769</v>
      </c>
      <c r="N24">
        <f t="shared" si="4"/>
        <v>1.1291244470000004</v>
      </c>
      <c r="O24" s="3">
        <f t="shared" si="5"/>
        <v>12.488057411363235</v>
      </c>
    </row>
    <row r="25" spans="1:15" x14ac:dyDescent="0.3">
      <c r="A25" t="s">
        <v>31</v>
      </c>
      <c r="B25" t="s">
        <v>59</v>
      </c>
      <c r="C25">
        <v>28.982919412472917</v>
      </c>
      <c r="D25">
        <v>2.1452841207441091</v>
      </c>
      <c r="E25">
        <v>24.776729567084448</v>
      </c>
      <c r="F25">
        <v>33.189109257861389</v>
      </c>
      <c r="G25">
        <v>7.4018910593971338E-2</v>
      </c>
      <c r="H25">
        <v>2.2784563566373053</v>
      </c>
      <c r="I25">
        <v>58897.3048351369</v>
      </c>
      <c r="J25">
        <f t="shared" si="0"/>
        <v>1.5094556491123896</v>
      </c>
      <c r="K25">
        <f t="shared" si="1"/>
        <v>4.6022439587168256</v>
      </c>
      <c r="L25">
        <f t="shared" si="2"/>
        <v>0.86948758237418744</v>
      </c>
      <c r="M25">
        <f t="shared" si="3"/>
        <v>40.283063708934563</v>
      </c>
      <c r="N25">
        <f t="shared" si="4"/>
        <v>0.75600865590290944</v>
      </c>
      <c r="O25" s="3">
        <f t="shared" si="5"/>
        <v>53.283865726145763</v>
      </c>
    </row>
    <row r="26" spans="1:15" x14ac:dyDescent="0.3">
      <c r="A26" t="s">
        <v>32</v>
      </c>
      <c r="B26" t="s">
        <v>59</v>
      </c>
      <c r="C26">
        <v>51.32461857372806</v>
      </c>
      <c r="D26">
        <v>1.8225021784459403</v>
      </c>
      <c r="E26">
        <v>47.749400477438762</v>
      </c>
      <c r="F26">
        <v>54.899836670017358</v>
      </c>
      <c r="G26">
        <v>3.5509317537896698E-2</v>
      </c>
      <c r="H26">
        <v>6.7476305629113771</v>
      </c>
      <c r="I26">
        <v>457345.93609838153</v>
      </c>
      <c r="J26">
        <f t="shared" si="0"/>
        <v>2.5976201729489583</v>
      </c>
      <c r="K26">
        <f t="shared" si="1"/>
        <v>3.3215141904401979</v>
      </c>
      <c r="L26">
        <f t="shared" si="2"/>
        <v>1.5397385572118418</v>
      </c>
      <c r="M26">
        <f t="shared" si="3"/>
        <v>86.099286320649668</v>
      </c>
      <c r="N26">
        <f t="shared" si="4"/>
        <v>2.3707948245648045</v>
      </c>
      <c r="O26" s="3">
        <f t="shared" si="5"/>
        <v>36.316633319989847</v>
      </c>
    </row>
    <row r="27" spans="1:15" x14ac:dyDescent="0.3">
      <c r="A27" t="s">
        <v>33</v>
      </c>
      <c r="B27" t="s">
        <v>59</v>
      </c>
      <c r="C27">
        <v>43.670236691481357</v>
      </c>
      <c r="D27">
        <v>2.1207640317078837</v>
      </c>
      <c r="E27">
        <v>39.509915769074084</v>
      </c>
      <c r="F27">
        <v>47.830557613888629</v>
      </c>
      <c r="G27">
        <v>4.8563144887226496E-2</v>
      </c>
      <c r="H27">
        <v>11.902543462365802</v>
      </c>
      <c r="I27">
        <v>557527.67068718083</v>
      </c>
      <c r="J27">
        <f t="shared" si="0"/>
        <v>3.4500062988878444</v>
      </c>
      <c r="K27">
        <f t="shared" si="1"/>
        <v>4.4976400781858779</v>
      </c>
      <c r="L27">
        <f t="shared" si="2"/>
        <v>1.3101071007444407</v>
      </c>
      <c r="M27">
        <f t="shared" si="3"/>
        <v>205.65374236376712</v>
      </c>
      <c r="N27">
        <f t="shared" si="4"/>
        <v>1.7163806154210042</v>
      </c>
      <c r="O27" s="3">
        <f t="shared" si="5"/>
        <v>119.81826205449374</v>
      </c>
    </row>
    <row r="28" spans="1:15" x14ac:dyDescent="0.3">
      <c r="A28" t="s">
        <v>34</v>
      </c>
      <c r="B28" t="s">
        <v>59</v>
      </c>
      <c r="C28">
        <v>48.290761871643696</v>
      </c>
      <c r="D28">
        <v>1.6664081367487853</v>
      </c>
      <c r="E28">
        <v>45.021754790736821</v>
      </c>
      <c r="F28">
        <v>51.55976895255057</v>
      </c>
      <c r="G28">
        <v>3.4507803815108144E-2</v>
      </c>
      <c r="H28">
        <v>1.2201445070519727</v>
      </c>
      <c r="I28">
        <v>87329.907599568702</v>
      </c>
      <c r="J28">
        <f t="shared" si="0"/>
        <v>1.104601515050551</v>
      </c>
      <c r="K28">
        <f t="shared" si="1"/>
        <v>2.7769160782225581</v>
      </c>
      <c r="L28">
        <f t="shared" si="2"/>
        <v>1.4487228561493108</v>
      </c>
      <c r="M28">
        <f t="shared" si="3"/>
        <v>13.016258555887251</v>
      </c>
      <c r="N28">
        <f t="shared" si="4"/>
        <v>2.0987979139294168</v>
      </c>
      <c r="O28" s="3">
        <f t="shared" si="5"/>
        <v>6.20176838822844</v>
      </c>
    </row>
    <row r="29" spans="1:15" x14ac:dyDescent="0.3">
      <c r="A29" t="s">
        <v>35</v>
      </c>
      <c r="B29" t="s">
        <v>59</v>
      </c>
      <c r="C29">
        <v>41.492211434037166</v>
      </c>
      <c r="D29">
        <v>1.7725427578309523</v>
      </c>
      <c r="E29">
        <v>38.014999160059226</v>
      </c>
      <c r="F29">
        <v>44.969423708015107</v>
      </c>
      <c r="G29">
        <v>4.2719891193287618E-2</v>
      </c>
      <c r="H29">
        <v>1.0539111073284169</v>
      </c>
      <c r="I29">
        <v>59502.706577960969</v>
      </c>
      <c r="J29">
        <f t="shared" si="0"/>
        <v>1.0266017277057431</v>
      </c>
      <c r="K29">
        <f t="shared" si="1"/>
        <v>3.1419078283389572</v>
      </c>
      <c r="L29">
        <f t="shared" si="2"/>
        <v>1.2447663430211149</v>
      </c>
      <c r="M29">
        <f t="shared" si="3"/>
        <v>12.720657651089542</v>
      </c>
      <c r="N29">
        <f t="shared" si="4"/>
        <v>1.5494432487181597</v>
      </c>
      <c r="O29" s="3">
        <f t="shared" si="5"/>
        <v>8.2098248268293954</v>
      </c>
    </row>
    <row r="30" spans="1:15" x14ac:dyDescent="0.3">
      <c r="A30" t="s">
        <v>36</v>
      </c>
      <c r="B30" t="s">
        <v>59</v>
      </c>
      <c r="C30">
        <v>44.289864723772375</v>
      </c>
      <c r="D30">
        <v>1.6498585321924106</v>
      </c>
      <c r="E30">
        <v>41.053323143536026</v>
      </c>
      <c r="F30">
        <v>47.526406304008724</v>
      </c>
      <c r="G30">
        <v>3.7251378898587081E-2</v>
      </c>
      <c r="H30">
        <v>0.70993509444151481</v>
      </c>
      <c r="I30">
        <v>46627.422709716746</v>
      </c>
      <c r="J30">
        <f t="shared" si="0"/>
        <v>0.84257646207422321</v>
      </c>
      <c r="K30">
        <f t="shared" si="1"/>
        <v>2.7220331762480958</v>
      </c>
      <c r="L30">
        <f t="shared" si="2"/>
        <v>1.3286959417131712</v>
      </c>
      <c r="M30">
        <f t="shared" si="3"/>
        <v>7.4237647664101774</v>
      </c>
      <c r="N30">
        <f t="shared" si="4"/>
        <v>1.7654329055250508</v>
      </c>
      <c r="O30" s="3">
        <f t="shared" si="5"/>
        <v>4.2050676313877267</v>
      </c>
    </row>
    <row r="31" spans="1:15" x14ac:dyDescent="0.3">
      <c r="A31" t="s">
        <v>37</v>
      </c>
      <c r="B31" t="s">
        <v>59</v>
      </c>
      <c r="C31">
        <v>44.244756789087177</v>
      </c>
      <c r="D31">
        <v>1.6632421874386245</v>
      </c>
      <c r="E31">
        <v>40.981960377994298</v>
      </c>
      <c r="F31">
        <v>47.507553200180055</v>
      </c>
      <c r="G31">
        <v>3.7591848348658065E-2</v>
      </c>
      <c r="H31">
        <v>0.48630219476970132</v>
      </c>
      <c r="I31">
        <v>34468.407721258191</v>
      </c>
      <c r="J31">
        <f t="shared" si="0"/>
        <v>0.69735370850788581</v>
      </c>
      <c r="K31">
        <f t="shared" si="1"/>
        <v>2.7663745740756207</v>
      </c>
      <c r="L31">
        <f t="shared" si="2"/>
        <v>1.3273427036726153</v>
      </c>
      <c r="M31">
        <f t="shared" si="3"/>
        <v>5.1680815338468813</v>
      </c>
      <c r="N31">
        <f t="shared" si="4"/>
        <v>1.7618386529929282</v>
      </c>
      <c r="O31" s="3">
        <f t="shared" si="5"/>
        <v>2.9333455280184646</v>
      </c>
    </row>
    <row r="32" spans="1:15" x14ac:dyDescent="0.3">
      <c r="A32" t="s">
        <v>38</v>
      </c>
      <c r="B32" t="s">
        <v>59</v>
      </c>
      <c r="C32">
        <v>37.635932154174178</v>
      </c>
      <c r="D32">
        <v>1.6843713316602766</v>
      </c>
      <c r="E32">
        <v>34.331686520318357</v>
      </c>
      <c r="F32">
        <v>40.940177788029999</v>
      </c>
      <c r="G32">
        <v>4.4754340739065875E-2</v>
      </c>
      <c r="H32">
        <v>1.2908000582088131</v>
      </c>
      <c r="I32">
        <v>69469.560985409131</v>
      </c>
      <c r="J32">
        <f t="shared" si="0"/>
        <v>1.1361338205549614</v>
      </c>
      <c r="K32">
        <f t="shared" si="1"/>
        <v>2.8371067829190135</v>
      </c>
      <c r="L32">
        <f t="shared" si="2"/>
        <v>1.1290779646252254</v>
      </c>
      <c r="M32">
        <f t="shared" si="3"/>
        <v>14.068467806220944</v>
      </c>
      <c r="N32">
        <f t="shared" si="4"/>
        <v>1.2748170502022416</v>
      </c>
      <c r="O32" s="3">
        <f t="shared" si="5"/>
        <v>11.03567590658524</v>
      </c>
    </row>
    <row r="33" spans="1:15" x14ac:dyDescent="0.3">
      <c r="A33" t="s">
        <v>39</v>
      </c>
      <c r="B33" t="s">
        <v>59</v>
      </c>
      <c r="C33">
        <v>38.1008016276541</v>
      </c>
      <c r="D33">
        <v>1.7052040989447079</v>
      </c>
      <c r="E33">
        <v>34.755688176205545</v>
      </c>
      <c r="F33">
        <v>41.445915079102654</v>
      </c>
      <c r="G33">
        <v>4.4755071444666054E-2</v>
      </c>
      <c r="H33">
        <v>0.82404342935638852</v>
      </c>
      <c r="I33">
        <v>50924.669062523251</v>
      </c>
      <c r="J33">
        <f t="shared" si="0"/>
        <v>0.90776837869381</v>
      </c>
      <c r="K33">
        <f t="shared" si="1"/>
        <v>2.9077210190578331</v>
      </c>
      <c r="L33">
        <f t="shared" si="2"/>
        <v>1.1430240488296231</v>
      </c>
      <c r="M33">
        <f t="shared" si="3"/>
        <v>9.204813198039556</v>
      </c>
      <c r="N33">
        <f t="shared" si="4"/>
        <v>1.3065039762028645</v>
      </c>
      <c r="O33" s="3">
        <f t="shared" si="5"/>
        <v>7.0453771023275467</v>
      </c>
    </row>
    <row r="34" spans="1:15" x14ac:dyDescent="0.3">
      <c r="A34" t="s">
        <v>40</v>
      </c>
      <c r="B34" t="s">
        <v>59</v>
      </c>
      <c r="C34">
        <v>43.604318077643917</v>
      </c>
      <c r="D34">
        <v>1.498073656488689</v>
      </c>
      <c r="E34">
        <v>40.66553418503991</v>
      </c>
      <c r="F34">
        <v>46.543101970247925</v>
      </c>
      <c r="G34">
        <v>3.4356084959777329E-2</v>
      </c>
      <c r="H34">
        <v>0.63052501524450166</v>
      </c>
      <c r="I34">
        <v>42162.856075121439</v>
      </c>
      <c r="J34">
        <f t="shared" si="0"/>
        <v>0.79405605296131432</v>
      </c>
      <c r="K34">
        <f t="shared" si="1"/>
        <v>2.2442246802653902</v>
      </c>
      <c r="L34">
        <f t="shared" si="2"/>
        <v>1.3081295423293176</v>
      </c>
      <c r="M34">
        <f t="shared" si="3"/>
        <v>5.4360168985090391</v>
      </c>
      <c r="N34">
        <f t="shared" si="4"/>
        <v>1.7112028995147097</v>
      </c>
      <c r="O34" s="3">
        <f t="shared" si="5"/>
        <v>3.1767225850602938</v>
      </c>
    </row>
  </sheetData>
  <autoFilter ref="A1:P34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BORRADOR-ALIMENTOS</vt:lpstr>
      <vt:lpstr>ALIMENTOS</vt:lpstr>
      <vt:lpstr>Bebidas Alcohólicas</vt:lpstr>
      <vt:lpstr>PRENDAS DE VESTIR</vt:lpstr>
      <vt:lpstr>ALOJAMINETO AGUA</vt:lpstr>
      <vt:lpstr>MUEBLES Y ENSERES</vt:lpstr>
      <vt:lpstr>SALUD</vt:lpstr>
      <vt:lpstr>TRANSPORTE</vt:lpstr>
      <vt:lpstr>COMUNICACIONES</vt:lpstr>
      <vt:lpstr>RECREACION</vt:lpstr>
      <vt:lpstr>EDUACIÓN</vt:lpstr>
      <vt:lpstr>RESTAURANTES</vt:lpstr>
      <vt:lpstr>BIENES Y SERVICIOS</vt:lpstr>
      <vt:lpstr>ENEMDU</vt:lpstr>
      <vt:lpstr>FORMULAS</vt:lpstr>
      <vt:lpstr>GASTO CORRIENTE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Omar Llambo</dc:creator>
  <cp:lastModifiedBy>INEC Omar Llambo</cp:lastModifiedBy>
  <dcterms:created xsi:type="dcterms:W3CDTF">2023-06-19T19:45:25Z</dcterms:created>
  <dcterms:modified xsi:type="dcterms:W3CDTF">2023-06-22T17:54:48Z</dcterms:modified>
</cp:coreProperties>
</file>