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ceron\Documents\ENIGHUR\ENIGHUR-2023-main\"/>
    </mc:Choice>
  </mc:AlternateContent>
  <bookViews>
    <workbookView xWindow="0" yWindow="0" windowWidth="23040" windowHeight="8805"/>
  </bookViews>
  <sheets>
    <sheet name="INSUMOS" sheetId="1" r:id="rId1"/>
    <sheet name="EDUCACIÓN" sheetId="5" r:id="rId2"/>
    <sheet name="Hoja4" sheetId="7" r:id="rId3"/>
    <sheet name="BORRADOR TAMAÑO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F2" i="1" l="1"/>
  <c r="F3" i="1"/>
  <c r="Q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O37" i="5" l="1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3" l="1"/>
  <c r="AB18" i="3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V4" i="3" l="1"/>
  <c r="V7" i="3"/>
  <c r="Q11" i="3"/>
  <c r="Q12" i="3"/>
  <c r="V15" i="3"/>
  <c r="V18" i="3"/>
  <c r="V20" i="3"/>
  <c r="Q21" i="3"/>
  <c r="V26" i="3"/>
  <c r="V29" i="3"/>
  <c r="V31" i="3"/>
  <c r="V35" i="3"/>
  <c r="Q2" i="3"/>
  <c r="W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2" i="3"/>
  <c r="R2" i="3"/>
  <c r="U3" i="3"/>
  <c r="U4" i="3"/>
  <c r="U5" i="3"/>
  <c r="U6" i="3"/>
  <c r="U7" i="3"/>
  <c r="X7" i="3" s="1"/>
  <c r="U8" i="3"/>
  <c r="U9" i="3"/>
  <c r="U10" i="3"/>
  <c r="U11" i="3"/>
  <c r="U12" i="3"/>
  <c r="U13" i="3"/>
  <c r="U14" i="3"/>
  <c r="U15" i="3"/>
  <c r="X15" i="3" s="1"/>
  <c r="U16" i="3"/>
  <c r="U17" i="3"/>
  <c r="U18" i="3"/>
  <c r="U19" i="3"/>
  <c r="U20" i="3"/>
  <c r="U21" i="3"/>
  <c r="U22" i="3"/>
  <c r="U23" i="3"/>
  <c r="X23" i="3" s="1"/>
  <c r="U24" i="3"/>
  <c r="U25" i="3"/>
  <c r="U26" i="3"/>
  <c r="U27" i="3"/>
  <c r="U28" i="3"/>
  <c r="U29" i="3"/>
  <c r="U30" i="3"/>
  <c r="U31" i="3"/>
  <c r="X31" i="3" s="1"/>
  <c r="U32" i="3"/>
  <c r="U33" i="3"/>
  <c r="U34" i="3"/>
  <c r="U35" i="3"/>
  <c r="U36" i="3"/>
  <c r="U37" i="3"/>
  <c r="U2" i="3"/>
  <c r="V8" i="3"/>
  <c r="V9" i="3"/>
  <c r="V10" i="3"/>
  <c r="V16" i="3"/>
  <c r="V17" i="3"/>
  <c r="V24" i="3"/>
  <c r="V25" i="3"/>
  <c r="V32" i="3"/>
  <c r="V33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V3" i="3"/>
  <c r="V5" i="3"/>
  <c r="V6" i="3"/>
  <c r="V11" i="3"/>
  <c r="V12" i="3"/>
  <c r="V13" i="3"/>
  <c r="V14" i="3"/>
  <c r="V19" i="3"/>
  <c r="V22" i="3"/>
  <c r="V23" i="3"/>
  <c r="V27" i="3"/>
  <c r="V28" i="3"/>
  <c r="V30" i="3"/>
  <c r="V36" i="3"/>
  <c r="V3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Q3" i="3"/>
  <c r="Q4" i="3"/>
  <c r="Q5" i="3"/>
  <c r="Q6" i="3"/>
  <c r="Q7" i="3"/>
  <c r="Q8" i="3"/>
  <c r="Q13" i="3"/>
  <c r="Q14" i="3"/>
  <c r="Q15" i="3"/>
  <c r="Q16" i="3"/>
  <c r="Q19" i="3"/>
  <c r="Q20" i="3"/>
  <c r="Q22" i="3"/>
  <c r="Q23" i="3"/>
  <c r="Q24" i="3"/>
  <c r="Q27" i="3"/>
  <c r="Q28" i="3"/>
  <c r="Q29" i="3"/>
  <c r="Q30" i="3"/>
  <c r="Q32" i="3"/>
  <c r="Q35" i="3"/>
  <c r="Q36" i="3"/>
  <c r="Q37" i="3"/>
  <c r="S4" i="3" l="1"/>
  <c r="S21" i="3"/>
  <c r="S3" i="3"/>
  <c r="S16" i="3"/>
  <c r="X36" i="3"/>
  <c r="AA36" i="3" s="1"/>
  <c r="X12" i="3"/>
  <c r="AA12" i="3" s="1"/>
  <c r="S24" i="3"/>
  <c r="S8" i="3"/>
  <c r="S32" i="3"/>
  <c r="X30" i="3"/>
  <c r="X22" i="3"/>
  <c r="AA22" i="3" s="1"/>
  <c r="X14" i="3"/>
  <c r="AA14" i="3" s="1"/>
  <c r="X4" i="3"/>
  <c r="X35" i="3"/>
  <c r="S27" i="3"/>
  <c r="S14" i="3"/>
  <c r="AA23" i="3"/>
  <c r="X37" i="3"/>
  <c r="X29" i="3"/>
  <c r="AA29" i="3" s="1"/>
  <c r="X13" i="3"/>
  <c r="AA13" i="3" s="1"/>
  <c r="X5" i="3"/>
  <c r="AA5" i="3" s="1"/>
  <c r="X28" i="3"/>
  <c r="AA28" i="3" s="1"/>
  <c r="X20" i="3"/>
  <c r="AA20" i="3" s="1"/>
  <c r="AA15" i="3"/>
  <c r="X27" i="3"/>
  <c r="X19" i="3"/>
  <c r="AA19" i="3" s="1"/>
  <c r="X11" i="3"/>
  <c r="X3" i="3"/>
  <c r="S12" i="3"/>
  <c r="S15" i="3"/>
  <c r="S36" i="3"/>
  <c r="S35" i="3"/>
  <c r="S22" i="3"/>
  <c r="S7" i="3"/>
  <c r="AA37" i="3"/>
  <c r="X34" i="3"/>
  <c r="AA34" i="3" s="1"/>
  <c r="X26" i="3"/>
  <c r="AA26" i="3" s="1"/>
  <c r="X18" i="3"/>
  <c r="Y18" i="3" s="1"/>
  <c r="X10" i="3"/>
  <c r="AA10" i="3" s="1"/>
  <c r="AA31" i="3"/>
  <c r="X6" i="3"/>
  <c r="S23" i="3"/>
  <c r="S20" i="3"/>
  <c r="S6" i="3"/>
  <c r="X33" i="3"/>
  <c r="AA33" i="3" s="1"/>
  <c r="X25" i="3"/>
  <c r="AA25" i="3" s="1"/>
  <c r="X17" i="3"/>
  <c r="AA17" i="3" s="1"/>
  <c r="X9" i="3"/>
  <c r="AA7" i="3"/>
  <c r="S30" i="3"/>
  <c r="S5" i="3"/>
  <c r="X32" i="3"/>
  <c r="AA32" i="3" s="1"/>
  <c r="X24" i="3"/>
  <c r="AA24" i="3" s="1"/>
  <c r="X16" i="3"/>
  <c r="AA16" i="3" s="1"/>
  <c r="X8" i="3"/>
  <c r="AA8" i="3" s="1"/>
  <c r="AA6" i="3"/>
  <c r="S29" i="3"/>
  <c r="S13" i="3"/>
  <c r="V21" i="3"/>
  <c r="X21" i="3" s="1"/>
  <c r="S28" i="3"/>
  <c r="S37" i="3"/>
  <c r="Q31" i="3"/>
  <c r="S31" i="3" s="1"/>
  <c r="AA30" i="3"/>
  <c r="V2" i="3"/>
  <c r="X2" i="3" s="1"/>
  <c r="S11" i="3"/>
  <c r="S19" i="3"/>
  <c r="AA35" i="3"/>
  <c r="AA9" i="3"/>
  <c r="AA11" i="3"/>
  <c r="AA27" i="3"/>
  <c r="Q34" i="3"/>
  <c r="S34" i="3" s="1"/>
  <c r="Q26" i="3"/>
  <c r="S26" i="3" s="1"/>
  <c r="Q18" i="3"/>
  <c r="S18" i="3" s="1"/>
  <c r="Q10" i="3"/>
  <c r="S10" i="3" s="1"/>
  <c r="Q33" i="3"/>
  <c r="S33" i="3" s="1"/>
  <c r="Q25" i="3"/>
  <c r="S25" i="3" s="1"/>
  <c r="Q17" i="3"/>
  <c r="S17" i="3" s="1"/>
  <c r="Q9" i="3"/>
  <c r="S9" i="3" s="1"/>
  <c r="S2" i="3"/>
  <c r="AA21" i="3" l="1"/>
  <c r="AA18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<sst xmlns="http://schemas.openxmlformats.org/spreadsheetml/2006/main" count="169" uniqueCount="81">
  <si>
    <t>NACIONAL</t>
  </si>
  <si>
    <t>URBANO</t>
  </si>
  <si>
    <t>RURAL</t>
  </si>
  <si>
    <t>Tamaño de la población</t>
  </si>
  <si>
    <t>Efecto del diseño</t>
  </si>
  <si>
    <t>NUMERO PROMEDIO DE HOGARES POR UPM</t>
  </si>
  <si>
    <t>B (PORCENTAJE DE POBALACION AEFCTADA)</t>
  </si>
  <si>
    <t>Sy (DESV ESTANDAR DE LOS GASTOS)</t>
  </si>
  <si>
    <t>CONFIANZA</t>
  </si>
  <si>
    <t>NUMERO DE UPMS EFECTIVAS</t>
  </si>
  <si>
    <t>NUMERO DE UPMS EN LA POBLACION</t>
  </si>
  <si>
    <t>TASA DE NO RESPUESTA (CALCULAR)</t>
  </si>
  <si>
    <t>ERROR ESTANDAR (DEFINIDO POR EL MUESTRISTA, MAS TAMAÑO DE MUESTRA MENOR ERROR)</t>
  </si>
  <si>
    <t>MARGEN DE ERROR RELATIVO (%)</t>
  </si>
  <si>
    <t>NUMERADOR</t>
  </si>
  <si>
    <t>D1</t>
  </si>
  <si>
    <t>D2</t>
  </si>
  <si>
    <t>n</t>
  </si>
  <si>
    <t>TAMAÑO ANDRES ALBAN</t>
  </si>
  <si>
    <t>DIFERENCIAS</t>
  </si>
  <si>
    <t>DOMINIO</t>
  </si>
  <si>
    <t>Azuay</t>
  </si>
  <si>
    <t>Bolívar</t>
  </si>
  <si>
    <t>Cañar</t>
  </si>
  <si>
    <t>Carchi</t>
  </si>
  <si>
    <t>Cotopaxi</t>
  </si>
  <si>
    <t>Chimborazo</t>
  </si>
  <si>
    <t>Oro</t>
  </si>
  <si>
    <t>Esmeraldas</t>
  </si>
  <si>
    <t>Guayas</t>
  </si>
  <si>
    <t>Imbabura</t>
  </si>
  <si>
    <t>Loja</t>
  </si>
  <si>
    <t>Ríos</t>
  </si>
  <si>
    <t>Manabí</t>
  </si>
  <si>
    <t>Santiago</t>
  </si>
  <si>
    <t>Napo</t>
  </si>
  <si>
    <t>Pastaza</t>
  </si>
  <si>
    <t>Pichincha</t>
  </si>
  <si>
    <t>Tungurahua</t>
  </si>
  <si>
    <t>Chinchipe</t>
  </si>
  <si>
    <t>Galápagos</t>
  </si>
  <si>
    <t>Sucumbíos</t>
  </si>
  <si>
    <t>Orellana</t>
  </si>
  <si>
    <t>Domingo</t>
  </si>
  <si>
    <t>Elena</t>
  </si>
  <si>
    <t>Quito</t>
  </si>
  <si>
    <t>Guayaquil</t>
  </si>
  <si>
    <t>Cuenca</t>
  </si>
  <si>
    <t>Machala</t>
  </si>
  <si>
    <t>Ambato</t>
  </si>
  <si>
    <t>Manta</t>
  </si>
  <si>
    <t>ESTIMACION</t>
  </si>
  <si>
    <t>Sy_GASTOS</t>
  </si>
  <si>
    <t>ERROR _ESTANDAR</t>
  </si>
  <si>
    <t>MER</t>
  </si>
  <si>
    <t>POBLACION</t>
  </si>
  <si>
    <t>DEFF_ESTRATO</t>
  </si>
  <si>
    <t>DEFF_DOMINIO</t>
  </si>
  <si>
    <t>UPMS_POBLACION</t>
  </si>
  <si>
    <t>UPMS_EFECTIVAS</t>
  </si>
  <si>
    <t>PROMEDIO_HOGARES_UPM</t>
  </si>
  <si>
    <t>B</t>
  </si>
  <si>
    <t>TNR</t>
  </si>
  <si>
    <t>Morona Santiago</t>
  </si>
  <si>
    <t>Zamora Chinchipe</t>
  </si>
  <si>
    <t>Santo Domingo</t>
  </si>
  <si>
    <t>Santo Domingo de los Tsachilas</t>
  </si>
  <si>
    <t>Santa Elena</t>
  </si>
  <si>
    <t>El Oro</t>
  </si>
  <si>
    <t>Los Rios</t>
  </si>
  <si>
    <t>RHO</t>
  </si>
  <si>
    <t>CODIGO</t>
  </si>
  <si>
    <t>AREA (URBANO/RURAL)</t>
  </si>
  <si>
    <t>PARROQUIA (CABECERA/RESTO)</t>
  </si>
  <si>
    <t>ESTRATO = PROV  + CODIGO</t>
  </si>
  <si>
    <t>DEFF_ESTRATO_2</t>
  </si>
  <si>
    <t>RHO_2</t>
  </si>
  <si>
    <t>GRUPOS</t>
  </si>
  <si>
    <t>N_AN</t>
  </si>
  <si>
    <t>Esmeraldas Ciudad</t>
  </si>
  <si>
    <t>Loja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</si>
</sst>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2" fillId="0" borderId="1" xfId="1" applyBorder="1"/>
    <xf numFmtId="0" fontId="0" fillId="0" borderId="2" xfId="0" applyBorder="1"/>
    <xf numFmtId="10" fontId="0" fillId="0" borderId="2" xfId="0" applyNumberFormat="1" applyBorder="1"/>
    <xf numFmtId="0" fontId="0" fillId="0" borderId="2" xfId="0" applyBorder="1" applyAlignment="1">
      <alignment horizontal="center"/>
    </xf>
    <xf numFmtId="9" fontId="1" fillId="0" borderId="2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/>
    <xf numFmtId="10" fontId="0" fillId="0" borderId="2" xfId="0" applyNumberFormat="1" applyFill="1" applyBorder="1"/>
    <xf numFmtId="0" fontId="0" fillId="0" borderId="1" xfId="0" applyFill="1" applyBorder="1" applyAlignment="1">
      <alignment horizontal="center"/>
    </xf>
    <xf numFmtId="9" fontId="1" fillId="0" borderId="1" xfId="0" applyNumberFormat="1" applyFont="1" applyFill="1" applyBorder="1"/>
    <xf numFmtId="10" fontId="0" fillId="0" borderId="1" xfId="0" applyNumberFormat="1" applyFill="1" applyBorder="1"/>
    <xf numFmtId="0" fontId="0" fillId="0" borderId="0" xfId="0" applyFill="1"/>
    <xf numFmtId="4" fontId="0" fillId="0" borderId="0" xfId="0" applyNumberFormat="1" applyFill="1"/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0" fillId="0" borderId="1" xfId="0" applyNumberFormat="1" applyBorder="1"/>
    <xf numFmtId="4" fontId="5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7" borderId="1" xfId="0" applyFill="1" applyBorder="1"/>
    <xf numFmtId="0" fontId="0" fillId="5" borderId="1" xfId="0" applyFill="1" applyBorder="1"/>
    <xf numFmtId="0" fontId="0" fillId="7" borderId="3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3" zoomScale="110" zoomScaleNormal="110" workbookViewId="0">
      <pane xSplit="2" topLeftCell="I1" activePane="topRight" state="frozen"/>
      <selection pane="topRight" activeCell="Q26" sqref="Q26"/>
    </sheetView>
  </sheetViews>
  <sheetFormatPr baseColWidth="10" defaultRowHeight="15" x14ac:dyDescent="0.25"/>
  <cols>
    <col min="1" max="1" width="27.7109375" bestFit="1" customWidth="1"/>
    <col min="2" max="2" width="7.85546875" style="51" bestFit="1" customWidth="1"/>
    <col min="3" max="3" width="22.7109375" customWidth="1"/>
    <col min="4" max="4" width="16.7109375" customWidth="1"/>
    <col min="5" max="5" width="19.85546875" customWidth="1"/>
    <col min="6" max="6" width="20.140625" style="2" customWidth="1"/>
    <col min="7" max="7" width="26" customWidth="1"/>
    <col min="8" max="8" width="24.7109375" bestFit="1" customWidth="1"/>
    <col min="9" max="9" width="24.7109375" customWidth="1"/>
    <col min="10" max="10" width="12" bestFit="1" customWidth="1"/>
    <col min="11" max="11" width="18.28515625" customWidth="1"/>
    <col min="12" max="12" width="18.5703125" customWidth="1"/>
    <col min="13" max="13" width="20.7109375" customWidth="1"/>
    <col min="14" max="14" width="15.7109375" customWidth="1"/>
    <col min="19" max="19" width="11.5703125" customWidth="1"/>
  </cols>
  <sheetData>
    <row r="1" spans="1:19" ht="31.5" x14ac:dyDescent="0.25">
      <c r="A1" s="32" t="s">
        <v>20</v>
      </c>
      <c r="B1" s="52" t="s">
        <v>77</v>
      </c>
      <c r="C1" s="33" t="s">
        <v>51</v>
      </c>
      <c r="D1" s="34" t="s">
        <v>52</v>
      </c>
      <c r="E1" s="35" t="s">
        <v>53</v>
      </c>
      <c r="F1" s="36" t="s">
        <v>54</v>
      </c>
      <c r="G1" s="37" t="s">
        <v>57</v>
      </c>
      <c r="H1" s="38" t="s">
        <v>56</v>
      </c>
      <c r="I1" s="38" t="s">
        <v>75</v>
      </c>
      <c r="J1" s="39" t="s">
        <v>55</v>
      </c>
      <c r="K1" s="39" t="s">
        <v>58</v>
      </c>
      <c r="L1" s="40" t="s">
        <v>59</v>
      </c>
      <c r="M1" s="39" t="s">
        <v>60</v>
      </c>
      <c r="N1" s="39" t="s">
        <v>61</v>
      </c>
      <c r="O1" s="41" t="s">
        <v>62</v>
      </c>
      <c r="P1" s="42" t="s">
        <v>8</v>
      </c>
      <c r="Q1" s="45" t="s">
        <v>70</v>
      </c>
      <c r="R1" s="45" t="s">
        <v>76</v>
      </c>
      <c r="S1" s="45" t="s">
        <v>78</v>
      </c>
    </row>
    <row r="2" spans="1:19" x14ac:dyDescent="0.25">
      <c r="A2" s="3" t="s">
        <v>0</v>
      </c>
      <c r="B2" s="5">
        <v>0</v>
      </c>
      <c r="C2" s="3">
        <v>151.44658737303891</v>
      </c>
      <c r="D2" s="43">
        <v>106.6631</v>
      </c>
      <c r="E2" s="3">
        <v>0.9629729049917175</v>
      </c>
      <c r="F2" s="4">
        <f>(E2/C2)*1.96</f>
        <v>1.246265714218248E-2</v>
      </c>
      <c r="G2" s="3">
        <v>3.2133356114752365</v>
      </c>
      <c r="H2" s="3">
        <v>2.870924</v>
      </c>
      <c r="I2" s="3">
        <v>5.3326320000000003</v>
      </c>
      <c r="J2" s="3">
        <v>3859422.327141162</v>
      </c>
      <c r="K2" s="3">
        <v>106999</v>
      </c>
      <c r="L2" s="3">
        <v>3410</v>
      </c>
      <c r="M2" s="3">
        <v>11.44</v>
      </c>
      <c r="N2" s="5">
        <v>1</v>
      </c>
      <c r="O2" s="6"/>
      <c r="P2" s="4">
        <v>0.95</v>
      </c>
      <c r="Q2" s="3">
        <f>(H2-1)/($M$2-1)</f>
        <v>0.1792072796934866</v>
      </c>
      <c r="R2" s="3">
        <f>(I2-1)/(M2-1)</f>
        <v>0.41500306513409968</v>
      </c>
      <c r="S2" s="3">
        <v>0</v>
      </c>
    </row>
    <row r="3" spans="1:19" x14ac:dyDescent="0.25">
      <c r="A3" s="3" t="s">
        <v>1</v>
      </c>
      <c r="B3" s="5">
        <v>0</v>
      </c>
      <c r="C3" s="3">
        <v>164.05701365013363</v>
      </c>
      <c r="D3" s="3">
        <v>111.02017413294701</v>
      </c>
      <c r="E3" s="3">
        <v>1.1829932011117843</v>
      </c>
      <c r="F3" s="4">
        <f>(E3/C3)*1.96</f>
        <v>1.4133298068705938E-2</v>
      </c>
      <c r="G3" s="3">
        <v>3.0608066594326404</v>
      </c>
      <c r="H3" s="3">
        <v>3.2601629999999999</v>
      </c>
      <c r="I3" s="46">
        <v>5.7852899999999998</v>
      </c>
      <c r="J3" s="3">
        <v>2638985.3649191177</v>
      </c>
      <c r="K3" s="3">
        <v>79647</v>
      </c>
      <c r="L3" s="3">
        <v>2534</v>
      </c>
      <c r="M3" s="3">
        <v>11.4439621152328</v>
      </c>
      <c r="N3" s="5">
        <v>1</v>
      </c>
      <c r="O3" s="6"/>
      <c r="P3" s="4">
        <v>0.95</v>
      </c>
      <c r="Q3" s="3">
        <f t="shared" ref="Q3:Q37" si="0">(H3-1)/(M3-1)</f>
        <v>0.21640857895333526</v>
      </c>
      <c r="R3" s="3">
        <f t="shared" ref="R3:R37" si="1">(I3-1)/(M3-1)</f>
        <v>0.45818722312488336</v>
      </c>
      <c r="S3" s="3">
        <v>0</v>
      </c>
    </row>
    <row r="4" spans="1:19" x14ac:dyDescent="0.25">
      <c r="A4" s="3" t="s">
        <v>2</v>
      </c>
      <c r="B4" s="5">
        <v>0</v>
      </c>
      <c r="C4" s="3">
        <v>124.17870593324426</v>
      </c>
      <c r="D4" s="3">
        <v>90.772130022045403</v>
      </c>
      <c r="E4" s="3">
        <v>1.4475761657110828</v>
      </c>
      <c r="F4" s="4">
        <f t="shared" ref="F4:F37" si="2">(E4/C4)*1.96</f>
        <v>2.2848114444991598E-2</v>
      </c>
      <c r="G4" s="3">
        <v>3.1707333184244915</v>
      </c>
      <c r="H4" s="3">
        <v>2.3428550000000001</v>
      </c>
      <c r="I4" s="3">
        <v>2.3415379999999999</v>
      </c>
      <c r="J4" s="3">
        <v>1220436.96222174</v>
      </c>
      <c r="K4" s="3">
        <v>27352</v>
      </c>
      <c r="L4" s="3">
        <v>876</v>
      </c>
      <c r="M4" s="3">
        <v>11.445205479452101</v>
      </c>
      <c r="N4" s="5">
        <v>1</v>
      </c>
      <c r="O4" s="6"/>
      <c r="P4" s="4">
        <v>0.95</v>
      </c>
      <c r="Q4" s="3">
        <f t="shared" si="0"/>
        <v>0.12856185573770437</v>
      </c>
      <c r="R4" s="3">
        <f t="shared" si="1"/>
        <v>0.12843576918032729</v>
      </c>
      <c r="S4" s="3">
        <v>0</v>
      </c>
    </row>
    <row r="5" spans="1:19" x14ac:dyDescent="0.25">
      <c r="A5" s="47" t="s">
        <v>21</v>
      </c>
      <c r="B5" s="5">
        <v>1</v>
      </c>
      <c r="C5" s="3">
        <v>158.52031181930013</v>
      </c>
      <c r="D5" s="3">
        <v>113.14790949778001</v>
      </c>
      <c r="E5" s="3">
        <v>3.1699726321792352</v>
      </c>
      <c r="F5" s="4">
        <f t="shared" si="2"/>
        <v>3.9194638767514958E-2</v>
      </c>
      <c r="G5" s="3">
        <v>1.530617487460844</v>
      </c>
      <c r="H5" s="3">
        <v>1.9837765576123401</v>
      </c>
      <c r="I5" s="3">
        <v>1.4457359339148399</v>
      </c>
      <c r="J5" s="3">
        <v>190833.86761405799</v>
      </c>
      <c r="K5" s="3">
        <v>2643</v>
      </c>
      <c r="L5" s="3">
        <v>224</v>
      </c>
      <c r="M5" s="3">
        <v>11.40625</v>
      </c>
      <c r="N5" s="5">
        <v>1</v>
      </c>
      <c r="O5" s="6"/>
      <c r="P5" s="4">
        <v>0.95</v>
      </c>
      <c r="Q5" s="3">
        <f t="shared" si="0"/>
        <v>9.4537086617402052E-2</v>
      </c>
      <c r="R5" s="3">
        <f t="shared" si="1"/>
        <v>4.2833483138963596E-2</v>
      </c>
      <c r="S5" s="3">
        <v>62</v>
      </c>
    </row>
    <row r="6" spans="1:19" x14ac:dyDescent="0.25">
      <c r="A6" s="47" t="s">
        <v>22</v>
      </c>
      <c r="B6" s="5">
        <v>1</v>
      </c>
      <c r="C6" s="3">
        <v>120.0409349858194</v>
      </c>
      <c r="D6" s="3">
        <v>103.95906279283901</v>
      </c>
      <c r="E6" s="3">
        <v>7.5019780098328699</v>
      </c>
      <c r="F6" s="4">
        <f t="shared" si="2"/>
        <v>0.1224905229287777</v>
      </c>
      <c r="G6" s="3">
        <v>2.3969499739801963</v>
      </c>
      <c r="H6" s="3">
        <v>4.4410037818988704</v>
      </c>
      <c r="I6" s="3">
        <v>1.08926659215111</v>
      </c>
      <c r="J6" s="3">
        <v>45013.431832764647</v>
      </c>
      <c r="K6" s="3">
        <v>1279</v>
      </c>
      <c r="L6" s="3">
        <v>81</v>
      </c>
      <c r="M6" s="3">
        <v>11.493827160493799</v>
      </c>
      <c r="N6" s="5">
        <v>1</v>
      </c>
      <c r="O6" s="6"/>
      <c r="P6" s="4">
        <v>0.95</v>
      </c>
      <c r="Q6" s="3">
        <f t="shared" si="0"/>
        <v>0.32790741921624617</v>
      </c>
      <c r="R6" s="3">
        <f t="shared" si="1"/>
        <v>8.5065811343999157E-3</v>
      </c>
      <c r="S6" s="3">
        <v>121</v>
      </c>
    </row>
    <row r="7" spans="1:19" x14ac:dyDescent="0.25">
      <c r="A7" s="47" t="s">
        <v>23</v>
      </c>
      <c r="B7" s="5">
        <v>1</v>
      </c>
      <c r="C7" s="3">
        <v>160.26655740596456</v>
      </c>
      <c r="D7" s="3">
        <v>116.383429002379</v>
      </c>
      <c r="E7" s="3">
        <v>7.3998337802456122</v>
      </c>
      <c r="F7" s="4">
        <f t="shared" si="2"/>
        <v>9.0497196945104053E-2</v>
      </c>
      <c r="G7" s="3">
        <v>2.5087114042952368</v>
      </c>
      <c r="H7" s="3">
        <v>3.7434944752311199</v>
      </c>
      <c r="I7" s="3">
        <v>1.7340341112228601</v>
      </c>
      <c r="J7" s="3">
        <v>60695.901959805589</v>
      </c>
      <c r="K7" s="3">
        <v>1596</v>
      </c>
      <c r="L7" s="3">
        <v>92</v>
      </c>
      <c r="M7" s="3">
        <v>11.619565217391299</v>
      </c>
      <c r="N7" s="5">
        <v>1</v>
      </c>
      <c r="O7" s="6"/>
      <c r="P7" s="4">
        <v>0.95</v>
      </c>
      <c r="Q7" s="3">
        <f t="shared" si="0"/>
        <v>0.25834338968399506</v>
      </c>
      <c r="R7" s="3">
        <f t="shared" si="1"/>
        <v>6.9120919378201806E-2</v>
      </c>
      <c r="S7" s="3">
        <v>108</v>
      </c>
    </row>
    <row r="8" spans="1:19" x14ac:dyDescent="0.25">
      <c r="A8" s="47" t="s">
        <v>24</v>
      </c>
      <c r="B8" s="5">
        <v>1</v>
      </c>
      <c r="C8" s="3">
        <v>123.90297354854157</v>
      </c>
      <c r="D8" s="3">
        <v>85.835070646567601</v>
      </c>
      <c r="E8" s="3">
        <v>5.0207869223019896</v>
      </c>
      <c r="F8" s="4">
        <f t="shared" si="2"/>
        <v>7.9422971748588284E-2</v>
      </c>
      <c r="G8" s="3">
        <v>1.5725571495819008</v>
      </c>
      <c r="H8" s="3">
        <v>2.1003180372691599</v>
      </c>
      <c r="I8" s="3">
        <v>1.30476542987672</v>
      </c>
      <c r="J8" s="3">
        <v>44948.927155297708</v>
      </c>
      <c r="K8" s="3">
        <v>1288</v>
      </c>
      <c r="L8" s="3">
        <v>83</v>
      </c>
      <c r="M8" s="3">
        <v>11.638554216867499</v>
      </c>
      <c r="N8" s="5">
        <v>1</v>
      </c>
      <c r="O8" s="6"/>
      <c r="P8" s="4">
        <v>0.95</v>
      </c>
      <c r="Q8" s="3">
        <f t="shared" si="0"/>
        <v>0.10342740327671576</v>
      </c>
      <c r="R8" s="3">
        <f t="shared" si="1"/>
        <v>2.8647260112987186E-2</v>
      </c>
      <c r="S8" s="3">
        <v>139</v>
      </c>
    </row>
    <row r="9" spans="1:19" x14ac:dyDescent="0.25">
      <c r="A9" s="47" t="s">
        <v>25</v>
      </c>
      <c r="B9" s="5">
        <v>1</v>
      </c>
      <c r="C9" s="3">
        <v>129.13475218179258</v>
      </c>
      <c r="D9" s="3">
        <v>105.52900911504901</v>
      </c>
      <c r="E9" s="3">
        <v>5.1396652873998177</v>
      </c>
      <c r="F9" s="4">
        <f t="shared" si="2"/>
        <v>7.8009550435517827E-2</v>
      </c>
      <c r="G9" s="3">
        <v>2.5240599252304534</v>
      </c>
      <c r="H9" s="3">
        <v>2.6390983496709999</v>
      </c>
      <c r="I9" s="3">
        <v>1.01422290381872</v>
      </c>
      <c r="J9" s="3">
        <v>104086.55243722153</v>
      </c>
      <c r="K9" s="3">
        <v>2807</v>
      </c>
      <c r="L9" s="3">
        <v>107</v>
      </c>
      <c r="M9" s="3">
        <v>11.411214953270999</v>
      </c>
      <c r="N9" s="5">
        <v>1</v>
      </c>
      <c r="O9" s="6"/>
      <c r="P9" s="4">
        <v>0.95</v>
      </c>
      <c r="Q9" s="3">
        <f t="shared" si="0"/>
        <v>0.15743583789479126</v>
      </c>
      <c r="R9" s="3">
        <f t="shared" si="1"/>
        <v>1.366113742013509E-3</v>
      </c>
      <c r="S9" s="3">
        <v>122</v>
      </c>
    </row>
    <row r="10" spans="1:19" x14ac:dyDescent="0.25">
      <c r="A10" s="47" t="s">
        <v>26</v>
      </c>
      <c r="B10" s="5">
        <v>1</v>
      </c>
      <c r="C10" s="3">
        <v>108.35375293693379</v>
      </c>
      <c r="D10" s="3">
        <v>91.656841509162803</v>
      </c>
      <c r="E10" s="3">
        <v>5.1680967374247251</v>
      </c>
      <c r="F10" s="4">
        <f t="shared" si="2"/>
        <v>9.3485175462710707E-2</v>
      </c>
      <c r="G10" s="3">
        <v>4.0217295879062025</v>
      </c>
      <c r="H10" s="3">
        <v>3.0213869075855802</v>
      </c>
      <c r="I10" s="3">
        <v>1.3301172990602399</v>
      </c>
      <c r="J10" s="3">
        <v>123742.74754479789</v>
      </c>
      <c r="K10" s="3">
        <v>3196</v>
      </c>
      <c r="L10" s="3">
        <v>114</v>
      </c>
      <c r="M10" s="3">
        <v>11.2631578947368</v>
      </c>
      <c r="N10" s="5">
        <v>1</v>
      </c>
      <c r="O10" s="6"/>
      <c r="P10" s="4">
        <v>0.95</v>
      </c>
      <c r="Q10" s="3">
        <f t="shared" si="0"/>
        <v>0.19695564740577529</v>
      </c>
      <c r="R10" s="3">
        <f t="shared" si="1"/>
        <v>3.2165275293049148E-2</v>
      </c>
      <c r="S10" s="3">
        <v>123</v>
      </c>
    </row>
    <row r="11" spans="1:19" x14ac:dyDescent="0.25">
      <c r="A11" s="47" t="s">
        <v>68</v>
      </c>
      <c r="B11" s="5">
        <v>1</v>
      </c>
      <c r="C11" s="3">
        <v>160.65541154390127</v>
      </c>
      <c r="D11" s="3">
        <v>106.816451496106</v>
      </c>
      <c r="E11" s="3">
        <v>3.1725231162741849</v>
      </c>
      <c r="F11" s="4">
        <f t="shared" si="2"/>
        <v>3.8704860596608104E-2</v>
      </c>
      <c r="G11" s="3">
        <v>1.5366802550356693</v>
      </c>
      <c r="H11" s="3">
        <v>1.8577855040475699</v>
      </c>
      <c r="I11" s="3">
        <v>1.3452266895242999</v>
      </c>
      <c r="J11" s="3">
        <v>170464.44715573575</v>
      </c>
      <c r="K11" s="3">
        <v>2862</v>
      </c>
      <c r="L11" s="3">
        <v>194</v>
      </c>
      <c r="M11" s="3">
        <v>11.5927835051546</v>
      </c>
      <c r="N11" s="5">
        <v>1</v>
      </c>
      <c r="O11" s="6"/>
      <c r="P11" s="4">
        <v>0.95</v>
      </c>
      <c r="Q11" s="3">
        <f t="shared" si="0"/>
        <v>8.0978290893055568E-2</v>
      </c>
      <c r="R11" s="3">
        <f t="shared" si="1"/>
        <v>3.2590743439277099E-2</v>
      </c>
      <c r="S11" s="3">
        <v>80</v>
      </c>
    </row>
    <row r="12" spans="1:19" x14ac:dyDescent="0.25">
      <c r="A12" s="47" t="s">
        <v>28</v>
      </c>
      <c r="B12" s="5">
        <v>1</v>
      </c>
      <c r="C12" s="3">
        <v>135.8519565919832</v>
      </c>
      <c r="D12" s="3">
        <v>99.9173801369747</v>
      </c>
      <c r="E12" s="3">
        <v>3.1961979680487373</v>
      </c>
      <c r="F12" s="4">
        <f t="shared" si="2"/>
        <v>4.6113049635276314E-2</v>
      </c>
      <c r="G12" s="3">
        <v>1.3784147589293367</v>
      </c>
      <c r="H12" s="3">
        <v>2.48792674869321</v>
      </c>
      <c r="I12" s="3">
        <v>1.6660896203860101</v>
      </c>
      <c r="J12" s="3">
        <v>131827.9451739931</v>
      </c>
      <c r="K12" s="3">
        <v>3392</v>
      </c>
      <c r="L12" s="3">
        <v>230</v>
      </c>
      <c r="M12" s="3">
        <v>11.521739130434799</v>
      </c>
      <c r="N12" s="5">
        <v>1</v>
      </c>
      <c r="O12" s="6"/>
      <c r="P12" s="4">
        <v>0.95</v>
      </c>
      <c r="Q12" s="3">
        <f t="shared" si="0"/>
        <v>0.141414525702247</v>
      </c>
      <c r="R12" s="3">
        <f t="shared" si="1"/>
        <v>6.3306038301149614E-2</v>
      </c>
      <c r="S12" s="3">
        <v>69</v>
      </c>
    </row>
    <row r="13" spans="1:19" x14ac:dyDescent="0.25">
      <c r="A13" s="47" t="s">
        <v>29</v>
      </c>
      <c r="B13" s="5">
        <v>1</v>
      </c>
      <c r="C13" s="3">
        <v>170.02823839044922</v>
      </c>
      <c r="D13" s="3">
        <v>109.31893292156499</v>
      </c>
      <c r="E13" s="3">
        <v>2.3156246210782565</v>
      </c>
      <c r="F13" s="4">
        <f t="shared" si="2"/>
        <v>2.6693355764181848E-2</v>
      </c>
      <c r="G13" s="3">
        <v>4.4443217208325612</v>
      </c>
      <c r="H13" s="3">
        <v>1.7801539206403401</v>
      </c>
      <c r="I13" s="3">
        <v>3.0689775219992801</v>
      </c>
      <c r="J13" s="3">
        <v>969455.93856103171</v>
      </c>
      <c r="K13" s="3">
        <v>10112</v>
      </c>
      <c r="L13" s="3">
        <v>349</v>
      </c>
      <c r="M13" s="3">
        <v>11.458452722063001</v>
      </c>
      <c r="N13" s="5">
        <v>1</v>
      </c>
      <c r="O13" s="6"/>
      <c r="P13" s="4">
        <v>0.95</v>
      </c>
      <c r="Q13" s="3">
        <f t="shared" si="0"/>
        <v>7.4595539261227292E-2</v>
      </c>
      <c r="R13" s="3">
        <f t="shared" si="1"/>
        <v>0.19782826169253459</v>
      </c>
      <c r="S13" s="3">
        <v>96</v>
      </c>
    </row>
    <row r="14" spans="1:19" x14ac:dyDescent="0.25">
      <c r="A14" s="47" t="s">
        <v>30</v>
      </c>
      <c r="B14" s="5">
        <v>1</v>
      </c>
      <c r="C14" s="3">
        <v>130.41171985672139</v>
      </c>
      <c r="D14" s="3">
        <v>96.801966044481603</v>
      </c>
      <c r="E14" s="3">
        <v>4.6940974733703023</v>
      </c>
      <c r="F14" s="4">
        <f t="shared" si="2"/>
        <v>7.054911213435397E-2</v>
      </c>
      <c r="G14" s="3">
        <v>2.5539772130858656</v>
      </c>
      <c r="H14" s="3">
        <v>1.63791500935625</v>
      </c>
      <c r="I14" s="3">
        <v>1.17318929363179</v>
      </c>
      <c r="J14" s="3">
        <v>106235.74605397743</v>
      </c>
      <c r="K14" s="3">
        <v>3076</v>
      </c>
      <c r="L14" s="3">
        <v>97</v>
      </c>
      <c r="M14" s="3">
        <v>11.5670103092784</v>
      </c>
      <c r="N14" s="5">
        <v>1</v>
      </c>
      <c r="O14" s="6"/>
      <c r="P14" s="4">
        <v>0.95</v>
      </c>
      <c r="Q14" s="3">
        <f t="shared" si="0"/>
        <v>6.0368542348835083E-2</v>
      </c>
      <c r="R14" s="3">
        <f t="shared" si="1"/>
        <v>1.638962095832542E-2</v>
      </c>
      <c r="S14" s="3">
        <v>108</v>
      </c>
    </row>
    <row r="15" spans="1:19" x14ac:dyDescent="0.25">
      <c r="A15" s="47" t="s">
        <v>31</v>
      </c>
      <c r="B15" s="5">
        <v>1</v>
      </c>
      <c r="C15" s="3">
        <v>151.65646736318041</v>
      </c>
      <c r="D15" s="3">
        <v>115.069938355614</v>
      </c>
      <c r="E15" s="3">
        <v>4.9239849840433614</v>
      </c>
      <c r="F15" s="4">
        <f t="shared" si="2"/>
        <v>6.3637316208962999E-2</v>
      </c>
      <c r="G15" s="3">
        <v>2.2773021218854539</v>
      </c>
      <c r="H15" s="3">
        <v>3.1936886196654801</v>
      </c>
      <c r="I15" s="3">
        <v>1.7014047492061799</v>
      </c>
      <c r="J15" s="3">
        <v>121704.90324270056</v>
      </c>
      <c r="K15" s="3">
        <v>3194</v>
      </c>
      <c r="L15" s="3">
        <v>211</v>
      </c>
      <c r="M15" s="3">
        <v>11.459715639810399</v>
      </c>
      <c r="N15" s="5">
        <v>1</v>
      </c>
      <c r="O15" s="6"/>
      <c r="P15" s="4">
        <v>0.95</v>
      </c>
      <c r="Q15" s="3">
        <f t="shared" si="0"/>
        <v>0.20972736690050633</v>
      </c>
      <c r="R15" s="3">
        <f t="shared" si="1"/>
        <v>6.7057726362711526E-2</v>
      </c>
      <c r="S15" s="3">
        <v>60</v>
      </c>
    </row>
    <row r="16" spans="1:19" x14ac:dyDescent="0.25">
      <c r="A16" s="47" t="s">
        <v>69</v>
      </c>
      <c r="B16" s="5">
        <v>1</v>
      </c>
      <c r="C16" s="3">
        <v>155.42584389871851</v>
      </c>
      <c r="D16" s="3">
        <v>103.116985429827</v>
      </c>
      <c r="E16" s="3">
        <v>3.7459431504735083</v>
      </c>
      <c r="F16" s="4">
        <f t="shared" si="2"/>
        <v>4.723827383374183E-2</v>
      </c>
      <c r="G16" s="3">
        <v>2.7652443306836214</v>
      </c>
      <c r="H16" s="3">
        <v>1.51777977097676</v>
      </c>
      <c r="I16" s="3">
        <v>1.5223507059910699</v>
      </c>
      <c r="J16" s="3">
        <v>204992.9265034713</v>
      </c>
      <c r="K16" s="3">
        <v>5459</v>
      </c>
      <c r="L16" s="3">
        <v>120</v>
      </c>
      <c r="M16" s="3">
        <v>11.7</v>
      </c>
      <c r="N16" s="5">
        <v>1</v>
      </c>
      <c r="O16" s="6"/>
      <c r="P16" s="4">
        <v>0.95</v>
      </c>
      <c r="Q16" s="3">
        <f t="shared" si="0"/>
        <v>4.8390632801566358E-2</v>
      </c>
      <c r="R16" s="3">
        <f t="shared" si="1"/>
        <v>4.8817822989819619E-2</v>
      </c>
      <c r="S16" s="3">
        <v>57</v>
      </c>
    </row>
    <row r="17" spans="1:19" x14ac:dyDescent="0.25">
      <c r="A17" s="47" t="s">
        <v>33</v>
      </c>
      <c r="B17" s="5">
        <v>1</v>
      </c>
      <c r="C17" s="3">
        <v>154.10805974030765</v>
      </c>
      <c r="D17" s="3">
        <v>98.963121814560097</v>
      </c>
      <c r="E17" s="3">
        <v>2.7943085965559997</v>
      </c>
      <c r="F17" s="4">
        <f t="shared" si="2"/>
        <v>3.5538990358317167E-2</v>
      </c>
      <c r="G17" s="3">
        <v>2.8407634352310702</v>
      </c>
      <c r="H17" s="3">
        <v>2.36963645819757</v>
      </c>
      <c r="I17" s="3">
        <v>2.4159257321052601</v>
      </c>
      <c r="J17" s="3">
        <v>348723.24098512874</v>
      </c>
      <c r="K17" s="3">
        <v>9198</v>
      </c>
      <c r="L17" s="3">
        <v>289</v>
      </c>
      <c r="M17" s="3">
        <v>11.6539792387543</v>
      </c>
      <c r="N17" s="5">
        <v>1</v>
      </c>
      <c r="O17" s="6"/>
      <c r="P17" s="4">
        <v>0.95</v>
      </c>
      <c r="Q17" s="3">
        <f t="shared" si="0"/>
        <v>0.12855632881425744</v>
      </c>
      <c r="R17" s="3">
        <f t="shared" si="1"/>
        <v>0.13290111613459601</v>
      </c>
      <c r="S17" s="3">
        <v>48</v>
      </c>
    </row>
    <row r="18" spans="1:19" x14ac:dyDescent="0.25">
      <c r="A18" s="48" t="s">
        <v>63</v>
      </c>
      <c r="B18" s="5">
        <v>2</v>
      </c>
      <c r="C18" s="3">
        <v>139.42668736301209</v>
      </c>
      <c r="D18" s="3">
        <v>115.74791404207301</v>
      </c>
      <c r="E18" s="3">
        <v>11.602747449129138</v>
      </c>
      <c r="F18" s="4">
        <f t="shared" si="2"/>
        <v>0.16310639971731894</v>
      </c>
      <c r="G18" s="3">
        <v>2.9943396485954112</v>
      </c>
      <c r="H18" s="3">
        <v>8.6762514171935692</v>
      </c>
      <c r="I18" s="3">
        <v>1.03773895410603</v>
      </c>
      <c r="J18" s="3">
        <v>29136.672268961247</v>
      </c>
      <c r="K18" s="3">
        <v>975</v>
      </c>
      <c r="L18" s="3">
        <v>74</v>
      </c>
      <c r="M18" s="3">
        <v>10.8243243243243</v>
      </c>
      <c r="N18" s="5">
        <v>1</v>
      </c>
      <c r="O18" s="6"/>
      <c r="P18" s="4">
        <v>0.95</v>
      </c>
      <c r="Q18" s="3">
        <f t="shared" si="0"/>
        <v>0.78135158854515208</v>
      </c>
      <c r="R18" s="3">
        <f t="shared" si="1"/>
        <v>3.8413790974501068E-3</v>
      </c>
      <c r="S18" s="3">
        <v>119</v>
      </c>
    </row>
    <row r="19" spans="1:19" x14ac:dyDescent="0.25">
      <c r="A19" s="48" t="s">
        <v>35</v>
      </c>
      <c r="B19" s="5">
        <v>2</v>
      </c>
      <c r="C19" s="3">
        <v>111.380377265745</v>
      </c>
      <c r="D19" s="3">
        <v>93.450303710277396</v>
      </c>
      <c r="E19" s="3">
        <v>7.0288486774115482</v>
      </c>
      <c r="F19" s="4">
        <f t="shared" si="2"/>
        <v>0.12368914297046116</v>
      </c>
      <c r="G19" s="3">
        <v>1.2083422901263599</v>
      </c>
      <c r="H19" s="3">
        <v>1.8017214307366201</v>
      </c>
      <c r="I19" s="3">
        <v>1.54548532991889</v>
      </c>
      <c r="J19" s="3">
        <v>20884.10577375918</v>
      </c>
      <c r="K19" s="3">
        <v>701</v>
      </c>
      <c r="L19" s="3">
        <v>71</v>
      </c>
      <c r="M19" s="3">
        <v>11.253521126760599</v>
      </c>
      <c r="N19" s="5">
        <v>1</v>
      </c>
      <c r="O19" s="6"/>
      <c r="P19" s="4">
        <v>0.95</v>
      </c>
      <c r="Q19" s="3">
        <f t="shared" si="0"/>
        <v>7.8189864810851412E-2</v>
      </c>
      <c r="R19" s="3">
        <f t="shared" si="1"/>
        <v>5.3199805527803644E-2</v>
      </c>
      <c r="S19" s="3">
        <v>122</v>
      </c>
    </row>
    <row r="20" spans="1:19" x14ac:dyDescent="0.25">
      <c r="A20" s="48" t="s">
        <v>36</v>
      </c>
      <c r="B20" s="5">
        <v>2</v>
      </c>
      <c r="C20" s="3">
        <v>132.99765619994747</v>
      </c>
      <c r="D20" s="3">
        <v>110.29973524351</v>
      </c>
      <c r="E20" s="3">
        <v>8.8476022772917275</v>
      </c>
      <c r="F20" s="4">
        <f t="shared" si="2"/>
        <v>0.13038801554082299</v>
      </c>
      <c r="G20" s="3">
        <v>1.3576867425409984</v>
      </c>
      <c r="H20" s="3">
        <v>3.8429756241553301</v>
      </c>
      <c r="I20" s="3">
        <v>1.8025843415689</v>
      </c>
      <c r="J20" s="3">
        <v>20631.599863060077</v>
      </c>
      <c r="K20" s="3">
        <v>617</v>
      </c>
      <c r="L20" s="3">
        <v>71</v>
      </c>
      <c r="M20" s="3">
        <v>11.309859154929599</v>
      </c>
      <c r="N20" s="5">
        <v>1</v>
      </c>
      <c r="O20" s="6"/>
      <c r="P20" s="4">
        <v>0.95</v>
      </c>
      <c r="Q20" s="3">
        <f t="shared" si="0"/>
        <v>0.27575310015714211</v>
      </c>
      <c r="R20" s="3">
        <f t="shared" si="1"/>
        <v>7.7846295425398601E-2</v>
      </c>
      <c r="S20" s="3">
        <v>122</v>
      </c>
    </row>
    <row r="21" spans="1:19" x14ac:dyDescent="0.25">
      <c r="A21" s="47" t="s">
        <v>37</v>
      </c>
      <c r="B21" s="5">
        <v>1</v>
      </c>
      <c r="C21" s="3">
        <v>143.08115128174455</v>
      </c>
      <c r="D21" s="3">
        <v>102.494141163099</v>
      </c>
      <c r="E21" s="3">
        <v>2.376518028372046</v>
      </c>
      <c r="F21" s="4">
        <f t="shared" si="2"/>
        <v>3.255477953512604E-2</v>
      </c>
      <c r="G21" s="3">
        <v>4.0759960743740651</v>
      </c>
      <c r="H21" s="3">
        <v>1.77521704837872</v>
      </c>
      <c r="I21" s="3">
        <v>2.2052954261234601</v>
      </c>
      <c r="J21" s="3">
        <v>741985.01586368529</v>
      </c>
      <c r="K21" s="3">
        <v>7358</v>
      </c>
      <c r="L21" s="3">
        <v>296</v>
      </c>
      <c r="M21" s="3">
        <v>11.1824324324324</v>
      </c>
      <c r="N21" s="5">
        <v>1</v>
      </c>
      <c r="O21" s="6"/>
      <c r="P21" s="4">
        <v>0.95</v>
      </c>
      <c r="Q21" s="3">
        <f t="shared" si="0"/>
        <v>7.6132795726642943E-2</v>
      </c>
      <c r="R21" s="3">
        <f t="shared" si="1"/>
        <v>0.11837008829878744</v>
      </c>
      <c r="S21" s="3">
        <v>53</v>
      </c>
    </row>
    <row r="22" spans="1:19" x14ac:dyDescent="0.25">
      <c r="A22" s="47" t="s">
        <v>38</v>
      </c>
      <c r="B22" s="5">
        <v>1</v>
      </c>
      <c r="C22" s="3">
        <v>135.70373454893286</v>
      </c>
      <c r="D22" s="3">
        <v>101.20678020470901</v>
      </c>
      <c r="E22" s="3">
        <v>3.70982318741201</v>
      </c>
      <c r="F22" s="4">
        <f t="shared" si="2"/>
        <v>5.3581822722097806E-2</v>
      </c>
      <c r="G22" s="3">
        <v>1.9768358933169996</v>
      </c>
      <c r="H22" s="3">
        <v>3.24485007272949</v>
      </c>
      <c r="I22" s="3">
        <v>1.4343979866884899</v>
      </c>
      <c r="J22" s="3">
        <v>143975.90486676374</v>
      </c>
      <c r="K22" s="3">
        <v>2525</v>
      </c>
      <c r="L22" s="3">
        <v>224</v>
      </c>
      <c r="M22" s="3">
        <v>11.3839285714286</v>
      </c>
      <c r="N22" s="5">
        <v>1</v>
      </c>
      <c r="O22" s="6"/>
      <c r="P22" s="4">
        <v>0.95</v>
      </c>
      <c r="Q22" s="3">
        <f t="shared" si="0"/>
        <v>0.21618504569707842</v>
      </c>
      <c r="R22" s="3">
        <f t="shared" si="1"/>
        <v>4.1833684014712588E-2</v>
      </c>
      <c r="S22" s="3">
        <v>47</v>
      </c>
    </row>
    <row r="23" spans="1:19" x14ac:dyDescent="0.25">
      <c r="A23" s="48" t="s">
        <v>64</v>
      </c>
      <c r="B23" s="5">
        <v>2</v>
      </c>
      <c r="C23" s="3">
        <v>163.91059707362604</v>
      </c>
      <c r="D23" s="3">
        <v>120.940265606395</v>
      </c>
      <c r="E23" s="3">
        <v>9.9596829686472379</v>
      </c>
      <c r="F23" s="4">
        <f t="shared" si="2"/>
        <v>0.11909528100724369</v>
      </c>
      <c r="G23" s="3">
        <v>1.4993182947450951</v>
      </c>
      <c r="H23" s="3">
        <v>6.1168223566898003</v>
      </c>
      <c r="I23" s="3">
        <v>3.2282456394023402</v>
      </c>
      <c r="J23" s="3">
        <v>21616.672712427091</v>
      </c>
      <c r="K23" s="3">
        <v>669</v>
      </c>
      <c r="L23" s="3">
        <v>71</v>
      </c>
      <c r="M23" s="3">
        <v>11.492957746478901</v>
      </c>
      <c r="N23" s="5">
        <v>1</v>
      </c>
      <c r="O23" s="6"/>
      <c r="P23" s="4">
        <v>0.95</v>
      </c>
      <c r="Q23" s="3">
        <f t="shared" si="0"/>
        <v>0.48764347291942939</v>
      </c>
      <c r="R23" s="3">
        <f t="shared" si="1"/>
        <v>0.21235629583565871</v>
      </c>
      <c r="S23" s="3">
        <v>120</v>
      </c>
    </row>
    <row r="24" spans="1:19" x14ac:dyDescent="0.25">
      <c r="A24" s="47" t="s">
        <v>40</v>
      </c>
      <c r="B24" s="5">
        <v>1</v>
      </c>
      <c r="C24" s="3">
        <v>234.23251565755112</v>
      </c>
      <c r="D24" s="3">
        <v>187.864475405848</v>
      </c>
      <c r="E24" s="3">
        <v>9.522314028904562</v>
      </c>
      <c r="F24" s="4">
        <f t="shared" si="2"/>
        <v>7.9680378466068291E-2</v>
      </c>
      <c r="G24" s="3">
        <v>0.22277428085546752</v>
      </c>
      <c r="H24" s="3">
        <v>1.4433568121456499</v>
      </c>
      <c r="I24" s="3">
        <v>1.39316022442452</v>
      </c>
      <c r="J24" s="3">
        <v>8474.3844079852279</v>
      </c>
      <c r="K24" s="3">
        <v>348</v>
      </c>
      <c r="L24" s="3">
        <v>52</v>
      </c>
      <c r="M24" s="3">
        <v>11.3269230769231</v>
      </c>
      <c r="N24" s="5">
        <v>1</v>
      </c>
      <c r="O24" s="6"/>
      <c r="P24" s="4">
        <v>0.95</v>
      </c>
      <c r="Q24" s="3">
        <f t="shared" si="0"/>
        <v>4.2932130785053528E-2</v>
      </c>
      <c r="R24" s="3">
        <f t="shared" si="1"/>
        <v>3.8071381136080065E-2</v>
      </c>
      <c r="S24" s="3">
        <v>104</v>
      </c>
    </row>
    <row r="25" spans="1:19" x14ac:dyDescent="0.25">
      <c r="A25" s="48" t="s">
        <v>41</v>
      </c>
      <c r="B25" s="5">
        <v>2</v>
      </c>
      <c r="C25" s="3">
        <v>144.20105266184723</v>
      </c>
      <c r="D25" s="3">
        <v>118.71137461712</v>
      </c>
      <c r="E25" s="3">
        <v>6.9971176362237477</v>
      </c>
      <c r="F25" s="4">
        <f t="shared" si="2"/>
        <v>9.510575903463632E-2</v>
      </c>
      <c r="G25" s="3">
        <v>1.6298070117138299</v>
      </c>
      <c r="H25" s="3">
        <v>3.38484197123391</v>
      </c>
      <c r="I25" s="3">
        <v>1.2170601503757299</v>
      </c>
      <c r="J25" s="3">
        <v>45874.521906257054</v>
      </c>
      <c r="K25" s="3">
        <v>1250</v>
      </c>
      <c r="L25" s="3">
        <v>78</v>
      </c>
      <c r="M25" s="3">
        <v>11.4230769230769</v>
      </c>
      <c r="N25" s="5">
        <v>1</v>
      </c>
      <c r="O25" s="6"/>
      <c r="P25" s="4">
        <v>0.95</v>
      </c>
      <c r="Q25" s="3">
        <f t="shared" si="0"/>
        <v>0.22880402676044942</v>
      </c>
      <c r="R25" s="3">
        <f t="shared" si="1"/>
        <v>2.0824959076638339E-2</v>
      </c>
      <c r="S25" s="3">
        <v>121</v>
      </c>
    </row>
    <row r="26" spans="1:19" x14ac:dyDescent="0.25">
      <c r="A26" s="48" t="s">
        <v>42</v>
      </c>
      <c r="B26" s="5">
        <v>2</v>
      </c>
      <c r="C26" s="3">
        <v>153.27810005951974</v>
      </c>
      <c r="D26" s="3">
        <v>103.587140047159</v>
      </c>
      <c r="E26" s="3">
        <v>7.3988274357368615</v>
      </c>
      <c r="F26" s="4">
        <f t="shared" si="2"/>
        <v>9.4610396191060972E-2</v>
      </c>
      <c r="G26" s="3">
        <v>1.754305970271067</v>
      </c>
      <c r="H26" s="3">
        <v>4.2725274504247297</v>
      </c>
      <c r="I26" s="3">
        <v>1.73515704649106</v>
      </c>
      <c r="J26" s="3">
        <v>33622.356460598465</v>
      </c>
      <c r="K26" s="3">
        <v>982</v>
      </c>
      <c r="L26" s="3">
        <v>72</v>
      </c>
      <c r="M26" s="3">
        <v>11.1805555555556</v>
      </c>
      <c r="N26" s="5">
        <v>1</v>
      </c>
      <c r="O26" s="6"/>
      <c r="P26" s="4">
        <v>0.95</v>
      </c>
      <c r="Q26" s="3">
        <f t="shared" si="0"/>
        <v>0.32144880822725719</v>
      </c>
      <c r="R26" s="3">
        <f t="shared" si="1"/>
        <v>7.221187905505605E-2</v>
      </c>
      <c r="S26" s="3">
        <v>121</v>
      </c>
    </row>
    <row r="27" spans="1:19" x14ac:dyDescent="0.25">
      <c r="A27" s="47" t="s">
        <v>66</v>
      </c>
      <c r="B27" s="5">
        <v>1</v>
      </c>
      <c r="C27" s="3">
        <v>136.79963901706196</v>
      </c>
      <c r="D27" s="3">
        <v>94.951346739441803</v>
      </c>
      <c r="E27" s="3">
        <v>2.9472582926784363</v>
      </c>
      <c r="F27" s="4">
        <f t="shared" si="2"/>
        <v>4.2226911526639779E-2</v>
      </c>
      <c r="G27" s="3">
        <v>0.96449678734582034</v>
      </c>
      <c r="H27" s="3">
        <v>1.6823124389997399</v>
      </c>
      <c r="I27" s="3">
        <v>1.30559307873181</v>
      </c>
      <c r="J27" s="3">
        <v>97945.538084830114</v>
      </c>
      <c r="K27" s="3">
        <v>3133</v>
      </c>
      <c r="L27" s="3">
        <v>145</v>
      </c>
      <c r="M27" s="3">
        <v>11.579310344827601</v>
      </c>
      <c r="N27" s="5">
        <v>1</v>
      </c>
      <c r="O27" s="6"/>
      <c r="P27" s="4">
        <v>0.95</v>
      </c>
      <c r="Q27" s="3">
        <f t="shared" si="0"/>
        <v>6.4494982825920574E-2</v>
      </c>
      <c r="R27" s="3">
        <f t="shared" si="1"/>
        <v>2.8885916829277956E-2</v>
      </c>
      <c r="S27" s="3">
        <v>56</v>
      </c>
    </row>
    <row r="28" spans="1:19" x14ac:dyDescent="0.25">
      <c r="A28" s="49" t="s">
        <v>67</v>
      </c>
      <c r="B28" s="5">
        <v>1</v>
      </c>
      <c r="C28" s="3">
        <v>180.86295770757022</v>
      </c>
      <c r="D28" s="3">
        <v>112.041769366823</v>
      </c>
      <c r="E28" s="3">
        <v>5.5651678438119045</v>
      </c>
      <c r="F28" s="4">
        <f t="shared" si="2"/>
        <v>6.0309358600159492E-2</v>
      </c>
      <c r="G28" s="3">
        <v>1.8307697386759527</v>
      </c>
      <c r="H28" s="3">
        <v>1.7672206737018199</v>
      </c>
      <c r="I28" s="3">
        <v>1.7737907868086999</v>
      </c>
      <c r="J28" s="3">
        <v>72548.978712487908</v>
      </c>
      <c r="K28" s="3">
        <v>2025</v>
      </c>
      <c r="L28" s="3">
        <v>65</v>
      </c>
      <c r="M28" s="3">
        <v>11.4769230769231</v>
      </c>
      <c r="N28" s="5">
        <v>1</v>
      </c>
      <c r="O28" s="6"/>
      <c r="P28" s="4">
        <v>0.95</v>
      </c>
      <c r="Q28" s="3">
        <f t="shared" si="0"/>
        <v>7.3229579721906288E-2</v>
      </c>
      <c r="R28" s="3">
        <f t="shared" si="1"/>
        <v>7.3856683028730372E-2</v>
      </c>
      <c r="S28" s="3">
        <v>105</v>
      </c>
    </row>
    <row r="29" spans="1:19" x14ac:dyDescent="0.25">
      <c r="A29" s="50" t="s">
        <v>45</v>
      </c>
      <c r="B29" s="5">
        <v>3</v>
      </c>
      <c r="C29" s="3">
        <v>146.67434021797115</v>
      </c>
      <c r="D29" s="7">
        <v>104.79225975247201</v>
      </c>
      <c r="E29" s="3">
        <v>3.0478636348909895</v>
      </c>
      <c r="F29" s="4">
        <f t="shared" si="2"/>
        <v>4.0728410405724148E-2</v>
      </c>
      <c r="G29" s="3">
        <v>4.2332452120406137</v>
      </c>
      <c r="H29" s="3">
        <v>1.6669813066407799</v>
      </c>
      <c r="I29" s="3">
        <v>2.28129892712988</v>
      </c>
      <c r="J29" s="3">
        <v>479040.53696815856</v>
      </c>
      <c r="K29" s="3">
        <v>13811</v>
      </c>
      <c r="L29" s="3">
        <v>178</v>
      </c>
      <c r="M29" s="3">
        <v>11.0280898876404</v>
      </c>
      <c r="N29" s="5">
        <v>1</v>
      </c>
      <c r="O29" s="6"/>
      <c r="P29" s="4">
        <v>0.95</v>
      </c>
      <c r="Q29" s="3">
        <f t="shared" si="0"/>
        <v>6.6511301166419845E-2</v>
      </c>
      <c r="R29" s="3">
        <f t="shared" si="1"/>
        <v>0.12777098545048726</v>
      </c>
      <c r="S29" s="3">
        <v>149</v>
      </c>
    </row>
    <row r="30" spans="1:19" x14ac:dyDescent="0.25">
      <c r="A30" s="50" t="s">
        <v>46</v>
      </c>
      <c r="B30" s="5">
        <v>3</v>
      </c>
      <c r="C30" s="3">
        <v>175.25835547595406</v>
      </c>
      <c r="D30" s="7">
        <v>112.049283302025</v>
      </c>
      <c r="E30" s="3">
        <v>2.9312901692034319</v>
      </c>
      <c r="F30" s="4">
        <f t="shared" si="2"/>
        <v>3.2782053192476755E-2</v>
      </c>
      <c r="G30" s="3">
        <v>4.3314607561379361</v>
      </c>
      <c r="H30" s="3">
        <v>1.53700270791351</v>
      </c>
      <c r="I30" s="3">
        <v>2.93027122435414</v>
      </c>
      <c r="J30" s="3">
        <v>605890.00971562765</v>
      </c>
      <c r="K30" s="3">
        <v>16907</v>
      </c>
      <c r="L30" s="3">
        <v>199</v>
      </c>
      <c r="M30" s="3">
        <v>11.2562814070352</v>
      </c>
      <c r="N30" s="5">
        <v>1</v>
      </c>
      <c r="O30" s="6"/>
      <c r="P30" s="4">
        <v>0.95</v>
      </c>
      <c r="Q30" s="3">
        <f t="shared" si="0"/>
        <v>5.2358421790685075E-2</v>
      </c>
      <c r="R30" s="3">
        <f t="shared" si="1"/>
        <v>0.18820380874398479</v>
      </c>
      <c r="S30" s="3">
        <v>223</v>
      </c>
    </row>
    <row r="31" spans="1:19" x14ac:dyDescent="0.25">
      <c r="A31" s="50" t="s">
        <v>47</v>
      </c>
      <c r="B31" s="5">
        <v>3</v>
      </c>
      <c r="C31" s="3">
        <v>179.81257242353246</v>
      </c>
      <c r="D31" s="7">
        <v>122.751434479807</v>
      </c>
      <c r="E31" s="3">
        <v>3.3819728443535353</v>
      </c>
      <c r="F31" s="4">
        <f t="shared" si="2"/>
        <v>3.6864312019960967E-2</v>
      </c>
      <c r="G31" s="3">
        <v>0.71516125762949856</v>
      </c>
      <c r="H31" s="3">
        <v>1.23584337172796</v>
      </c>
      <c r="I31" s="3">
        <v>1.43077627044664</v>
      </c>
      <c r="J31" s="3">
        <v>90177.495556945418</v>
      </c>
      <c r="K31" s="3">
        <v>2423</v>
      </c>
      <c r="L31" s="3">
        <v>143</v>
      </c>
      <c r="M31" s="3">
        <v>11.188811188811201</v>
      </c>
      <c r="N31" s="5">
        <v>1</v>
      </c>
      <c r="O31" s="6"/>
      <c r="P31" s="4">
        <v>0.95</v>
      </c>
      <c r="Q31" s="3">
        <f t="shared" si="0"/>
        <v>2.3147290430403734E-2</v>
      </c>
      <c r="R31" s="3">
        <f t="shared" si="1"/>
        <v>4.227934569242927E-2</v>
      </c>
      <c r="S31" s="3">
        <v>111</v>
      </c>
    </row>
    <row r="32" spans="1:19" x14ac:dyDescent="0.25">
      <c r="A32" s="50" t="s">
        <v>48</v>
      </c>
      <c r="B32" s="5">
        <v>3</v>
      </c>
      <c r="C32" s="3">
        <v>168.20845874073703</v>
      </c>
      <c r="D32" s="7">
        <v>113.271395147178</v>
      </c>
      <c r="E32" s="3">
        <v>3.1495307192573248</v>
      </c>
      <c r="F32" s="4">
        <f t="shared" si="2"/>
        <v>3.6698988005466747E-2</v>
      </c>
      <c r="G32" s="3">
        <v>0.52852582941816495</v>
      </c>
      <c r="H32" s="3">
        <v>1.1932444394903099</v>
      </c>
      <c r="I32" s="3">
        <v>1.39984668246833</v>
      </c>
      <c r="J32" s="3">
        <v>65430.479109912565</v>
      </c>
      <c r="K32" s="3">
        <v>1797</v>
      </c>
      <c r="L32" s="3">
        <v>131</v>
      </c>
      <c r="M32" s="3">
        <v>11.526717557251899</v>
      </c>
      <c r="N32" s="5">
        <v>1</v>
      </c>
      <c r="O32" s="6"/>
      <c r="P32" s="4">
        <v>0.95</v>
      </c>
      <c r="Q32" s="3">
        <f t="shared" si="0"/>
        <v>1.8357521082835837E-2</v>
      </c>
      <c r="R32" s="3">
        <f t="shared" si="1"/>
        <v>3.7983985064069088E-2</v>
      </c>
      <c r="S32" s="3">
        <v>90</v>
      </c>
    </row>
    <row r="33" spans="1:19" x14ac:dyDescent="0.25">
      <c r="A33" s="50" t="s">
        <v>49</v>
      </c>
      <c r="B33" s="5">
        <v>3</v>
      </c>
      <c r="C33" s="3">
        <v>157.74690832412537</v>
      </c>
      <c r="D33" s="7">
        <v>111.989431556939</v>
      </c>
      <c r="E33" s="3">
        <v>3.9092212685093339</v>
      </c>
      <c r="F33" s="4">
        <f t="shared" si="2"/>
        <v>4.8571942028397132E-2</v>
      </c>
      <c r="G33" s="3">
        <v>0.63316876256020349</v>
      </c>
      <c r="H33" s="3">
        <v>2.1557202231880801</v>
      </c>
      <c r="I33" s="3">
        <v>1.5385171156723201</v>
      </c>
      <c r="J33" s="3">
        <v>49738.381419015604</v>
      </c>
      <c r="K33" s="3">
        <v>1376</v>
      </c>
      <c r="L33" s="3">
        <v>152</v>
      </c>
      <c r="M33" s="3">
        <v>11.2434210526316</v>
      </c>
      <c r="N33" s="5">
        <v>1</v>
      </c>
      <c r="O33" s="6"/>
      <c r="P33" s="4">
        <v>0.95</v>
      </c>
      <c r="Q33" s="3">
        <f t="shared" si="0"/>
        <v>0.11282560945702493</v>
      </c>
      <c r="R33" s="3">
        <f t="shared" si="1"/>
        <v>5.2571998447137114E-2</v>
      </c>
      <c r="S33" s="3">
        <v>87</v>
      </c>
    </row>
    <row r="34" spans="1:19" ht="13.15" customHeight="1" x14ac:dyDescent="0.25">
      <c r="A34" s="50" t="s">
        <v>79</v>
      </c>
      <c r="B34" s="5">
        <v>3</v>
      </c>
      <c r="C34" s="3">
        <v>166.05786762254897</v>
      </c>
      <c r="D34" s="7">
        <v>116.283455992653</v>
      </c>
      <c r="E34" s="3">
        <v>3.0795113027306296</v>
      </c>
      <c r="F34" s="4">
        <f t="shared" si="2"/>
        <v>3.634782404331216E-2</v>
      </c>
      <c r="G34" s="3">
        <v>0.29077957849341335</v>
      </c>
      <c r="H34" s="3">
        <v>1.2813249143690699</v>
      </c>
      <c r="I34" s="3">
        <v>2.0623170679807599</v>
      </c>
      <c r="J34" s="3">
        <v>39686.2830310399</v>
      </c>
      <c r="K34" s="3">
        <v>1244</v>
      </c>
      <c r="L34" s="3">
        <v>150</v>
      </c>
      <c r="M34" s="3">
        <v>11.6533333333333</v>
      </c>
      <c r="N34" s="5">
        <v>1</v>
      </c>
      <c r="O34" s="6"/>
      <c r="P34" s="4">
        <v>0.95</v>
      </c>
      <c r="Q34" s="3">
        <f t="shared" si="0"/>
        <v>2.6407219746783867E-2</v>
      </c>
      <c r="R34" s="3">
        <f t="shared" si="1"/>
        <v>9.9716871212211816E-2</v>
      </c>
      <c r="S34" s="3">
        <v>75</v>
      </c>
    </row>
    <row r="35" spans="1:19" x14ac:dyDescent="0.25">
      <c r="A35" s="50" t="s">
        <v>65</v>
      </c>
      <c r="B35" s="5">
        <v>3</v>
      </c>
      <c r="C35" s="3">
        <v>144.37176109221753</v>
      </c>
      <c r="D35" s="7">
        <v>96.095086141697493</v>
      </c>
      <c r="E35" s="3">
        <v>3.2809746876877983</v>
      </c>
      <c r="F35" s="4">
        <f t="shared" si="2"/>
        <v>4.4542716243244171E-2</v>
      </c>
      <c r="G35" s="3">
        <v>0.93328132395990959</v>
      </c>
      <c r="H35" s="3">
        <v>1.81750036582271</v>
      </c>
      <c r="I35" s="3">
        <v>1.4553577161873399</v>
      </c>
      <c r="J35" s="3">
        <v>76626.263461422815</v>
      </c>
      <c r="K35" s="3">
        <v>1315</v>
      </c>
      <c r="L35" s="3">
        <v>132</v>
      </c>
      <c r="M35" s="3">
        <v>11.575757575757599</v>
      </c>
      <c r="N35" s="5">
        <v>1</v>
      </c>
      <c r="O35" s="6"/>
      <c r="P35" s="4">
        <v>0.95</v>
      </c>
      <c r="Q35" s="3">
        <f t="shared" si="0"/>
        <v>7.72994615247833E-2</v>
      </c>
      <c r="R35" s="3">
        <f t="shared" si="1"/>
        <v>4.305674680281428E-2</v>
      </c>
      <c r="S35" s="3">
        <v>94</v>
      </c>
    </row>
    <row r="36" spans="1:19" x14ac:dyDescent="0.25">
      <c r="A36" s="50" t="s">
        <v>50</v>
      </c>
      <c r="B36" s="5">
        <v>3</v>
      </c>
      <c r="C36" s="3">
        <v>176.8782623826869</v>
      </c>
      <c r="D36" s="7">
        <v>111.31768512354699</v>
      </c>
      <c r="E36" s="3">
        <v>2.6793393057011174</v>
      </c>
      <c r="F36" s="4">
        <f t="shared" si="2"/>
        <v>2.968994023591344E-2</v>
      </c>
      <c r="G36" s="3">
        <v>0.34061371905128202</v>
      </c>
      <c r="H36" s="3">
        <v>0.96479242083595396</v>
      </c>
      <c r="I36" s="3">
        <v>1.5568086598967801</v>
      </c>
      <c r="J36" s="3">
        <v>56275.560334357884</v>
      </c>
      <c r="K36" s="3">
        <v>1656</v>
      </c>
      <c r="L36" s="3">
        <v>139</v>
      </c>
      <c r="M36" s="3">
        <v>11.6618705035971</v>
      </c>
      <c r="N36" s="5">
        <v>1</v>
      </c>
      <c r="O36" s="6"/>
      <c r="P36" s="4">
        <v>0.95</v>
      </c>
      <c r="Q36" s="3">
        <f t="shared" si="0"/>
        <v>-3.3021953466952835E-3</v>
      </c>
      <c r="R36" s="3">
        <f t="shared" si="1"/>
        <v>5.2224294011911331E-2</v>
      </c>
      <c r="S36" s="3">
        <v>108</v>
      </c>
    </row>
    <row r="37" spans="1:19" x14ac:dyDescent="0.25">
      <c r="A37" s="50" t="s">
        <v>80</v>
      </c>
      <c r="B37" s="5">
        <v>3</v>
      </c>
      <c r="C37" s="3">
        <v>188.90303590357482</v>
      </c>
      <c r="D37" s="7">
        <v>118.819325707432</v>
      </c>
      <c r="E37" s="3">
        <v>3.4155301281409964</v>
      </c>
      <c r="F37" s="4">
        <f t="shared" si="2"/>
        <v>3.5438493717875011E-2</v>
      </c>
      <c r="G37" s="3">
        <v>0.39590133477140116</v>
      </c>
      <c r="H37" s="3">
        <v>1.4327792999148199</v>
      </c>
      <c r="I37" s="3">
        <v>1.47832822912138</v>
      </c>
      <c r="J37" s="3">
        <v>45860.402064023387</v>
      </c>
      <c r="K37" s="3">
        <v>2378</v>
      </c>
      <c r="L37" s="3">
        <v>146</v>
      </c>
      <c r="M37" s="3">
        <v>11.4520547945205</v>
      </c>
      <c r="N37" s="5">
        <v>1</v>
      </c>
      <c r="O37" s="6"/>
      <c r="P37" s="4">
        <v>0.95</v>
      </c>
      <c r="Q37" s="3">
        <f t="shared" si="0"/>
        <v>4.1406145339163827E-2</v>
      </c>
      <c r="R37" s="3">
        <f t="shared" si="1"/>
        <v>4.5764037648572606E-2</v>
      </c>
      <c r="S37" s="3">
        <v>90</v>
      </c>
    </row>
  </sheetData>
  <conditionalFormatting sqref="I2:I37">
    <cfRule type="cellIs" dxfId="2" priority="3" operator="greaterThan">
      <formula>3</formula>
    </cfRule>
  </conditionalFormatting>
  <conditionalFormatting sqref="G2:I37">
    <cfRule type="cellIs" dxfId="1" priority="1" operator="lessThan">
      <formula>1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1" topLeftCell="F1" activePane="topRight" state="frozen"/>
      <selection pane="topRight" activeCell="G2" sqref="G2:G3"/>
    </sheetView>
  </sheetViews>
  <sheetFormatPr baseColWidth="10" defaultRowHeight="15" x14ac:dyDescent="0.25"/>
  <cols>
    <col min="1" max="1" width="18.140625" bestFit="1" customWidth="1"/>
    <col min="2" max="2" width="12.7109375" bestFit="1" customWidth="1"/>
    <col min="3" max="3" width="12.28515625" bestFit="1" customWidth="1"/>
    <col min="4" max="5" width="12" bestFit="1" customWidth="1"/>
    <col min="6" max="6" width="20.7109375" bestFit="1" customWidth="1"/>
    <col min="7" max="7" width="21.28515625" style="1" bestFit="1" customWidth="1"/>
    <col min="8" max="8" width="20.5703125" bestFit="1" customWidth="1"/>
    <col min="9" max="9" width="21.7109375" bestFit="1" customWidth="1"/>
    <col min="10" max="11" width="21.7109375" customWidth="1"/>
  </cols>
  <sheetData>
    <row r="1" spans="1:15" ht="47.25" x14ac:dyDescent="0.25">
      <c r="A1" s="45" t="s">
        <v>20</v>
      </c>
      <c r="B1" s="33" t="s">
        <v>51</v>
      </c>
      <c r="C1" s="34" t="s">
        <v>52</v>
      </c>
      <c r="D1" s="35" t="s">
        <v>53</v>
      </c>
      <c r="E1" s="36" t="s">
        <v>54</v>
      </c>
      <c r="F1" s="37" t="s">
        <v>57</v>
      </c>
      <c r="G1" s="44" t="s">
        <v>56</v>
      </c>
      <c r="H1" s="39" t="s">
        <v>55</v>
      </c>
      <c r="I1" s="39" t="s">
        <v>58</v>
      </c>
      <c r="J1" s="40" t="s">
        <v>59</v>
      </c>
      <c r="K1" s="39" t="s">
        <v>60</v>
      </c>
      <c r="L1" s="39" t="s">
        <v>61</v>
      </c>
      <c r="M1" s="41" t="s">
        <v>62</v>
      </c>
      <c r="N1" s="42" t="s">
        <v>8</v>
      </c>
      <c r="O1" s="45" t="s">
        <v>70</v>
      </c>
    </row>
    <row r="2" spans="1:15" x14ac:dyDescent="0.25">
      <c r="A2" s="3" t="s">
        <v>0</v>
      </c>
      <c r="B2" s="3">
        <v>98.589228581014225</v>
      </c>
      <c r="C2" s="3"/>
      <c r="D2" s="3">
        <v>3.1168097878302614</v>
      </c>
      <c r="E2" s="4">
        <f>(D2/B2)*1.96</f>
        <v>6.1963637124185185E-2</v>
      </c>
      <c r="F2" s="3">
        <v>5.2562866652483011</v>
      </c>
      <c r="G2" s="43">
        <v>5.2941060000000002</v>
      </c>
      <c r="H2" s="3">
        <v>1058751.3429800135</v>
      </c>
      <c r="I2" s="3">
        <v>106999</v>
      </c>
      <c r="J2" s="3">
        <v>3410</v>
      </c>
      <c r="K2" s="3">
        <v>11.44</v>
      </c>
      <c r="L2" s="3">
        <v>1</v>
      </c>
      <c r="M2" s="3"/>
      <c r="N2" s="3">
        <v>0.95</v>
      </c>
      <c r="O2" s="3">
        <f>(G2-1)/(K2-1)</f>
        <v>0.41131283524904216</v>
      </c>
    </row>
    <row r="3" spans="1:15" x14ac:dyDescent="0.25">
      <c r="A3" s="25" t="s">
        <v>1</v>
      </c>
      <c r="B3" s="3">
        <v>105.88342037591752</v>
      </c>
      <c r="C3" s="3"/>
      <c r="D3" s="3">
        <v>3.5418021280012275</v>
      </c>
      <c r="E3" s="4">
        <f t="shared" ref="E3:E37" si="0">(D3/B3)*1.96</f>
        <v>6.5562031772646648E-2</v>
      </c>
      <c r="F3" s="3">
        <v>5.5473485477345212</v>
      </c>
      <c r="G3" s="43">
        <v>5.7528050000000004</v>
      </c>
      <c r="H3" s="3">
        <v>897313.28044089326</v>
      </c>
      <c r="I3" s="3">
        <v>79647</v>
      </c>
      <c r="J3" s="3">
        <v>2534</v>
      </c>
      <c r="K3" s="3">
        <v>11.4439621152328</v>
      </c>
      <c r="L3" s="3">
        <v>1</v>
      </c>
      <c r="M3" s="3"/>
      <c r="N3" s="3">
        <v>0.95</v>
      </c>
      <c r="O3" s="3">
        <f t="shared" ref="O3:O37" si="1">(G3-1)/(K3-1)</f>
        <v>0.45507681352730167</v>
      </c>
    </row>
    <row r="4" spans="1:15" x14ac:dyDescent="0.25">
      <c r="A4" s="25" t="s">
        <v>2</v>
      </c>
      <c r="B4" s="3">
        <v>58.046279386085075</v>
      </c>
      <c r="C4" s="3"/>
      <c r="D4" s="3">
        <v>4.9771332304306091</v>
      </c>
      <c r="E4" s="4">
        <f t="shared" si="0"/>
        <v>0.16805868067372667</v>
      </c>
      <c r="F4" s="3">
        <v>2.9172256786618549</v>
      </c>
      <c r="G4" s="43">
        <v>2.3384819999999999</v>
      </c>
      <c r="H4" s="3">
        <v>161438.06253914736</v>
      </c>
      <c r="I4" s="3">
        <v>27352</v>
      </c>
      <c r="J4" s="3">
        <v>876</v>
      </c>
      <c r="K4" s="3">
        <v>11.445205479452101</v>
      </c>
      <c r="L4" s="3">
        <v>1</v>
      </c>
      <c r="M4" s="3"/>
      <c r="N4" s="3">
        <v>0.95</v>
      </c>
      <c r="O4" s="3">
        <f t="shared" si="1"/>
        <v>0.1281431947540978</v>
      </c>
    </row>
    <row r="5" spans="1:15" x14ac:dyDescent="0.25">
      <c r="A5" s="25" t="s">
        <v>21</v>
      </c>
      <c r="B5" s="3">
        <v>105.23969261232911</v>
      </c>
      <c r="C5" s="3"/>
      <c r="D5" s="3">
        <v>4.4116104938302083</v>
      </c>
      <c r="E5" s="4">
        <f t="shared" si="0"/>
        <v>8.2162503075329379E-2</v>
      </c>
      <c r="F5" s="3">
        <v>0.8932440333813253</v>
      </c>
      <c r="G5" s="43">
        <v>1.33985516046104</v>
      </c>
      <c r="H5" s="3">
        <v>59232.513342299659</v>
      </c>
      <c r="I5" s="3">
        <v>2643</v>
      </c>
      <c r="J5" s="3">
        <v>224</v>
      </c>
      <c r="K5" s="3">
        <v>11.40625</v>
      </c>
      <c r="L5" s="3">
        <v>1</v>
      </c>
      <c r="M5" s="3"/>
      <c r="N5" s="3">
        <v>0.95</v>
      </c>
      <c r="O5" s="3">
        <f t="shared" si="1"/>
        <v>3.2658754158418263E-2</v>
      </c>
    </row>
    <row r="6" spans="1:15" x14ac:dyDescent="0.25">
      <c r="A6" s="25" t="s">
        <v>22</v>
      </c>
      <c r="B6" s="3">
        <v>47.214430890020331</v>
      </c>
      <c r="C6" s="3"/>
      <c r="D6" s="3">
        <v>6.6732170534806823</v>
      </c>
      <c r="E6" s="4">
        <f t="shared" si="0"/>
        <v>0.27702346884767259</v>
      </c>
      <c r="F6" s="3">
        <v>0.35176316264901164</v>
      </c>
      <c r="G6" s="43">
        <v>0.87729542917782899</v>
      </c>
      <c r="H6" s="3">
        <v>6242.5409661968833</v>
      </c>
      <c r="I6" s="3">
        <v>1279</v>
      </c>
      <c r="J6" s="3">
        <v>81</v>
      </c>
      <c r="K6" s="3">
        <v>11.493827160493799</v>
      </c>
      <c r="L6" s="3">
        <v>1</v>
      </c>
      <c r="M6" s="3"/>
      <c r="N6" s="3">
        <v>0.95</v>
      </c>
      <c r="O6" s="3">
        <f t="shared" si="1"/>
        <v>-1.1693023807759858E-2</v>
      </c>
    </row>
    <row r="7" spans="1:15" x14ac:dyDescent="0.25">
      <c r="A7" s="3" t="s">
        <v>23</v>
      </c>
      <c r="B7" s="3">
        <v>81.745494792221919</v>
      </c>
      <c r="C7" s="3"/>
      <c r="D7" s="3">
        <v>7.2091059434706102</v>
      </c>
      <c r="E7" s="4">
        <f t="shared" si="0"/>
        <v>0.1728516988626369</v>
      </c>
      <c r="F7" s="3">
        <v>0.81291914024369294</v>
      </c>
      <c r="G7" s="43">
        <v>1.7338770801190999</v>
      </c>
      <c r="H7" s="3">
        <v>13229.955221519494</v>
      </c>
      <c r="I7" s="3">
        <v>1596</v>
      </c>
      <c r="J7" s="3">
        <v>92</v>
      </c>
      <c r="K7" s="3">
        <v>11.619565217391299</v>
      </c>
      <c r="L7" s="3">
        <v>1</v>
      </c>
      <c r="M7" s="3"/>
      <c r="N7" s="3">
        <v>0.95</v>
      </c>
      <c r="O7" s="3">
        <f t="shared" si="1"/>
        <v>6.9106132416537583E-2</v>
      </c>
    </row>
    <row r="8" spans="1:15" x14ac:dyDescent="0.25">
      <c r="A8" s="3" t="s">
        <v>24</v>
      </c>
      <c r="B8" s="3">
        <v>55.381252047420169</v>
      </c>
      <c r="C8" s="3"/>
      <c r="D8" s="3">
        <v>6.1568049220618537</v>
      </c>
      <c r="E8" s="4">
        <f t="shared" si="0"/>
        <v>0.21789571743355643</v>
      </c>
      <c r="F8" s="3">
        <v>0.58074123915597897</v>
      </c>
      <c r="G8" s="43">
        <v>1.3520238963000799</v>
      </c>
      <c r="H8" s="3">
        <v>10557.373446881467</v>
      </c>
      <c r="I8" s="3">
        <v>1288</v>
      </c>
      <c r="J8" s="3">
        <v>83</v>
      </c>
      <c r="K8" s="3">
        <v>11.638554216867499</v>
      </c>
      <c r="L8" s="3">
        <v>1</v>
      </c>
      <c r="M8" s="3"/>
      <c r="N8" s="3">
        <v>0.95</v>
      </c>
      <c r="O8" s="3">
        <f t="shared" si="1"/>
        <v>3.3089448916088962E-2</v>
      </c>
    </row>
    <row r="9" spans="1:15" x14ac:dyDescent="0.25">
      <c r="A9" s="3" t="s">
        <v>25</v>
      </c>
      <c r="B9" s="3">
        <v>80.064982505536832</v>
      </c>
      <c r="C9" s="3"/>
      <c r="D9" s="3">
        <v>6.6783302400699354</v>
      </c>
      <c r="E9" s="4">
        <f t="shared" si="0"/>
        <v>0.16348629401913475</v>
      </c>
      <c r="F9" s="3">
        <v>0.8088047170608802</v>
      </c>
      <c r="G9" s="43">
        <v>0.96400589364314604</v>
      </c>
      <c r="H9" s="3">
        <v>21106.08695805868</v>
      </c>
      <c r="I9" s="3">
        <v>2807</v>
      </c>
      <c r="J9" s="3">
        <v>107</v>
      </c>
      <c r="K9" s="3">
        <v>11.411214953270999</v>
      </c>
      <c r="L9" s="3">
        <v>1</v>
      </c>
      <c r="M9" s="3"/>
      <c r="N9" s="3">
        <v>0.95</v>
      </c>
      <c r="O9" s="3">
        <f t="shared" si="1"/>
        <v>-3.4572436087822122E-3</v>
      </c>
    </row>
    <row r="10" spans="1:15" x14ac:dyDescent="0.25">
      <c r="A10" s="3" t="s">
        <v>26</v>
      </c>
      <c r="B10" s="3">
        <v>60.429066550733985</v>
      </c>
      <c r="C10" s="3"/>
      <c r="D10" s="3">
        <v>4.7775255134494197</v>
      </c>
      <c r="E10" s="4">
        <f t="shared" si="0"/>
        <v>0.1549577139090712</v>
      </c>
      <c r="F10" s="3">
        <v>0.89967308735587936</v>
      </c>
      <c r="G10" s="43">
        <v>1.2681304139614</v>
      </c>
      <c r="H10" s="3">
        <v>22970.169908883719</v>
      </c>
      <c r="I10" s="3">
        <v>3196</v>
      </c>
      <c r="J10" s="3">
        <v>114</v>
      </c>
      <c r="K10" s="3">
        <v>11.2631578947368</v>
      </c>
      <c r="L10" s="3">
        <v>1</v>
      </c>
      <c r="M10" s="3"/>
      <c r="N10" s="3">
        <v>0.95</v>
      </c>
      <c r="O10" s="3">
        <f t="shared" si="1"/>
        <v>2.6125527514187803E-2</v>
      </c>
    </row>
    <row r="11" spans="1:15" x14ac:dyDescent="0.25">
      <c r="A11" s="3" t="s">
        <v>68</v>
      </c>
      <c r="B11" s="3">
        <v>79.990530799098849</v>
      </c>
      <c r="C11" s="3"/>
      <c r="D11" s="3">
        <v>5.520429882468803</v>
      </c>
      <c r="E11" s="4">
        <f t="shared" si="0"/>
        <v>0.1352665429463652</v>
      </c>
      <c r="F11" s="3">
        <v>0.78754873414161508</v>
      </c>
      <c r="G11" s="43">
        <v>1.33546143642774</v>
      </c>
      <c r="H11" s="3">
        <v>27423.409749524504</v>
      </c>
      <c r="I11" s="3">
        <v>2862</v>
      </c>
      <c r="J11" s="3">
        <v>194</v>
      </c>
      <c r="K11" s="3">
        <v>11.5927835051546</v>
      </c>
      <c r="L11" s="3">
        <v>1</v>
      </c>
      <c r="M11" s="3"/>
      <c r="N11" s="3">
        <v>0.95</v>
      </c>
      <c r="O11" s="3">
        <f t="shared" si="1"/>
        <v>3.1668865531378002E-2</v>
      </c>
    </row>
    <row r="12" spans="1:15" x14ac:dyDescent="0.25">
      <c r="A12" s="3" t="s">
        <v>28</v>
      </c>
      <c r="B12" s="3">
        <v>49.103241895381743</v>
      </c>
      <c r="C12" s="3"/>
      <c r="D12" s="3">
        <v>3.6862446762556695</v>
      </c>
      <c r="E12" s="4">
        <f t="shared" si="0"/>
        <v>0.14713976687841951</v>
      </c>
      <c r="F12" s="3">
        <v>0.71297888606555626</v>
      </c>
      <c r="G12" s="43">
        <v>1.65628894156078</v>
      </c>
      <c r="H12" s="3">
        <v>32792.653039315024</v>
      </c>
      <c r="I12" s="3">
        <v>3392</v>
      </c>
      <c r="J12" s="3">
        <v>230</v>
      </c>
      <c r="K12" s="3">
        <v>11.521739130434799</v>
      </c>
      <c r="L12" s="3">
        <v>1</v>
      </c>
      <c r="M12" s="3"/>
      <c r="N12" s="3">
        <v>0.95</v>
      </c>
      <c r="O12" s="3">
        <f t="shared" si="1"/>
        <v>6.2374568826024449E-2</v>
      </c>
    </row>
    <row r="13" spans="1:15" x14ac:dyDescent="0.25">
      <c r="A13" s="3" t="s">
        <v>29</v>
      </c>
      <c r="B13" s="3">
        <v>93.476762992015097</v>
      </c>
      <c r="C13" s="3"/>
      <c r="D13" s="3">
        <v>6.617979761073383</v>
      </c>
      <c r="E13" s="4">
        <f t="shared" si="0"/>
        <v>0.13876432940678371</v>
      </c>
      <c r="F13" s="3">
        <v>8.6107343252089787</v>
      </c>
      <c r="G13" s="43">
        <v>3.0620206575500801</v>
      </c>
      <c r="H13" s="3">
        <v>299115.89279959688</v>
      </c>
      <c r="I13" s="3">
        <v>10112</v>
      </c>
      <c r="J13" s="3">
        <v>349</v>
      </c>
      <c r="K13" s="3">
        <v>11.458452722063001</v>
      </c>
      <c r="L13" s="3">
        <v>1</v>
      </c>
      <c r="M13" s="3"/>
      <c r="N13" s="3">
        <v>0.95</v>
      </c>
      <c r="O13" s="3">
        <f t="shared" si="1"/>
        <v>0.19716307109177547</v>
      </c>
    </row>
    <row r="14" spans="1:15" x14ac:dyDescent="0.25">
      <c r="A14" s="3" t="s">
        <v>30</v>
      </c>
      <c r="B14" s="3">
        <v>78.442159864315258</v>
      </c>
      <c r="C14" s="3"/>
      <c r="D14" s="3">
        <v>7.2713139414322523</v>
      </c>
      <c r="E14" s="4">
        <f t="shared" si="0"/>
        <v>0.18168514673562172</v>
      </c>
      <c r="F14" s="3">
        <v>1.1478866359760507</v>
      </c>
      <c r="G14" s="43">
        <v>1.15306382231089</v>
      </c>
      <c r="H14" s="3">
        <v>29753.098066023311</v>
      </c>
      <c r="I14" s="3">
        <v>3076</v>
      </c>
      <c r="J14" s="3">
        <v>97</v>
      </c>
      <c r="K14" s="3">
        <v>11.5670103092784</v>
      </c>
      <c r="L14" s="3">
        <v>1</v>
      </c>
      <c r="M14" s="3"/>
      <c r="N14" s="3">
        <v>0.95</v>
      </c>
      <c r="O14" s="3">
        <f t="shared" si="1"/>
        <v>1.4485064160152449E-2</v>
      </c>
    </row>
    <row r="15" spans="1:15" x14ac:dyDescent="0.25">
      <c r="A15" s="3" t="s">
        <v>31</v>
      </c>
      <c r="B15" s="3">
        <v>93.63244202002916</v>
      </c>
      <c r="C15" s="3"/>
      <c r="D15" s="3">
        <v>5.4202108094348578</v>
      </c>
      <c r="E15" s="4">
        <f t="shared" si="0"/>
        <v>0.11346081504762842</v>
      </c>
      <c r="F15" s="3">
        <v>0.52577048870750298</v>
      </c>
      <c r="G15" s="43">
        <v>1.5952281493599401</v>
      </c>
      <c r="H15" s="3">
        <v>27061.988858146749</v>
      </c>
      <c r="I15" s="3">
        <v>3194</v>
      </c>
      <c r="J15" s="3">
        <v>211</v>
      </c>
      <c r="K15" s="3">
        <v>11.459715639810399</v>
      </c>
      <c r="L15" s="3">
        <v>1</v>
      </c>
      <c r="M15" s="3"/>
      <c r="N15" s="3">
        <v>0.95</v>
      </c>
      <c r="O15" s="3">
        <f t="shared" si="1"/>
        <v>5.6906723840030662E-2</v>
      </c>
    </row>
    <row r="16" spans="1:15" x14ac:dyDescent="0.25">
      <c r="A16" s="3" t="s">
        <v>69</v>
      </c>
      <c r="B16" s="3">
        <v>55.692737295256613</v>
      </c>
      <c r="C16" s="3"/>
      <c r="D16" s="3">
        <v>6.7114643328601016</v>
      </c>
      <c r="E16" s="4">
        <f t="shared" si="0"/>
        <v>0.23619722662700177</v>
      </c>
      <c r="F16" s="3">
        <v>2.4908947858055148</v>
      </c>
      <c r="G16" s="43">
        <v>1.5160885792249801</v>
      </c>
      <c r="H16" s="3">
        <v>29747.44252350161</v>
      </c>
      <c r="I16" s="3">
        <v>5459</v>
      </c>
      <c r="J16" s="3">
        <v>120</v>
      </c>
      <c r="K16" s="3">
        <v>11.7</v>
      </c>
      <c r="L16" s="3">
        <v>1</v>
      </c>
      <c r="M16" s="3"/>
      <c r="N16" s="3">
        <v>0.95</v>
      </c>
      <c r="O16" s="3">
        <f t="shared" si="1"/>
        <v>4.8232577497661695E-2</v>
      </c>
    </row>
    <row r="17" spans="1:15" x14ac:dyDescent="0.25">
      <c r="A17" s="3" t="s">
        <v>33</v>
      </c>
      <c r="B17" s="3">
        <v>67.784030649530308</v>
      </c>
      <c r="C17" s="3"/>
      <c r="D17" s="3">
        <v>5.2458110895436967</v>
      </c>
      <c r="E17" s="4">
        <f t="shared" si="0"/>
        <v>0.15168454335013629</v>
      </c>
      <c r="F17" s="3">
        <v>2.2980357554680952</v>
      </c>
      <c r="G17" s="43">
        <v>2.4148559452807801</v>
      </c>
      <c r="H17" s="3">
        <v>71027.839557653788</v>
      </c>
      <c r="I17" s="3">
        <v>9198</v>
      </c>
      <c r="J17" s="3">
        <v>289</v>
      </c>
      <c r="K17" s="3">
        <v>11.6539792387543</v>
      </c>
      <c r="L17" s="3">
        <v>1</v>
      </c>
      <c r="M17" s="3"/>
      <c r="N17" s="3">
        <v>0.95</v>
      </c>
      <c r="O17" s="3">
        <f t="shared" si="1"/>
        <v>0.13280070418517259</v>
      </c>
    </row>
    <row r="18" spans="1:15" x14ac:dyDescent="0.25">
      <c r="A18" s="3" t="s">
        <v>63</v>
      </c>
      <c r="B18" s="3">
        <v>43.137913534528039</v>
      </c>
      <c r="C18" s="3"/>
      <c r="D18" s="3">
        <v>3.7039805888699551</v>
      </c>
      <c r="E18" s="4">
        <f t="shared" si="0"/>
        <v>0.16829283939229675</v>
      </c>
      <c r="F18" s="3">
        <v>0.35462867024663935</v>
      </c>
      <c r="G18" s="43">
        <v>1.03355745359008</v>
      </c>
      <c r="H18" s="3">
        <v>9355.1449783967637</v>
      </c>
      <c r="I18" s="3">
        <v>975</v>
      </c>
      <c r="J18" s="3">
        <v>74</v>
      </c>
      <c r="K18" s="3">
        <v>10.8243243243243</v>
      </c>
      <c r="L18" s="3">
        <v>1</v>
      </c>
      <c r="M18" s="3"/>
      <c r="N18" s="3">
        <v>0.95</v>
      </c>
      <c r="O18" s="3">
        <f t="shared" si="1"/>
        <v>3.4157518097192932E-3</v>
      </c>
    </row>
    <row r="19" spans="1:15" x14ac:dyDescent="0.25">
      <c r="A19" s="3" t="s">
        <v>35</v>
      </c>
      <c r="B19" s="3">
        <v>69.913426220761963</v>
      </c>
      <c r="C19" s="3"/>
      <c r="D19" s="3">
        <v>8.1244770086466911</v>
      </c>
      <c r="E19" s="4">
        <f t="shared" si="0"/>
        <v>0.22776705130521299</v>
      </c>
      <c r="F19" s="3">
        <v>0.34278809019959272</v>
      </c>
      <c r="G19" s="43">
        <v>1.6053786792679201</v>
      </c>
      <c r="H19" s="3">
        <v>4896.1011673783378</v>
      </c>
      <c r="I19" s="3">
        <v>701</v>
      </c>
      <c r="J19" s="3">
        <v>71</v>
      </c>
      <c r="K19" s="3">
        <v>11.253521126760599</v>
      </c>
      <c r="L19" s="3">
        <v>1</v>
      </c>
      <c r="M19" s="3"/>
      <c r="N19" s="3">
        <v>0.95</v>
      </c>
      <c r="O19" s="3">
        <f t="shared" si="1"/>
        <v>5.9041052511019473E-2</v>
      </c>
    </row>
    <row r="20" spans="1:15" x14ac:dyDescent="0.25">
      <c r="A20" s="3" t="s">
        <v>36</v>
      </c>
      <c r="B20" s="3">
        <v>52.715224771223767</v>
      </c>
      <c r="C20" s="3"/>
      <c r="D20" s="3">
        <v>5.7192953448962367</v>
      </c>
      <c r="E20" s="4">
        <f t="shared" si="0"/>
        <v>0.21264860246059028</v>
      </c>
      <c r="F20" s="3">
        <v>0.40195747179280283</v>
      </c>
      <c r="G20" s="43">
        <v>1.9773655722960699</v>
      </c>
      <c r="H20" s="3">
        <v>5594.3853887403493</v>
      </c>
      <c r="I20" s="3">
        <v>617</v>
      </c>
      <c r="J20" s="3">
        <v>71</v>
      </c>
      <c r="K20" s="3">
        <v>11.309859154929599</v>
      </c>
      <c r="L20" s="3">
        <v>1</v>
      </c>
      <c r="M20" s="3"/>
      <c r="N20" s="3">
        <v>0.95</v>
      </c>
      <c r="O20" s="3">
        <f t="shared" si="1"/>
        <v>9.4799119717241559E-2</v>
      </c>
    </row>
    <row r="21" spans="1:15" x14ac:dyDescent="0.25">
      <c r="A21" s="3" t="s">
        <v>37</v>
      </c>
      <c r="B21" s="3">
        <v>144.44628109199212</v>
      </c>
      <c r="C21" s="3"/>
      <c r="D21" s="3">
        <v>8.6332711635411865</v>
      </c>
      <c r="E21" s="4">
        <f t="shared" si="0"/>
        <v>0.11714535917864355</v>
      </c>
      <c r="F21" s="3">
        <v>5.6694338182370245</v>
      </c>
      <c r="G21" s="43">
        <v>2.2029385789931202</v>
      </c>
      <c r="H21" s="3">
        <v>287878.81548179936</v>
      </c>
      <c r="I21" s="3">
        <v>7358</v>
      </c>
      <c r="J21" s="3">
        <v>296</v>
      </c>
      <c r="K21" s="3">
        <v>11.1824324324324</v>
      </c>
      <c r="L21" s="3">
        <v>1</v>
      </c>
      <c r="M21" s="3"/>
      <c r="N21" s="3">
        <v>0.95</v>
      </c>
      <c r="O21" s="3">
        <f t="shared" si="1"/>
        <v>0.11813862620503143</v>
      </c>
    </row>
    <row r="22" spans="1:15" x14ac:dyDescent="0.25">
      <c r="A22" s="3" t="s">
        <v>38</v>
      </c>
      <c r="B22" s="3">
        <v>78.522892616099213</v>
      </c>
      <c r="C22" s="3"/>
      <c r="D22" s="3">
        <v>3.9962335383381316</v>
      </c>
      <c r="E22" s="4">
        <f t="shared" si="0"/>
        <v>9.9749480364110396E-2</v>
      </c>
      <c r="F22" s="3">
        <v>0.66587961459684841</v>
      </c>
      <c r="G22" s="43">
        <v>1.43149521512803</v>
      </c>
      <c r="H22" s="3">
        <v>36771.539018737109</v>
      </c>
      <c r="I22" s="3">
        <v>2525</v>
      </c>
      <c r="J22" s="3">
        <v>224</v>
      </c>
      <c r="K22" s="3">
        <v>11.3839285714286</v>
      </c>
      <c r="L22" s="3">
        <v>1</v>
      </c>
      <c r="M22" s="3"/>
      <c r="N22" s="3">
        <v>0.95</v>
      </c>
      <c r="O22" s="3">
        <f t="shared" si="1"/>
        <v>4.1554139376044054E-2</v>
      </c>
    </row>
    <row r="23" spans="1:15" x14ac:dyDescent="0.25">
      <c r="A23" s="3" t="s">
        <v>64</v>
      </c>
      <c r="B23" s="3">
        <v>74.996951789580834</v>
      </c>
      <c r="C23" s="3"/>
      <c r="D23" s="3">
        <v>11.828302641825474</v>
      </c>
      <c r="E23" s="4">
        <f t="shared" si="0"/>
        <v>0.30912553943557419</v>
      </c>
      <c r="F23" s="3">
        <v>0.40295435793541673</v>
      </c>
      <c r="G23" s="43">
        <v>3.77244671430641</v>
      </c>
      <c r="H23" s="3">
        <v>2224.1485374114641</v>
      </c>
      <c r="I23" s="3">
        <v>669</v>
      </c>
      <c r="J23" s="3">
        <v>71</v>
      </c>
      <c r="K23" s="3">
        <v>11.492957746478901</v>
      </c>
      <c r="L23" s="3">
        <v>1</v>
      </c>
      <c r="M23" s="3"/>
      <c r="N23" s="3">
        <v>0.95</v>
      </c>
      <c r="O23" s="3">
        <f t="shared" si="1"/>
        <v>0.26421975398087866</v>
      </c>
    </row>
    <row r="24" spans="1:15" x14ac:dyDescent="0.25">
      <c r="A24" s="3" t="s">
        <v>40</v>
      </c>
      <c r="B24" s="3">
        <v>123.4250189710183</v>
      </c>
      <c r="C24" s="3"/>
      <c r="D24" s="3">
        <v>13.306652778427694</v>
      </c>
      <c r="E24" s="4">
        <f t="shared" si="0"/>
        <v>0.21131079957008087</v>
      </c>
      <c r="F24" s="3">
        <v>0.19948673202768677</v>
      </c>
      <c r="G24" s="43">
        <v>1.30541233229744</v>
      </c>
      <c r="H24" s="3">
        <v>2394.2735744691417</v>
      </c>
      <c r="I24" s="3">
        <v>348</v>
      </c>
      <c r="J24" s="3">
        <v>52</v>
      </c>
      <c r="K24" s="3">
        <v>11.3269230769231</v>
      </c>
      <c r="L24" s="3">
        <v>1</v>
      </c>
      <c r="M24" s="3"/>
      <c r="N24" s="3">
        <v>0.95</v>
      </c>
      <c r="O24" s="3">
        <f t="shared" si="1"/>
        <v>2.9574378546493196E-2</v>
      </c>
    </row>
    <row r="25" spans="1:15" x14ac:dyDescent="0.25">
      <c r="A25" s="3" t="s">
        <v>41</v>
      </c>
      <c r="B25" s="3">
        <v>65.074518046656408</v>
      </c>
      <c r="C25" s="3"/>
      <c r="D25" s="3">
        <v>4.8966196466470828</v>
      </c>
      <c r="E25" s="4">
        <f t="shared" si="0"/>
        <v>0.1474828365313019</v>
      </c>
      <c r="F25" s="3">
        <v>0.57052602607996061</v>
      </c>
      <c r="G25" s="43">
        <v>1.2167786596941601</v>
      </c>
      <c r="H25" s="3">
        <v>9083.2776031696067</v>
      </c>
      <c r="I25" s="3">
        <v>1250</v>
      </c>
      <c r="J25" s="3">
        <v>78</v>
      </c>
      <c r="K25" s="3">
        <v>11.4230769230769</v>
      </c>
      <c r="L25" s="3">
        <v>1</v>
      </c>
      <c r="M25" s="3"/>
      <c r="N25" s="3">
        <v>0.95</v>
      </c>
      <c r="O25" s="3">
        <f t="shared" si="1"/>
        <v>2.079795259058367E-2</v>
      </c>
    </row>
    <row r="26" spans="1:15" x14ac:dyDescent="0.25">
      <c r="A26" s="3" t="s">
        <v>42</v>
      </c>
      <c r="B26" s="3">
        <v>53.705667088670751</v>
      </c>
      <c r="C26" s="3"/>
      <c r="D26" s="3">
        <v>6.2455571983136497</v>
      </c>
      <c r="E26" s="4">
        <f t="shared" si="0"/>
        <v>0.22793296820024161</v>
      </c>
      <c r="F26" s="3">
        <v>0.6330855884521549</v>
      </c>
      <c r="G26" s="43">
        <v>1.75670384971285</v>
      </c>
      <c r="H26" s="3">
        <v>8158.4759692891612</v>
      </c>
      <c r="I26" s="3">
        <v>982</v>
      </c>
      <c r="J26" s="3">
        <v>72</v>
      </c>
      <c r="K26" s="3">
        <v>11.1805555555556</v>
      </c>
      <c r="L26" s="3">
        <v>1</v>
      </c>
      <c r="M26" s="3"/>
      <c r="N26" s="3">
        <v>0.95</v>
      </c>
      <c r="O26" s="3">
        <f t="shared" si="1"/>
        <v>7.432834540153474E-2</v>
      </c>
    </row>
    <row r="27" spans="1:15" x14ac:dyDescent="0.25">
      <c r="A27" s="3" t="s">
        <v>66</v>
      </c>
      <c r="B27" s="3">
        <v>75.141930472216629</v>
      </c>
      <c r="C27" s="3"/>
      <c r="D27" s="3">
        <v>4.5354178271597165</v>
      </c>
      <c r="E27" s="4">
        <f t="shared" si="0"/>
        <v>0.11830171098039416</v>
      </c>
      <c r="F27" s="3">
        <v>0.7885720976899091</v>
      </c>
      <c r="G27" s="43">
        <v>1.3272887981930199</v>
      </c>
      <c r="H27" s="3">
        <v>27491.533585611844</v>
      </c>
      <c r="I27" s="3">
        <v>3133</v>
      </c>
      <c r="J27" s="3">
        <v>145</v>
      </c>
      <c r="K27" s="3">
        <v>11.579310344827601</v>
      </c>
      <c r="L27" s="3">
        <v>1</v>
      </c>
      <c r="M27" s="3"/>
      <c r="N27" s="3">
        <v>0.95</v>
      </c>
      <c r="O27" s="3">
        <f t="shared" si="1"/>
        <v>3.0936685617984239E-2</v>
      </c>
    </row>
    <row r="28" spans="1:15" x14ac:dyDescent="0.25">
      <c r="A28" s="3" t="s">
        <v>67</v>
      </c>
      <c r="B28" s="3">
        <v>64.006475354394865</v>
      </c>
      <c r="C28" s="3"/>
      <c r="D28" s="3">
        <v>7.3524511724776609</v>
      </c>
      <c r="E28" s="4">
        <f t="shared" si="0"/>
        <v>0.22514603746364123</v>
      </c>
      <c r="F28" s="3">
        <v>1.9842954497888163</v>
      </c>
      <c r="G28" s="43">
        <v>1.77651771315596</v>
      </c>
      <c r="H28" s="3">
        <v>14642.683237449906</v>
      </c>
      <c r="I28" s="3">
        <v>2025</v>
      </c>
      <c r="J28" s="3">
        <v>65</v>
      </c>
      <c r="K28" s="3">
        <v>11.4769230769231</v>
      </c>
      <c r="L28" s="3">
        <v>1</v>
      </c>
      <c r="M28" s="3"/>
      <c r="N28" s="3">
        <v>0.95</v>
      </c>
      <c r="O28" s="3">
        <f t="shared" si="1"/>
        <v>7.4116962342345508E-2</v>
      </c>
    </row>
    <row r="29" spans="1:15" x14ac:dyDescent="0.25">
      <c r="A29" s="3" t="s">
        <v>45</v>
      </c>
      <c r="B29" s="3">
        <v>158.85470861004183</v>
      </c>
      <c r="C29" s="3"/>
      <c r="D29" s="3">
        <v>11.213388727244382</v>
      </c>
      <c r="E29" s="4">
        <f t="shared" si="0"/>
        <v>0.13835436228303061</v>
      </c>
      <c r="F29" s="3">
        <v>5.5270481549763222</v>
      </c>
      <c r="G29" s="43">
        <v>2.28233160138794</v>
      </c>
      <c r="H29" s="3">
        <v>200408.63629771202</v>
      </c>
      <c r="I29" s="3">
        <v>13811</v>
      </c>
      <c r="J29" s="3">
        <v>178</v>
      </c>
      <c r="K29" s="3">
        <v>11.0280898876404</v>
      </c>
      <c r="L29" s="3">
        <v>1</v>
      </c>
      <c r="M29" s="3"/>
      <c r="N29" s="3">
        <v>0.95</v>
      </c>
      <c r="O29" s="3">
        <f t="shared" si="1"/>
        <v>0.1278739636117952</v>
      </c>
    </row>
    <row r="30" spans="1:15" x14ac:dyDescent="0.25">
      <c r="A30" s="3" t="s">
        <v>46</v>
      </c>
      <c r="B30" s="3">
        <v>99.660380069543891</v>
      </c>
      <c r="C30" s="3"/>
      <c r="D30" s="3">
        <v>7.768716727319295</v>
      </c>
      <c r="E30" s="4">
        <f t="shared" si="0"/>
        <v>0.1527857386748927</v>
      </c>
      <c r="F30" s="3">
        <v>7.8694259416986538</v>
      </c>
      <c r="G30" s="43">
        <v>2.9322564014541901</v>
      </c>
      <c r="H30" s="3">
        <v>226215.67118700122</v>
      </c>
      <c r="I30" s="3">
        <v>16907</v>
      </c>
      <c r="J30" s="3">
        <v>199</v>
      </c>
      <c r="K30" s="3">
        <v>11.2562814070352</v>
      </c>
      <c r="L30" s="3">
        <v>1</v>
      </c>
      <c r="M30" s="3"/>
      <c r="N30" s="3">
        <v>0.95</v>
      </c>
      <c r="O30" s="3">
        <f t="shared" si="1"/>
        <v>0.18839736594286277</v>
      </c>
    </row>
    <row r="31" spans="1:15" x14ac:dyDescent="0.25">
      <c r="A31" s="3" t="s">
        <v>47</v>
      </c>
      <c r="B31" s="3">
        <v>123.77580153454078</v>
      </c>
      <c r="C31" s="3"/>
      <c r="D31" s="3">
        <v>5.3219213394626745</v>
      </c>
      <c r="E31" s="4">
        <f t="shared" si="0"/>
        <v>8.4273062230471471E-2</v>
      </c>
      <c r="F31" s="3">
        <v>0.77421969567826687</v>
      </c>
      <c r="G31" s="43">
        <v>1.43139970237276</v>
      </c>
      <c r="H31" s="3">
        <v>39412.310246012305</v>
      </c>
      <c r="I31" s="3">
        <v>2423</v>
      </c>
      <c r="J31" s="3">
        <v>143</v>
      </c>
      <c r="K31" s="3">
        <v>11.188811188811201</v>
      </c>
      <c r="L31" s="3">
        <v>1</v>
      </c>
      <c r="M31" s="3"/>
      <c r="N31" s="3">
        <v>0.95</v>
      </c>
      <c r="O31" s="3">
        <f t="shared" si="1"/>
        <v>4.2340533589090332E-2</v>
      </c>
    </row>
    <row r="32" spans="1:15" x14ac:dyDescent="0.25">
      <c r="A32" s="3" t="s">
        <v>48</v>
      </c>
      <c r="B32" s="3">
        <v>96.401623298965092</v>
      </c>
      <c r="C32" s="3"/>
      <c r="D32" s="3">
        <v>7.4122686833749194</v>
      </c>
      <c r="E32" s="4">
        <f t="shared" si="0"/>
        <v>0.15070334007094263</v>
      </c>
      <c r="F32" s="3">
        <v>0.59442377662131674</v>
      </c>
      <c r="G32" s="43">
        <v>1.40025584481614</v>
      </c>
      <c r="H32" s="3">
        <v>16400.805340088922</v>
      </c>
      <c r="I32" s="3">
        <v>1797</v>
      </c>
      <c r="J32" s="3">
        <v>131</v>
      </c>
      <c r="K32" s="3">
        <v>11.526717557251899</v>
      </c>
      <c r="L32" s="3">
        <v>1</v>
      </c>
      <c r="M32" s="3"/>
      <c r="N32" s="3">
        <v>0.95</v>
      </c>
      <c r="O32" s="3">
        <f t="shared" si="1"/>
        <v>3.8022854003563727E-2</v>
      </c>
    </row>
    <row r="33" spans="1:15" x14ac:dyDescent="0.25">
      <c r="A33" s="3" t="s">
        <v>49</v>
      </c>
      <c r="B33" s="3">
        <v>96.394941703182468</v>
      </c>
      <c r="C33" s="3"/>
      <c r="D33" s="3">
        <v>5.2251822903885294</v>
      </c>
      <c r="E33" s="4">
        <f t="shared" si="0"/>
        <v>0.10624372096926535</v>
      </c>
      <c r="F33" s="3">
        <v>0.4258744074699613</v>
      </c>
      <c r="G33" s="43">
        <v>1.53913207527524</v>
      </c>
      <c r="H33" s="3">
        <v>19248.315298575944</v>
      </c>
      <c r="I33" s="3">
        <v>1376</v>
      </c>
      <c r="J33" s="3">
        <v>152</v>
      </c>
      <c r="K33" s="3">
        <v>11.2434210526316</v>
      </c>
      <c r="L33" s="3">
        <v>1</v>
      </c>
      <c r="M33" s="3"/>
      <c r="N33" s="3">
        <v>0.95</v>
      </c>
      <c r="O33" s="3">
        <f t="shared" si="1"/>
        <v>5.2632033039072774E-2</v>
      </c>
    </row>
    <row r="34" spans="1:15" x14ac:dyDescent="0.25">
      <c r="A34" s="3" t="s">
        <v>28</v>
      </c>
      <c r="B34" s="3">
        <v>67.153668287223397</v>
      </c>
      <c r="C34" s="3"/>
      <c r="D34" s="3">
        <v>5.815086360657685</v>
      </c>
      <c r="E34" s="4">
        <f t="shared" si="0"/>
        <v>0.16972370322556982</v>
      </c>
      <c r="F34" s="3">
        <v>0.44319657852952754</v>
      </c>
      <c r="G34" s="43">
        <v>2.0629167530834001</v>
      </c>
      <c r="H34" s="3">
        <v>13473.875196831807</v>
      </c>
      <c r="I34" s="3">
        <v>1244</v>
      </c>
      <c r="J34" s="3">
        <v>150</v>
      </c>
      <c r="K34" s="3">
        <v>11.6533333333333</v>
      </c>
      <c r="L34" s="3">
        <v>1</v>
      </c>
      <c r="M34" s="3"/>
      <c r="N34" s="3">
        <v>0.95</v>
      </c>
      <c r="O34" s="3">
        <f t="shared" si="1"/>
        <v>9.9773162054136735E-2</v>
      </c>
    </row>
    <row r="35" spans="1:15" x14ac:dyDescent="0.25">
      <c r="A35" s="3" t="s">
        <v>65</v>
      </c>
      <c r="B35" s="3">
        <v>76.929426776136339</v>
      </c>
      <c r="C35" s="3"/>
      <c r="D35" s="3">
        <v>4.7156761915669483</v>
      </c>
      <c r="E35" s="4">
        <f t="shared" si="0"/>
        <v>0.12014551157865029</v>
      </c>
      <c r="F35" s="3">
        <v>0.70493725379476568</v>
      </c>
      <c r="G35" s="43">
        <v>1.4559171924909999</v>
      </c>
      <c r="H35" s="3">
        <v>23690.812844012788</v>
      </c>
      <c r="I35" s="3">
        <v>1315</v>
      </c>
      <c r="J35" s="3">
        <v>132</v>
      </c>
      <c r="K35" s="3">
        <v>11.575757575757599</v>
      </c>
      <c r="L35" s="3">
        <v>1</v>
      </c>
      <c r="M35" s="3"/>
      <c r="N35" s="3">
        <v>0.95</v>
      </c>
      <c r="O35" s="3">
        <f t="shared" si="1"/>
        <v>4.3109648573647463E-2</v>
      </c>
    </row>
    <row r="36" spans="1:15" x14ac:dyDescent="0.25">
      <c r="A36" s="3" t="s">
        <v>50</v>
      </c>
      <c r="B36" s="3">
        <v>66.843057724392438</v>
      </c>
      <c r="C36" s="3"/>
      <c r="D36" s="3">
        <v>4.118382509762391</v>
      </c>
      <c r="E36" s="4">
        <f t="shared" si="0"/>
        <v>0.12076092856818298</v>
      </c>
      <c r="F36" s="3">
        <v>0.51894589402375424</v>
      </c>
      <c r="G36" s="43">
        <v>1.5579630730979701</v>
      </c>
      <c r="H36" s="3">
        <v>17177.34965560451</v>
      </c>
      <c r="I36" s="3">
        <v>1656</v>
      </c>
      <c r="J36" s="3">
        <v>139</v>
      </c>
      <c r="K36" s="3">
        <v>11.6618705035971</v>
      </c>
      <c r="L36" s="3">
        <v>1</v>
      </c>
      <c r="M36" s="3"/>
      <c r="N36" s="3">
        <v>0.95</v>
      </c>
      <c r="O36" s="3">
        <f t="shared" si="1"/>
        <v>5.2332568934290148E-2</v>
      </c>
    </row>
    <row r="37" spans="1:15" x14ac:dyDescent="0.25">
      <c r="A37" s="3" t="s">
        <v>31</v>
      </c>
      <c r="B37" s="3">
        <v>116.06823361157581</v>
      </c>
      <c r="C37" s="3"/>
      <c r="D37" s="3">
        <v>6.712387961456975</v>
      </c>
      <c r="E37" s="4">
        <f t="shared" si="0"/>
        <v>0.11334953582978934</v>
      </c>
      <c r="F37" s="3">
        <v>0.38494574390196185</v>
      </c>
      <c r="G37" s="43">
        <v>1.4789466040080701</v>
      </c>
      <c r="H37" s="3">
        <v>17805.83119799757</v>
      </c>
      <c r="I37" s="3">
        <v>2378</v>
      </c>
      <c r="J37" s="3">
        <v>146</v>
      </c>
      <c r="K37" s="3">
        <v>11.4520547945205</v>
      </c>
      <c r="L37" s="3">
        <v>1</v>
      </c>
      <c r="M37" s="3"/>
      <c r="N37" s="3">
        <v>0.95</v>
      </c>
      <c r="O37" s="3">
        <f t="shared" si="1"/>
        <v>4.5823200645595384E-2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5" sqref="A15"/>
    </sheetView>
  </sheetViews>
  <sheetFormatPr baseColWidth="10" defaultRowHeight="15" x14ac:dyDescent="0.25"/>
  <cols>
    <col min="1" max="1" width="42.28515625" bestFit="1" customWidth="1"/>
    <col min="2" max="2" width="27.7109375" bestFit="1" customWidth="1"/>
  </cols>
  <sheetData>
    <row r="1" spans="1:3" x14ac:dyDescent="0.25">
      <c r="A1" s="20" t="s">
        <v>72</v>
      </c>
      <c r="B1" s="20" t="s">
        <v>73</v>
      </c>
      <c r="C1" s="20" t="s">
        <v>71</v>
      </c>
    </row>
    <row r="2" spans="1:3" x14ac:dyDescent="0.25">
      <c r="A2" s="20">
        <v>2</v>
      </c>
      <c r="B2" s="20">
        <v>0</v>
      </c>
      <c r="C2" s="20">
        <v>1</v>
      </c>
    </row>
    <row r="3" spans="1:3" x14ac:dyDescent="0.25">
      <c r="A3" s="20">
        <v>1</v>
      </c>
      <c r="B3" s="20">
        <v>0</v>
      </c>
      <c r="C3" s="20">
        <v>2</v>
      </c>
    </row>
    <row r="4" spans="1:3" x14ac:dyDescent="0.25">
      <c r="A4" s="20">
        <v>1</v>
      </c>
      <c r="B4" s="20">
        <v>1</v>
      </c>
      <c r="C4" s="20">
        <v>3</v>
      </c>
    </row>
    <row r="6" spans="1:3" x14ac:dyDescent="0.25">
      <c r="A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pane xSplit="1" topLeftCell="R1" activePane="topRight" state="frozen"/>
      <selection pane="topRight" activeCell="V7" sqref="V7"/>
    </sheetView>
  </sheetViews>
  <sheetFormatPr baseColWidth="10" defaultRowHeight="15" x14ac:dyDescent="0.25"/>
  <cols>
    <col min="2" max="3" width="22.7109375" customWidth="1"/>
    <col min="4" max="4" width="19.85546875" customWidth="1"/>
    <col min="5" max="5" width="20.140625" style="2" customWidth="1"/>
    <col min="6" max="6" width="26" customWidth="1"/>
    <col min="7" max="7" width="12" bestFit="1" customWidth="1"/>
    <col min="8" max="9" width="12" customWidth="1"/>
    <col min="10" max="10" width="13.28515625" customWidth="1"/>
    <col min="11" max="11" width="15.7109375" customWidth="1"/>
    <col min="16" max="17" width="11.5703125" customWidth="1"/>
  </cols>
  <sheetData>
    <row r="1" spans="1:27" ht="90" x14ac:dyDescent="0.25">
      <c r="A1" s="12" t="s">
        <v>20</v>
      </c>
      <c r="B1" s="13" t="s">
        <v>51</v>
      </c>
      <c r="C1" s="14" t="s">
        <v>7</v>
      </c>
      <c r="D1" s="15" t="s">
        <v>12</v>
      </c>
      <c r="E1" s="16" t="s">
        <v>13</v>
      </c>
      <c r="F1" s="17" t="s">
        <v>4</v>
      </c>
      <c r="G1" s="12" t="s">
        <v>3</v>
      </c>
      <c r="H1" s="12" t="s">
        <v>10</v>
      </c>
      <c r="I1" s="18" t="s">
        <v>9</v>
      </c>
      <c r="J1" s="12" t="s">
        <v>5</v>
      </c>
      <c r="K1" s="12" t="s">
        <v>6</v>
      </c>
      <c r="L1" s="19" t="s">
        <v>11</v>
      </c>
      <c r="M1" s="20" t="s">
        <v>8</v>
      </c>
      <c r="P1" s="22" t="s">
        <v>14</v>
      </c>
      <c r="Q1" s="22" t="s">
        <v>15</v>
      </c>
      <c r="R1" s="22" t="s">
        <v>16</v>
      </c>
      <c r="S1" s="22" t="s">
        <v>17</v>
      </c>
      <c r="U1" s="21" t="s">
        <v>14</v>
      </c>
      <c r="V1" s="21" t="s">
        <v>15</v>
      </c>
      <c r="W1" s="21" t="s">
        <v>16</v>
      </c>
      <c r="X1" s="21" t="s">
        <v>17</v>
      </c>
      <c r="Z1" s="23" t="s">
        <v>18</v>
      </c>
      <c r="AA1" s="24" t="s">
        <v>19</v>
      </c>
    </row>
    <row r="2" spans="1:27" x14ac:dyDescent="0.25">
      <c r="A2" t="s">
        <v>0</v>
      </c>
      <c r="B2" s="8">
        <v>151.44658737303891</v>
      </c>
      <c r="C2" s="8">
        <v>11377.03</v>
      </c>
      <c r="D2" s="8">
        <v>0.9629729049917175</v>
      </c>
      <c r="E2" s="9">
        <f t="shared" ref="E2:E37" si="0">(D2/B2)*1.96</f>
        <v>1.246265714218248E-2</v>
      </c>
      <c r="F2" s="8">
        <v>3.2133356114752365</v>
      </c>
      <c r="G2" s="8">
        <v>3859422.327141162</v>
      </c>
      <c r="H2" s="8">
        <v>106999</v>
      </c>
      <c r="I2" s="8">
        <v>3410</v>
      </c>
      <c r="J2" s="8">
        <v>11.44</v>
      </c>
      <c r="K2" s="10">
        <v>1</v>
      </c>
      <c r="L2" s="11">
        <v>0.2</v>
      </c>
      <c r="M2" s="4">
        <v>0.95</v>
      </c>
      <c r="P2">
        <f t="shared" ref="P2:P37" si="1">C2*F2</f>
        <v>36558.215651822109</v>
      </c>
      <c r="Q2">
        <f t="shared" ref="Q2:Q37" si="2">(E2*B2)^2/1.96^2</f>
        <v>0.92731681574818758</v>
      </c>
      <c r="R2">
        <f t="shared" ref="R2:R37" si="3">C2*F2/G2</f>
        <v>9.4724579361860958E-3</v>
      </c>
      <c r="S2" s="1">
        <f>P2/(Q2+R2)</f>
        <v>39025.015207571036</v>
      </c>
      <c r="U2" s="1" t="e">
        <f>#REF!^2*F2</f>
        <v>#REF!</v>
      </c>
      <c r="V2" s="1">
        <f t="shared" ref="V2:V37" si="4">(E2*B2/1.96)^2</f>
        <v>0.92731681574818736</v>
      </c>
      <c r="W2" s="1" t="e">
        <f>#REF!^2*F2/G2</f>
        <v>#REF!</v>
      </c>
      <c r="X2" s="1" t="e">
        <f>U2/(V2+W2)</f>
        <v>#REF!</v>
      </c>
    </row>
    <row r="3" spans="1:27" x14ac:dyDescent="0.25">
      <c r="A3" t="s">
        <v>1</v>
      </c>
      <c r="B3" s="3">
        <v>164.05701365013363</v>
      </c>
      <c r="C3" s="3">
        <v>12325.48</v>
      </c>
      <c r="D3" s="3">
        <v>1.1829932011117843</v>
      </c>
      <c r="E3" s="9">
        <f t="shared" si="0"/>
        <v>1.4133298068705938E-2</v>
      </c>
      <c r="F3" s="3">
        <v>3.0608066594326404</v>
      </c>
      <c r="G3" s="3">
        <v>2638985.3649191177</v>
      </c>
      <c r="H3" s="3">
        <v>79647</v>
      </c>
      <c r="I3" s="3">
        <v>2534</v>
      </c>
      <c r="J3" s="3">
        <v>11.4439621152328</v>
      </c>
      <c r="K3" s="5">
        <v>1</v>
      </c>
      <c r="L3" s="6">
        <v>0.2</v>
      </c>
      <c r="M3" s="4">
        <v>0.95</v>
      </c>
      <c r="P3">
        <f t="shared" si="1"/>
        <v>37725.91126470382</v>
      </c>
      <c r="Q3">
        <f t="shared" si="2"/>
        <v>1.3994729138767068</v>
      </c>
      <c r="R3">
        <f t="shared" si="3"/>
        <v>1.4295612156932171E-2</v>
      </c>
      <c r="S3" s="1">
        <f t="shared" ref="S3:S37" si="5">P3/(Q3+R3)</f>
        <v>26684.645024984929</v>
      </c>
      <c r="U3" s="1" t="e">
        <f>#REF!^2*F3</f>
        <v>#REF!</v>
      </c>
      <c r="V3" s="1">
        <f t="shared" si="4"/>
        <v>1.3994729138767066</v>
      </c>
      <c r="W3" s="1" t="e">
        <f>#REF!^2*F3/G3</f>
        <v>#REF!</v>
      </c>
      <c r="X3" s="1" t="e">
        <f t="shared" ref="X3:X37" si="6">U3/(V3+W3)</f>
        <v>#REF!</v>
      </c>
    </row>
    <row r="4" spans="1:27" x14ac:dyDescent="0.25">
      <c r="A4" t="s">
        <v>2</v>
      </c>
      <c r="B4" s="3">
        <v>124.17870593324426</v>
      </c>
      <c r="C4" s="3">
        <v>8239.58</v>
      </c>
      <c r="D4" s="3">
        <v>1.4475761657110828</v>
      </c>
      <c r="E4" s="9">
        <f t="shared" si="0"/>
        <v>2.2848114444991598E-2</v>
      </c>
      <c r="F4" s="3">
        <v>3.1707333184244915</v>
      </c>
      <c r="G4" s="3">
        <v>1220436.96222174</v>
      </c>
      <c r="H4" s="3">
        <v>27352</v>
      </c>
      <c r="I4" s="3">
        <v>876</v>
      </c>
      <c r="J4" s="3">
        <v>11.445205479452101</v>
      </c>
      <c r="K4" s="5">
        <v>1</v>
      </c>
      <c r="L4" s="6">
        <v>0.2</v>
      </c>
      <c r="M4" s="4">
        <v>0.95</v>
      </c>
      <c r="P4">
        <f t="shared" si="1"/>
        <v>26125.510835824072</v>
      </c>
      <c r="Q4">
        <f t="shared" si="2"/>
        <v>2.0954767555348002</v>
      </c>
      <c r="R4">
        <f t="shared" si="3"/>
        <v>2.1406686002252817E-2</v>
      </c>
      <c r="S4" s="1">
        <f t="shared" si="5"/>
        <v>12341.497091051238</v>
      </c>
      <c r="U4" s="1" t="e">
        <f>#REF!^2*F4</f>
        <v>#REF!</v>
      </c>
      <c r="V4" s="1">
        <f t="shared" si="4"/>
        <v>2.0954767555347997</v>
      </c>
      <c r="W4" s="1" t="e">
        <f>#REF!^2*F4/G4</f>
        <v>#REF!</v>
      </c>
      <c r="X4" s="1" t="e">
        <f>U4/(V4+W4)</f>
        <v>#REF!</v>
      </c>
    </row>
    <row r="5" spans="1:27" x14ac:dyDescent="0.25">
      <c r="A5" t="s">
        <v>21</v>
      </c>
      <c r="B5" s="3">
        <v>158.52031181930013</v>
      </c>
      <c r="C5" s="3">
        <v>12802.449423717801</v>
      </c>
      <c r="D5" s="3">
        <v>3.1699726321792352</v>
      </c>
      <c r="E5" s="9">
        <f t="shared" si="0"/>
        <v>3.9194638767514958E-2</v>
      </c>
      <c r="F5" s="3">
        <v>1.530617487460844</v>
      </c>
      <c r="G5" s="3">
        <v>190833.86761405799</v>
      </c>
      <c r="H5" s="3">
        <v>2643</v>
      </c>
      <c r="I5" s="3">
        <v>224</v>
      </c>
      <c r="J5" s="3">
        <v>11.40625</v>
      </c>
      <c r="K5" s="5">
        <v>1</v>
      </c>
      <c r="L5" s="6">
        <v>0.2</v>
      </c>
      <c r="M5" s="4">
        <v>0.95</v>
      </c>
      <c r="P5">
        <f t="shared" si="1"/>
        <v>19595.652970275471</v>
      </c>
      <c r="Q5">
        <f t="shared" si="2"/>
        <v>10.048726488765348</v>
      </c>
      <c r="R5">
        <f t="shared" si="3"/>
        <v>0.10268435689783156</v>
      </c>
      <c r="S5" s="1">
        <f t="shared" si="5"/>
        <v>1930.3378878263998</v>
      </c>
      <c r="U5" s="1" t="e">
        <f>#REF!^2*F5</f>
        <v>#REF!</v>
      </c>
      <c r="V5" s="1">
        <f t="shared" si="4"/>
        <v>10.048726488765348</v>
      </c>
      <c r="W5" s="1" t="e">
        <f>#REF!^2*F5/G5</f>
        <v>#REF!</v>
      </c>
      <c r="X5" s="1" t="e">
        <f t="shared" si="6"/>
        <v>#REF!</v>
      </c>
      <c r="Z5">
        <v>744</v>
      </c>
      <c r="AA5" s="1" t="e">
        <f>Z5-X5</f>
        <v>#REF!</v>
      </c>
    </row>
    <row r="6" spans="1:27" x14ac:dyDescent="0.25">
      <c r="A6" t="s">
        <v>22</v>
      </c>
      <c r="B6" s="3">
        <v>120.0409349858194</v>
      </c>
      <c r="C6" s="3">
        <v>10807.486736765501</v>
      </c>
      <c r="D6" s="3">
        <v>7.5019780098328699</v>
      </c>
      <c r="E6" s="9">
        <f t="shared" si="0"/>
        <v>0.1224905229287777</v>
      </c>
      <c r="F6" s="3">
        <v>2.3969499739801963</v>
      </c>
      <c r="G6" s="3">
        <v>45013.431832764647</v>
      </c>
      <c r="H6" s="3">
        <v>1279</v>
      </c>
      <c r="I6" s="3">
        <v>81</v>
      </c>
      <c r="J6" s="3">
        <v>11.493827160493799</v>
      </c>
      <c r="K6" s="5">
        <v>1</v>
      </c>
      <c r="L6" s="6">
        <v>0.2</v>
      </c>
      <c r="M6" s="4">
        <v>0.95</v>
      </c>
      <c r="P6">
        <f t="shared" si="1"/>
        <v>25905.005052481381</v>
      </c>
      <c r="Q6">
        <f t="shared" si="2"/>
        <v>56.27967406001595</v>
      </c>
      <c r="R6">
        <f t="shared" si="3"/>
        <v>0.57549500221899297</v>
      </c>
      <c r="S6" s="1">
        <f t="shared" si="5"/>
        <v>455.63148399268994</v>
      </c>
      <c r="U6" s="1" t="e">
        <f>#REF!^2*F6</f>
        <v>#REF!</v>
      </c>
      <c r="V6" s="1">
        <f t="shared" si="4"/>
        <v>56.27967406001595</v>
      </c>
      <c r="W6" s="1" t="e">
        <f>#REF!^2*F6/G6</f>
        <v>#REF!</v>
      </c>
      <c r="X6" s="1" t="e">
        <f t="shared" si="6"/>
        <v>#REF!</v>
      </c>
      <c r="Z6">
        <v>1452</v>
      </c>
      <c r="AA6" s="1" t="e">
        <f t="shared" ref="AA6:AA37" si="7">Z6-X6</f>
        <v>#REF!</v>
      </c>
    </row>
    <row r="7" spans="1:27" x14ac:dyDescent="0.25">
      <c r="A7" t="s">
        <v>23</v>
      </c>
      <c r="B7" s="3">
        <v>160.26655740596456</v>
      </c>
      <c r="C7" s="3">
        <v>13545.1025463519</v>
      </c>
      <c r="D7" s="3">
        <v>7.3998337802456122</v>
      </c>
      <c r="E7" s="9">
        <f t="shared" si="0"/>
        <v>9.0497196945104053E-2</v>
      </c>
      <c r="F7" s="3">
        <v>2.5087114042952368</v>
      </c>
      <c r="G7" s="3">
        <v>60695.901959805589</v>
      </c>
      <c r="H7" s="3">
        <v>1596</v>
      </c>
      <c r="I7" s="3">
        <v>92</v>
      </c>
      <c r="J7" s="3">
        <v>11.619565217391299</v>
      </c>
      <c r="K7" s="5">
        <v>1</v>
      </c>
      <c r="L7" s="6">
        <v>0.2</v>
      </c>
      <c r="M7" s="4">
        <v>0.95</v>
      </c>
      <c r="P7">
        <f t="shared" si="1"/>
        <v>33980.753230381459</v>
      </c>
      <c r="Q7">
        <f t="shared" si="2"/>
        <v>54.757539975264066</v>
      </c>
      <c r="R7">
        <f t="shared" si="3"/>
        <v>0.55985251282507342</v>
      </c>
      <c r="S7" s="1">
        <f t="shared" si="5"/>
        <v>614.28696657562352</v>
      </c>
      <c r="U7" s="1" t="e">
        <f>#REF!^2*F7</f>
        <v>#REF!</v>
      </c>
      <c r="V7" s="1">
        <f t="shared" si="4"/>
        <v>54.757539975264066</v>
      </c>
      <c r="W7" s="1" t="e">
        <f>#REF!^2*F7/G7</f>
        <v>#REF!</v>
      </c>
      <c r="X7" s="1" t="e">
        <f t="shared" si="6"/>
        <v>#REF!</v>
      </c>
      <c r="Z7">
        <v>1296</v>
      </c>
      <c r="AA7" s="1" t="e">
        <f t="shared" si="7"/>
        <v>#REF!</v>
      </c>
    </row>
    <row r="8" spans="1:27" x14ac:dyDescent="0.25">
      <c r="A8" t="s">
        <v>24</v>
      </c>
      <c r="B8" s="3">
        <v>123.90297354854157</v>
      </c>
      <c r="C8" s="3">
        <v>7367.6593529012398</v>
      </c>
      <c r="D8" s="3">
        <v>5.0207869223019896</v>
      </c>
      <c r="E8" s="9">
        <f t="shared" si="0"/>
        <v>7.9422971748588284E-2</v>
      </c>
      <c r="F8" s="3">
        <v>1.5725571495819008</v>
      </c>
      <c r="G8" s="3">
        <v>44948.927155297708</v>
      </c>
      <c r="H8" s="3">
        <v>1288</v>
      </c>
      <c r="I8" s="3">
        <v>83</v>
      </c>
      <c r="J8" s="3">
        <v>11.638554216867499</v>
      </c>
      <c r="K8" s="5">
        <v>1</v>
      </c>
      <c r="L8" s="6">
        <v>0.2</v>
      </c>
      <c r="M8" s="4">
        <v>0.95</v>
      </c>
      <c r="P8">
        <f t="shared" si="1"/>
        <v>11586.065391088805</v>
      </c>
      <c r="Q8">
        <f t="shared" si="2"/>
        <v>25.208301319158682</v>
      </c>
      <c r="R8">
        <f t="shared" si="3"/>
        <v>0.257760665812093</v>
      </c>
      <c r="S8" s="1">
        <f t="shared" si="5"/>
        <v>454.96101430706153</v>
      </c>
      <c r="U8" s="1" t="e">
        <f>#REF!^2*F8</f>
        <v>#REF!</v>
      </c>
      <c r="V8" s="1">
        <f t="shared" si="4"/>
        <v>25.208301319158686</v>
      </c>
      <c r="W8" s="1" t="e">
        <f>#REF!^2*F8/G8</f>
        <v>#REF!</v>
      </c>
      <c r="X8" s="1" t="e">
        <f t="shared" si="6"/>
        <v>#REF!</v>
      </c>
      <c r="Z8">
        <v>1668</v>
      </c>
      <c r="AA8" s="1" t="e">
        <f t="shared" si="7"/>
        <v>#REF!</v>
      </c>
    </row>
    <row r="9" spans="1:27" x14ac:dyDescent="0.25">
      <c r="A9" t="s">
        <v>25</v>
      </c>
      <c r="B9" s="3">
        <v>129.13475218179258</v>
      </c>
      <c r="C9" s="3">
        <v>11136.3717648041</v>
      </c>
      <c r="D9" s="3">
        <v>5.1396652873998177</v>
      </c>
      <c r="E9" s="9">
        <f t="shared" si="0"/>
        <v>7.8009550435517827E-2</v>
      </c>
      <c r="F9" s="3">
        <v>2.5240599252304534</v>
      </c>
      <c r="G9" s="3">
        <v>104086.55243722153</v>
      </c>
      <c r="H9" s="3">
        <v>2807</v>
      </c>
      <c r="I9" s="3">
        <v>107</v>
      </c>
      <c r="J9" s="3">
        <v>11.411214953270999</v>
      </c>
      <c r="K9" s="5">
        <v>1</v>
      </c>
      <c r="L9" s="6">
        <v>0.2</v>
      </c>
      <c r="M9" s="4">
        <v>0.95</v>
      </c>
      <c r="P9">
        <f t="shared" si="1"/>
        <v>28108.869684009969</v>
      </c>
      <c r="Q9">
        <f t="shared" si="2"/>
        <v>26.416159266502657</v>
      </c>
      <c r="R9">
        <f t="shared" si="3"/>
        <v>0.27005284569266019</v>
      </c>
      <c r="S9" s="1">
        <f t="shared" si="5"/>
        <v>1053.3105847256797</v>
      </c>
      <c r="U9" s="1" t="e">
        <f>#REF!^2*F9</f>
        <v>#REF!</v>
      </c>
      <c r="V9" s="1">
        <f t="shared" si="4"/>
        <v>26.41615926650266</v>
      </c>
      <c r="W9" s="1" t="e">
        <f>#REF!^2*F9/G9</f>
        <v>#REF!</v>
      </c>
      <c r="X9" s="1" t="e">
        <f t="shared" si="6"/>
        <v>#REF!</v>
      </c>
      <c r="Z9">
        <v>1464</v>
      </c>
      <c r="AA9" s="1" t="e">
        <f t="shared" si="7"/>
        <v>#REF!</v>
      </c>
    </row>
    <row r="10" spans="1:27" x14ac:dyDescent="0.25">
      <c r="A10" t="s">
        <v>26</v>
      </c>
      <c r="B10" s="3">
        <v>108.35375293693379</v>
      </c>
      <c r="C10" s="3">
        <v>8400.9765954358008</v>
      </c>
      <c r="D10" s="3">
        <v>5.1680967374247251</v>
      </c>
      <c r="E10" s="9">
        <f t="shared" si="0"/>
        <v>9.3485175462710707E-2</v>
      </c>
      <c r="F10" s="3">
        <v>4.0217295879062025</v>
      </c>
      <c r="G10" s="3">
        <v>123742.74754479789</v>
      </c>
      <c r="H10" s="3">
        <v>3196</v>
      </c>
      <c r="I10" s="3">
        <v>114</v>
      </c>
      <c r="J10" s="3">
        <v>11.2631578947368</v>
      </c>
      <c r="K10" s="5">
        <v>1</v>
      </c>
      <c r="L10" s="6">
        <v>0.2</v>
      </c>
      <c r="M10" s="4">
        <v>0.95</v>
      </c>
      <c r="P10">
        <f t="shared" si="1"/>
        <v>33786.456141171679</v>
      </c>
      <c r="Q10">
        <f t="shared" si="2"/>
        <v>26.709223887380084</v>
      </c>
      <c r="R10">
        <f t="shared" si="3"/>
        <v>0.27303786938252811</v>
      </c>
      <c r="S10" s="1">
        <f t="shared" si="5"/>
        <v>1252.1728699301393</v>
      </c>
      <c r="U10" s="1" t="e">
        <f>#REF!^2*F10</f>
        <v>#REF!</v>
      </c>
      <c r="V10" s="1">
        <f t="shared" si="4"/>
        <v>26.70922388738008</v>
      </c>
      <c r="W10" s="1" t="e">
        <f>#REF!^2*F10/G10</f>
        <v>#REF!</v>
      </c>
      <c r="X10" s="1" t="e">
        <f t="shared" si="6"/>
        <v>#REF!</v>
      </c>
      <c r="Z10">
        <v>1476</v>
      </c>
      <c r="AA10" s="1" t="e">
        <f t="shared" si="7"/>
        <v>#REF!</v>
      </c>
    </row>
    <row r="11" spans="1:27" x14ac:dyDescent="0.25">
      <c r="A11" t="s">
        <v>27</v>
      </c>
      <c r="B11" s="3">
        <v>160.65541154390127</v>
      </c>
      <c r="C11" s="3">
        <v>11409.7543102199</v>
      </c>
      <c r="D11" s="3">
        <v>3.1725231162741849</v>
      </c>
      <c r="E11" s="9">
        <f t="shared" si="0"/>
        <v>3.8704860596608104E-2</v>
      </c>
      <c r="F11" s="3">
        <v>1.5366802550356693</v>
      </c>
      <c r="G11" s="3">
        <v>170464.44715573575</v>
      </c>
      <c r="H11" s="3">
        <v>2862</v>
      </c>
      <c r="I11" s="3">
        <v>194</v>
      </c>
      <c r="J11" s="3">
        <v>11.5927835051546</v>
      </c>
      <c r="K11" s="5">
        <v>1</v>
      </c>
      <c r="L11" s="6">
        <v>0.2</v>
      </c>
      <c r="M11" s="4">
        <v>0.95</v>
      </c>
      <c r="P11">
        <f t="shared" si="1"/>
        <v>17533.144163323042</v>
      </c>
      <c r="Q11">
        <f t="shared" si="2"/>
        <v>10.064902923294067</v>
      </c>
      <c r="R11">
        <f t="shared" si="3"/>
        <v>0.10285513757191153</v>
      </c>
      <c r="S11" s="1">
        <f t="shared" si="5"/>
        <v>1724.3864437338668</v>
      </c>
      <c r="U11" s="1" t="e">
        <f>#REF!^2*F11</f>
        <v>#REF!</v>
      </c>
      <c r="V11" s="1">
        <f t="shared" si="4"/>
        <v>10.064902923294065</v>
      </c>
      <c r="W11" s="1" t="e">
        <f>#REF!^2*F11/G11</f>
        <v>#REF!</v>
      </c>
      <c r="X11" s="1" t="e">
        <f t="shared" si="6"/>
        <v>#REF!</v>
      </c>
      <c r="Z11">
        <v>960</v>
      </c>
      <c r="AA11" s="1" t="e">
        <f t="shared" si="7"/>
        <v>#REF!</v>
      </c>
    </row>
    <row r="12" spans="1:27" x14ac:dyDescent="0.25">
      <c r="A12" t="s">
        <v>28</v>
      </c>
      <c r="B12" s="3">
        <v>135.8519565919832</v>
      </c>
      <c r="C12" s="3">
        <v>9983.4828534367098</v>
      </c>
      <c r="D12" s="3">
        <v>3.1961979680487373</v>
      </c>
      <c r="E12" s="9">
        <f t="shared" si="0"/>
        <v>4.6113049635276314E-2</v>
      </c>
      <c r="F12" s="3">
        <v>1.3784147589293367</v>
      </c>
      <c r="G12" s="3">
        <v>131827.9451739931</v>
      </c>
      <c r="H12" s="3">
        <v>3392</v>
      </c>
      <c r="I12" s="3">
        <v>230</v>
      </c>
      <c r="J12" s="3">
        <v>11.521739130434799</v>
      </c>
      <c r="K12" s="5">
        <v>1</v>
      </c>
      <c r="L12" s="6">
        <v>0.2</v>
      </c>
      <c r="M12" s="4">
        <v>0.95</v>
      </c>
      <c r="P12">
        <f t="shared" si="1"/>
        <v>13761.380110695129</v>
      </c>
      <c r="Q12">
        <f t="shared" si="2"/>
        <v>10.215681450958876</v>
      </c>
      <c r="R12">
        <f t="shared" si="3"/>
        <v>0.1043889449428357</v>
      </c>
      <c r="S12" s="1">
        <f t="shared" si="5"/>
        <v>1333.4579690619189</v>
      </c>
      <c r="U12" s="1" t="e">
        <f>#REF!^2*F12</f>
        <v>#REF!</v>
      </c>
      <c r="V12" s="1">
        <f t="shared" si="4"/>
        <v>10.215681450958874</v>
      </c>
      <c r="W12" s="1" t="e">
        <f>#REF!^2*F12/G12</f>
        <v>#REF!</v>
      </c>
      <c r="X12" s="1" t="e">
        <f t="shared" si="6"/>
        <v>#REF!</v>
      </c>
      <c r="Z12">
        <v>828</v>
      </c>
      <c r="AA12" s="1" t="e">
        <f t="shared" si="7"/>
        <v>#REF!</v>
      </c>
    </row>
    <row r="13" spans="1:27" x14ac:dyDescent="0.25">
      <c r="A13" t="s">
        <v>29</v>
      </c>
      <c r="B13" s="3">
        <v>170.02823839044922</v>
      </c>
      <c r="C13" s="3">
        <v>11950.6290951095</v>
      </c>
      <c r="D13" s="3">
        <v>2.3156246210782565</v>
      </c>
      <c r="E13" s="9">
        <f t="shared" si="0"/>
        <v>2.6693355764181848E-2</v>
      </c>
      <c r="F13" s="3">
        <v>4.4443217208325612</v>
      </c>
      <c r="G13" s="3">
        <v>969455.93856103171</v>
      </c>
      <c r="H13" s="3">
        <v>10112</v>
      </c>
      <c r="I13" s="3">
        <v>349</v>
      </c>
      <c r="J13" s="3">
        <v>11.458452722063001</v>
      </c>
      <c r="K13" s="5">
        <v>1</v>
      </c>
      <c r="L13" s="6">
        <v>0.2</v>
      </c>
      <c r="M13" s="4">
        <v>0.95</v>
      </c>
      <c r="P13">
        <f t="shared" si="1"/>
        <v>53112.440465008724</v>
      </c>
      <c r="Q13">
        <f t="shared" si="2"/>
        <v>5.3621173857438214</v>
      </c>
      <c r="R13">
        <f t="shared" si="3"/>
        <v>5.4785821977473038E-2</v>
      </c>
      <c r="S13" s="1">
        <f t="shared" si="5"/>
        <v>9804.9454509916031</v>
      </c>
      <c r="U13" s="1" t="e">
        <f>#REF!^2*F13</f>
        <v>#REF!</v>
      </c>
      <c r="V13" s="1">
        <f t="shared" si="4"/>
        <v>5.3621173857438214</v>
      </c>
      <c r="W13" s="1" t="e">
        <f>#REF!^2*F13/G13</f>
        <v>#REF!</v>
      </c>
      <c r="X13" s="1" t="e">
        <f t="shared" si="6"/>
        <v>#REF!</v>
      </c>
      <c r="Z13">
        <v>888</v>
      </c>
      <c r="AA13" s="1" t="e">
        <f t="shared" si="7"/>
        <v>#REF!</v>
      </c>
    </row>
    <row r="14" spans="1:27" x14ac:dyDescent="0.25">
      <c r="A14" t="s">
        <v>30</v>
      </c>
      <c r="B14" s="3">
        <v>130.41171985672139</v>
      </c>
      <c r="C14" s="3">
        <v>9370.62063007697</v>
      </c>
      <c r="D14" s="3">
        <v>4.6940974733703023</v>
      </c>
      <c r="E14" s="9">
        <f t="shared" si="0"/>
        <v>7.054911213435397E-2</v>
      </c>
      <c r="F14" s="3">
        <v>2.5539772130858656</v>
      </c>
      <c r="G14" s="3">
        <v>106235.74605397743</v>
      </c>
      <c r="H14" s="3">
        <v>3076</v>
      </c>
      <c r="I14" s="3">
        <v>97</v>
      </c>
      <c r="J14" s="3">
        <v>11.5670103092784</v>
      </c>
      <c r="K14" s="5">
        <v>1</v>
      </c>
      <c r="L14" s="6">
        <v>0.2</v>
      </c>
      <c r="M14" s="4">
        <v>0.95</v>
      </c>
      <c r="P14">
        <f t="shared" si="1"/>
        <v>23932.351561688898</v>
      </c>
      <c r="Q14">
        <f t="shared" si="2"/>
        <v>22.034551089501459</v>
      </c>
      <c r="R14">
        <f t="shared" si="3"/>
        <v>0.22527588359504799</v>
      </c>
      <c r="S14" s="1">
        <f t="shared" si="5"/>
        <v>1075.136459533752</v>
      </c>
      <c r="U14" s="1" t="e">
        <f>#REF!^2*F14</f>
        <v>#REF!</v>
      </c>
      <c r="V14" s="1">
        <f t="shared" si="4"/>
        <v>22.034551089501463</v>
      </c>
      <c r="W14" s="1" t="e">
        <f>#REF!^2*F14/G14</f>
        <v>#REF!</v>
      </c>
      <c r="X14" s="1" t="e">
        <f t="shared" si="6"/>
        <v>#REF!</v>
      </c>
      <c r="Z14">
        <v>1296</v>
      </c>
      <c r="AA14" s="1" t="e">
        <f t="shared" si="7"/>
        <v>#REF!</v>
      </c>
    </row>
    <row r="15" spans="1:27" x14ac:dyDescent="0.25">
      <c r="A15" t="s">
        <v>31</v>
      </c>
      <c r="B15" s="3">
        <v>151.65646736318041</v>
      </c>
      <c r="C15" s="3">
        <v>13241.0907131648</v>
      </c>
      <c r="D15" s="3">
        <v>4.9239849840433614</v>
      </c>
      <c r="E15" s="9">
        <f t="shared" si="0"/>
        <v>6.3637316208962999E-2</v>
      </c>
      <c r="F15" s="3">
        <v>2.2773021218854539</v>
      </c>
      <c r="G15" s="3">
        <v>121704.90324270056</v>
      </c>
      <c r="H15" s="3">
        <v>3194</v>
      </c>
      <c r="I15" s="3">
        <v>211</v>
      </c>
      <c r="J15" s="3">
        <v>11.459715639810399</v>
      </c>
      <c r="K15" s="5">
        <v>1</v>
      </c>
      <c r="L15" s="6">
        <v>0.2</v>
      </c>
      <c r="M15" s="4">
        <v>0.95</v>
      </c>
      <c r="P15">
        <f t="shared" si="1"/>
        <v>30153.963977167976</v>
      </c>
      <c r="Q15">
        <f t="shared" si="2"/>
        <v>24.245628123084504</v>
      </c>
      <c r="R15">
        <f t="shared" si="3"/>
        <v>0.24776293455519843</v>
      </c>
      <c r="S15" s="1">
        <f t="shared" si="5"/>
        <v>1231.1061341488969</v>
      </c>
      <c r="U15" s="1" t="e">
        <f>#REF!^2*F15</f>
        <v>#REF!</v>
      </c>
      <c r="V15" s="1">
        <f t="shared" si="4"/>
        <v>24.245628123084501</v>
      </c>
      <c r="W15" s="1" t="e">
        <f>#REF!^2*F15/G15</f>
        <v>#REF!</v>
      </c>
      <c r="X15" s="1" t="e">
        <f t="shared" si="6"/>
        <v>#REF!</v>
      </c>
      <c r="Z15">
        <v>720</v>
      </c>
      <c r="AA15" s="1" t="e">
        <f t="shared" si="7"/>
        <v>#REF!</v>
      </c>
    </row>
    <row r="16" spans="1:27" x14ac:dyDescent="0.25">
      <c r="A16" t="s">
        <v>32</v>
      </c>
      <c r="B16" s="3">
        <v>155.42584389871851</v>
      </c>
      <c r="C16" s="3">
        <v>10633.1126841351</v>
      </c>
      <c r="D16" s="3">
        <v>3.7459431504735083</v>
      </c>
      <c r="E16" s="9">
        <f t="shared" si="0"/>
        <v>4.723827383374183E-2</v>
      </c>
      <c r="F16" s="3">
        <v>2.7652443306836214</v>
      </c>
      <c r="G16" s="3">
        <v>204992.9265034713</v>
      </c>
      <c r="H16" s="3">
        <v>5459</v>
      </c>
      <c r="I16" s="3">
        <v>120</v>
      </c>
      <c r="J16" s="3">
        <v>11.7</v>
      </c>
      <c r="K16" s="5">
        <v>1</v>
      </c>
      <c r="L16" s="6">
        <v>0.2</v>
      </c>
      <c r="M16" s="4">
        <v>0.95</v>
      </c>
      <c r="P16">
        <f t="shared" si="1"/>
        <v>29403.154567324687</v>
      </c>
      <c r="Q16">
        <f t="shared" si="2"/>
        <v>14.032090086579396</v>
      </c>
      <c r="R16">
        <f t="shared" si="3"/>
        <v>0.14343497148340278</v>
      </c>
      <c r="S16" s="1">
        <f t="shared" si="5"/>
        <v>2074.219787054778</v>
      </c>
      <c r="U16" s="1" t="e">
        <f>#REF!^2*F16</f>
        <v>#REF!</v>
      </c>
      <c r="V16" s="1">
        <f t="shared" si="4"/>
        <v>14.032090086579396</v>
      </c>
      <c r="W16" s="1" t="e">
        <f>#REF!^2*F16/G16</f>
        <v>#REF!</v>
      </c>
      <c r="X16" s="1" t="e">
        <f t="shared" si="6"/>
        <v>#REF!</v>
      </c>
      <c r="Z16">
        <v>684</v>
      </c>
      <c r="AA16" s="1" t="e">
        <f t="shared" si="7"/>
        <v>#REF!</v>
      </c>
    </row>
    <row r="17" spans="1:28" x14ac:dyDescent="0.25">
      <c r="A17" t="s">
        <v>33</v>
      </c>
      <c r="B17" s="3">
        <v>154.10805974030765</v>
      </c>
      <c r="C17" s="3">
        <v>9793.6994792834503</v>
      </c>
      <c r="D17" s="3">
        <v>2.7943085965559997</v>
      </c>
      <c r="E17" s="9">
        <f t="shared" si="0"/>
        <v>3.5538990358317167E-2</v>
      </c>
      <c r="F17" s="3">
        <v>2.8407634352310702</v>
      </c>
      <c r="G17" s="3">
        <v>348723.24098512874</v>
      </c>
      <c r="H17" s="3">
        <v>9198</v>
      </c>
      <c r="I17" s="3">
        <v>289</v>
      </c>
      <c r="J17" s="3">
        <v>11.6539792387543</v>
      </c>
      <c r="K17" s="5">
        <v>1</v>
      </c>
      <c r="L17" s="6">
        <v>0.2</v>
      </c>
      <c r="M17" s="4">
        <v>0.95</v>
      </c>
      <c r="P17">
        <f t="shared" si="1"/>
        <v>27821.583376389997</v>
      </c>
      <c r="Q17">
        <f t="shared" si="2"/>
        <v>7.8081605327867614</v>
      </c>
      <c r="R17">
        <f t="shared" si="3"/>
        <v>7.9781270952274858E-2</v>
      </c>
      <c r="S17" s="1">
        <f t="shared" si="5"/>
        <v>3527.1030223881762</v>
      </c>
      <c r="U17" s="1" t="e">
        <f>#REF!^2*F17</f>
        <v>#REF!</v>
      </c>
      <c r="V17" s="1">
        <f t="shared" si="4"/>
        <v>7.8081605327867605</v>
      </c>
      <c r="W17" s="1" t="e">
        <f>#REF!^2*F17/G17</f>
        <v>#REF!</v>
      </c>
      <c r="X17" s="1" t="e">
        <f t="shared" si="6"/>
        <v>#REF!</v>
      </c>
      <c r="Z17">
        <v>576</v>
      </c>
      <c r="AA17" s="1" t="e">
        <f t="shared" si="7"/>
        <v>#REF!</v>
      </c>
    </row>
    <row r="18" spans="1:28" s="30" customFormat="1" x14ac:dyDescent="0.25">
      <c r="A18" t="s">
        <v>34</v>
      </c>
      <c r="B18" s="25">
        <v>139.42668736301209</v>
      </c>
      <c r="C18" s="25">
        <v>13397.579605091199</v>
      </c>
      <c r="D18" s="25">
        <v>11.602747449129138</v>
      </c>
      <c r="E18" s="26">
        <f t="shared" si="0"/>
        <v>0.16310639971731894</v>
      </c>
      <c r="F18" s="25">
        <v>2.9943396485954112</v>
      </c>
      <c r="G18" s="25">
        <v>29136.672268961247</v>
      </c>
      <c r="H18" s="25">
        <v>975</v>
      </c>
      <c r="I18" s="25">
        <v>74</v>
      </c>
      <c r="J18" s="25">
        <v>10.8243243243243</v>
      </c>
      <c r="K18" s="27">
        <v>1</v>
      </c>
      <c r="L18" s="28">
        <v>0.2</v>
      </c>
      <c r="M18" s="29">
        <v>0.95</v>
      </c>
      <c r="P18" s="30">
        <f t="shared" si="1"/>
        <v>40116.903806737828</v>
      </c>
      <c r="Q18" s="30">
        <f t="shared" si="2"/>
        <v>134.62374836827271</v>
      </c>
      <c r="R18" s="30">
        <f t="shared" si="3"/>
        <v>1.3768526287565659</v>
      </c>
      <c r="S18" s="31">
        <f t="shared" si="5"/>
        <v>294.97593034617637</v>
      </c>
      <c r="U18" s="31" t="e">
        <f>#REF!^2*F18</f>
        <v>#REF!</v>
      </c>
      <c r="V18" s="31">
        <f t="shared" si="4"/>
        <v>134.62374836827271</v>
      </c>
      <c r="W18" s="31" t="e">
        <f>#REF!^2*F18/G18</f>
        <v>#REF!</v>
      </c>
      <c r="X18" s="31" t="e">
        <f t="shared" si="6"/>
        <v>#REF!</v>
      </c>
      <c r="Y18" s="30" t="e">
        <f>X18/12</f>
        <v>#REF!</v>
      </c>
      <c r="Z18" s="30">
        <v>1428</v>
      </c>
      <c r="AA18" s="31" t="e">
        <f t="shared" si="7"/>
        <v>#REF!</v>
      </c>
      <c r="AB18" s="30">
        <f>Z18/12</f>
        <v>119</v>
      </c>
    </row>
    <row r="19" spans="1:28" x14ac:dyDescent="0.25">
      <c r="A19" t="s">
        <v>35</v>
      </c>
      <c r="B19" s="3">
        <v>111.380377265745</v>
      </c>
      <c r="C19" s="3">
        <v>8732.9592635430909</v>
      </c>
      <c r="D19" s="3">
        <v>7.0288486774115482</v>
      </c>
      <c r="E19" s="9">
        <f t="shared" si="0"/>
        <v>0.12368914297046116</v>
      </c>
      <c r="F19" s="3">
        <v>1.2083422901263599</v>
      </c>
      <c r="G19" s="3">
        <v>20884.10577375918</v>
      </c>
      <c r="H19" s="3">
        <v>701</v>
      </c>
      <c r="I19" s="3">
        <v>71</v>
      </c>
      <c r="J19" s="3">
        <v>11.253521126760599</v>
      </c>
      <c r="K19" s="5">
        <v>1</v>
      </c>
      <c r="L19" s="6">
        <v>0.2</v>
      </c>
      <c r="M19" s="4">
        <v>0.95</v>
      </c>
      <c r="P19">
        <f t="shared" si="1"/>
        <v>10552.403996089868</v>
      </c>
      <c r="Q19">
        <f t="shared" si="2"/>
        <v>49.404713729950075</v>
      </c>
      <c r="R19">
        <f t="shared" si="3"/>
        <v>0.50528397578549589</v>
      </c>
      <c r="S19" s="1">
        <f t="shared" si="5"/>
        <v>211.4286612134467</v>
      </c>
      <c r="U19" s="1" t="e">
        <f>#REF!^2*F19</f>
        <v>#REF!</v>
      </c>
      <c r="V19" s="1">
        <f t="shared" si="4"/>
        <v>49.404713729950068</v>
      </c>
      <c r="W19" s="1" t="e">
        <f>#REF!^2*F19/G19</f>
        <v>#REF!</v>
      </c>
      <c r="X19" s="1" t="e">
        <f t="shared" si="6"/>
        <v>#REF!</v>
      </c>
      <c r="Z19">
        <v>1464</v>
      </c>
      <c r="AA19" s="1" t="e">
        <f t="shared" si="7"/>
        <v>#REF!</v>
      </c>
    </row>
    <row r="20" spans="1:28" x14ac:dyDescent="0.25">
      <c r="A20" t="s">
        <v>36</v>
      </c>
      <c r="B20" s="3">
        <v>132.99765619994747</v>
      </c>
      <c r="C20" s="3">
        <v>12166.031594788399</v>
      </c>
      <c r="D20" s="3">
        <v>8.8476022772917275</v>
      </c>
      <c r="E20" s="9">
        <f t="shared" si="0"/>
        <v>0.13038801554082299</v>
      </c>
      <c r="F20" s="3">
        <v>1.3576867425409984</v>
      </c>
      <c r="G20" s="3">
        <v>20631.599863060077</v>
      </c>
      <c r="H20" s="3">
        <v>617</v>
      </c>
      <c r="I20" s="3">
        <v>71</v>
      </c>
      <c r="J20" s="3">
        <v>11.309859154929599</v>
      </c>
      <c r="K20" s="5">
        <v>1</v>
      </c>
      <c r="L20" s="6">
        <v>0.2</v>
      </c>
      <c r="M20" s="4">
        <v>0.95</v>
      </c>
      <c r="P20">
        <f t="shared" si="1"/>
        <v>16517.659805579129</v>
      </c>
      <c r="Q20">
        <f t="shared" si="2"/>
        <v>78.280066057137759</v>
      </c>
      <c r="R20">
        <f t="shared" si="3"/>
        <v>0.80060004629855352</v>
      </c>
      <c r="S20" s="1">
        <f t="shared" si="5"/>
        <v>208.87102523863771</v>
      </c>
      <c r="U20" s="1" t="e">
        <f>#REF!^2*F20</f>
        <v>#REF!</v>
      </c>
      <c r="V20" s="1">
        <f t="shared" si="4"/>
        <v>78.280066057137759</v>
      </c>
      <c r="W20" s="1" t="e">
        <f>#REF!^2*F20/G20</f>
        <v>#REF!</v>
      </c>
      <c r="X20" s="1" t="e">
        <f t="shared" si="6"/>
        <v>#REF!</v>
      </c>
      <c r="Z20">
        <v>1464</v>
      </c>
      <c r="AA20" s="1" t="e">
        <f t="shared" si="7"/>
        <v>#REF!</v>
      </c>
    </row>
    <row r="21" spans="1:28" x14ac:dyDescent="0.25">
      <c r="A21" t="s">
        <v>37</v>
      </c>
      <c r="B21" s="3">
        <v>143.08115128174455</v>
      </c>
      <c r="C21" s="3">
        <v>10505.0489727613</v>
      </c>
      <c r="D21" s="3">
        <v>2.376518028372046</v>
      </c>
      <c r="E21" s="9">
        <f t="shared" si="0"/>
        <v>3.255477953512604E-2</v>
      </c>
      <c r="F21" s="3">
        <v>4.0759960743740651</v>
      </c>
      <c r="G21" s="3">
        <v>741985.01586368529</v>
      </c>
      <c r="H21" s="3">
        <v>7358</v>
      </c>
      <c r="I21" s="3">
        <v>296</v>
      </c>
      <c r="J21" s="3">
        <v>11.1824324324324</v>
      </c>
      <c r="K21" s="5">
        <v>1</v>
      </c>
      <c r="L21" s="6">
        <v>0.2</v>
      </c>
      <c r="M21" s="4">
        <v>0.95</v>
      </c>
      <c r="P21">
        <f t="shared" si="1"/>
        <v>42818.538374082367</v>
      </c>
      <c r="Q21">
        <f t="shared" si="2"/>
        <v>5.6478379391773572</v>
      </c>
      <c r="R21">
        <f t="shared" si="3"/>
        <v>5.7708090404279579E-2</v>
      </c>
      <c r="S21" s="1">
        <f t="shared" si="5"/>
        <v>7504.7222740961861</v>
      </c>
      <c r="U21" s="1" t="e">
        <f>#REF!^2*F21</f>
        <v>#REF!</v>
      </c>
      <c r="V21" s="1">
        <f t="shared" si="4"/>
        <v>5.6478379391773563</v>
      </c>
      <c r="W21" s="1" t="e">
        <f>#REF!^2*F21/G21</f>
        <v>#REF!</v>
      </c>
      <c r="X21" s="1" t="e">
        <f t="shared" si="6"/>
        <v>#REF!</v>
      </c>
      <c r="Z21">
        <v>636</v>
      </c>
      <c r="AA21" s="1" t="e">
        <f t="shared" si="7"/>
        <v>#REF!</v>
      </c>
    </row>
    <row r="22" spans="1:28" x14ac:dyDescent="0.25">
      <c r="A22" t="s">
        <v>38</v>
      </c>
      <c r="B22" s="3">
        <v>135.70373454893286</v>
      </c>
      <c r="C22" s="3">
        <v>10242.812359404201</v>
      </c>
      <c r="D22" s="3">
        <v>3.70982318741201</v>
      </c>
      <c r="E22" s="9">
        <f t="shared" si="0"/>
        <v>5.3581822722097806E-2</v>
      </c>
      <c r="F22" s="3">
        <v>1.9768358933169996</v>
      </c>
      <c r="G22" s="3">
        <v>143975.90486676374</v>
      </c>
      <c r="H22" s="3">
        <v>2525</v>
      </c>
      <c r="I22" s="3">
        <v>224</v>
      </c>
      <c r="J22" s="3">
        <v>11.3839285714286</v>
      </c>
      <c r="K22" s="5">
        <v>1</v>
      </c>
      <c r="L22" s="6">
        <v>0.2</v>
      </c>
      <c r="M22" s="4">
        <v>0.95</v>
      </c>
      <c r="P22">
        <f t="shared" si="1"/>
        <v>20248.359120581208</v>
      </c>
      <c r="Q22">
        <f t="shared" si="2"/>
        <v>13.762788081859808</v>
      </c>
      <c r="R22">
        <f t="shared" si="3"/>
        <v>0.14063713743851219</v>
      </c>
      <c r="S22" s="1">
        <f t="shared" si="5"/>
        <v>1456.3576098122894</v>
      </c>
      <c r="U22" s="1" t="e">
        <f>#REF!^2*F22</f>
        <v>#REF!</v>
      </c>
      <c r="V22" s="1">
        <f t="shared" si="4"/>
        <v>13.762788081859808</v>
      </c>
      <c r="W22" s="1" t="e">
        <f>#REF!^2*F22/G22</f>
        <v>#REF!</v>
      </c>
      <c r="X22" s="1" t="e">
        <f t="shared" si="6"/>
        <v>#REF!</v>
      </c>
      <c r="Z22">
        <v>564</v>
      </c>
      <c r="AA22" s="1" t="e">
        <f t="shared" si="7"/>
        <v>#REF!</v>
      </c>
    </row>
    <row r="23" spans="1:28" x14ac:dyDescent="0.25">
      <c r="A23" t="s">
        <v>39</v>
      </c>
      <c r="B23" s="3">
        <v>163.91059707362604</v>
      </c>
      <c r="C23" s="3">
        <v>14626.5478449453</v>
      </c>
      <c r="D23" s="3">
        <v>9.9596829686472379</v>
      </c>
      <c r="E23" s="9">
        <f t="shared" si="0"/>
        <v>0.11909528100724369</v>
      </c>
      <c r="F23" s="3">
        <v>1.4993182947450951</v>
      </c>
      <c r="G23" s="3">
        <v>21616.672712427091</v>
      </c>
      <c r="H23" s="3">
        <v>669</v>
      </c>
      <c r="I23" s="3">
        <v>71</v>
      </c>
      <c r="J23" s="3">
        <v>11.492957746478901</v>
      </c>
      <c r="K23" s="5">
        <v>1</v>
      </c>
      <c r="L23" s="6">
        <v>0.2</v>
      </c>
      <c r="M23" s="4">
        <v>0.95</v>
      </c>
      <c r="P23">
        <f t="shared" si="1"/>
        <v>21929.850772890935</v>
      </c>
      <c r="Q23">
        <f t="shared" si="2"/>
        <v>99.1952848359619</v>
      </c>
      <c r="R23">
        <f t="shared" si="3"/>
        <v>1.0144878013665721</v>
      </c>
      <c r="S23" s="1">
        <f t="shared" si="5"/>
        <v>218.8394424589483</v>
      </c>
      <c r="U23" s="1" t="e">
        <f>#REF!^2*F23</f>
        <v>#REF!</v>
      </c>
      <c r="V23" s="1">
        <f t="shared" si="4"/>
        <v>99.1952848359619</v>
      </c>
      <c r="W23" s="1" t="e">
        <f>#REF!^2*F23/G23</f>
        <v>#REF!</v>
      </c>
      <c r="X23" s="1" t="e">
        <f t="shared" si="6"/>
        <v>#REF!</v>
      </c>
      <c r="Z23">
        <v>1440</v>
      </c>
      <c r="AA23" s="1" t="e">
        <f t="shared" si="7"/>
        <v>#REF!</v>
      </c>
    </row>
    <row r="24" spans="1:28" x14ac:dyDescent="0.25">
      <c r="A24" t="s">
        <v>40</v>
      </c>
      <c r="B24" s="3">
        <v>234.23251565755112</v>
      </c>
      <c r="C24" s="3">
        <v>35293.061119514401</v>
      </c>
      <c r="D24" s="3">
        <v>9.522314028904562</v>
      </c>
      <c r="E24" s="9">
        <f t="shared" si="0"/>
        <v>7.9680378466068291E-2</v>
      </c>
      <c r="F24" s="3">
        <v>0.22277428085546752</v>
      </c>
      <c r="G24" s="3">
        <v>8474.3844079852279</v>
      </c>
      <c r="H24" s="3">
        <v>348</v>
      </c>
      <c r="I24" s="3">
        <v>52</v>
      </c>
      <c r="J24" s="3">
        <v>11.3269230769231</v>
      </c>
      <c r="K24" s="5">
        <v>1</v>
      </c>
      <c r="L24" s="6">
        <v>0.2</v>
      </c>
      <c r="M24" s="4">
        <v>0.95</v>
      </c>
      <c r="P24">
        <f t="shared" si="1"/>
        <v>7862.3863100878825</v>
      </c>
      <c r="Q24">
        <f t="shared" si="2"/>
        <v>90.674464465072631</v>
      </c>
      <c r="R24">
        <f t="shared" si="3"/>
        <v>0.92778258945621195</v>
      </c>
      <c r="S24" s="1">
        <f t="shared" si="5"/>
        <v>85.83180612815724</v>
      </c>
      <c r="U24" s="1" t="e">
        <f>#REF!^2*F24</f>
        <v>#REF!</v>
      </c>
      <c r="V24" s="1">
        <f t="shared" si="4"/>
        <v>90.674464465072631</v>
      </c>
      <c r="W24" s="1" t="e">
        <f>#REF!^2*F24/G24</f>
        <v>#REF!</v>
      </c>
      <c r="X24" s="1" t="e">
        <f t="shared" si="6"/>
        <v>#REF!</v>
      </c>
      <c r="Z24">
        <v>1260</v>
      </c>
      <c r="AA24" s="1" t="e">
        <f t="shared" si="7"/>
        <v>#REF!</v>
      </c>
    </row>
    <row r="25" spans="1:28" x14ac:dyDescent="0.25">
      <c r="A25" t="s">
        <v>41</v>
      </c>
      <c r="B25" s="3">
        <v>144.20105266184723</v>
      </c>
      <c r="C25" s="3">
        <v>14092.390463486199</v>
      </c>
      <c r="D25" s="3">
        <v>6.9971176362237477</v>
      </c>
      <c r="E25" s="9">
        <f t="shared" si="0"/>
        <v>9.510575903463632E-2</v>
      </c>
      <c r="F25" s="3">
        <v>1.6298070117138299</v>
      </c>
      <c r="G25" s="3">
        <v>45874.521906257054</v>
      </c>
      <c r="H25" s="3">
        <v>1250</v>
      </c>
      <c r="I25" s="3">
        <v>78</v>
      </c>
      <c r="J25" s="3">
        <v>11.4230769230769</v>
      </c>
      <c r="K25" s="5">
        <v>1</v>
      </c>
      <c r="L25" s="6">
        <v>0.2</v>
      </c>
      <c r="M25" s="4">
        <v>0.95</v>
      </c>
      <c r="P25">
        <f t="shared" si="1"/>
        <v>22967.876789198916</v>
      </c>
      <c r="Q25">
        <f t="shared" si="2"/>
        <v>48.959655215153411</v>
      </c>
      <c r="R25">
        <f t="shared" si="3"/>
        <v>0.50066738212842743</v>
      </c>
      <c r="S25" s="1">
        <f t="shared" si="5"/>
        <v>464.36973281005544</v>
      </c>
      <c r="U25" s="1" t="e">
        <f>#REF!^2*F25</f>
        <v>#REF!</v>
      </c>
      <c r="V25" s="1">
        <f t="shared" si="4"/>
        <v>48.959655215153404</v>
      </c>
      <c r="W25" s="1" t="e">
        <f>#REF!^2*F25/G25</f>
        <v>#REF!</v>
      </c>
      <c r="X25" s="1" t="e">
        <f t="shared" si="6"/>
        <v>#REF!</v>
      </c>
      <c r="Z25">
        <v>1452</v>
      </c>
      <c r="AA25" s="1" t="e">
        <f t="shared" si="7"/>
        <v>#REF!</v>
      </c>
    </row>
    <row r="26" spans="1:28" x14ac:dyDescent="0.25">
      <c r="A26" t="s">
        <v>42</v>
      </c>
      <c r="B26" s="3">
        <v>153.27810005951974</v>
      </c>
      <c r="C26" s="3">
        <v>10730.2955831497</v>
      </c>
      <c r="D26" s="3">
        <v>7.3988274357368615</v>
      </c>
      <c r="E26" s="9">
        <f t="shared" si="0"/>
        <v>9.4610396191060972E-2</v>
      </c>
      <c r="F26" s="3">
        <v>1.754305970271067</v>
      </c>
      <c r="G26" s="3">
        <v>33622.356460598465</v>
      </c>
      <c r="H26" s="3">
        <v>982</v>
      </c>
      <c r="I26" s="3">
        <v>72</v>
      </c>
      <c r="J26" s="3">
        <v>11.1805555555556</v>
      </c>
      <c r="K26" s="5">
        <v>1</v>
      </c>
      <c r="L26" s="6">
        <v>0.2</v>
      </c>
      <c r="M26" s="4">
        <v>0.95</v>
      </c>
      <c r="P26">
        <f t="shared" si="1"/>
        <v>18824.221604292779</v>
      </c>
      <c r="Q26">
        <f t="shared" si="2"/>
        <v>54.742647423812514</v>
      </c>
      <c r="R26">
        <f t="shared" si="3"/>
        <v>0.55987216798300865</v>
      </c>
      <c r="S26" s="1">
        <f t="shared" si="5"/>
        <v>340.38632856585923</v>
      </c>
      <c r="U26" s="1" t="e">
        <f>#REF!^2*F26</f>
        <v>#REF!</v>
      </c>
      <c r="V26" s="1">
        <f t="shared" si="4"/>
        <v>54.742647423812514</v>
      </c>
      <c r="W26" s="1" t="e">
        <f>#REF!^2*F26/G26</f>
        <v>#REF!</v>
      </c>
      <c r="X26" s="1" t="e">
        <f t="shared" si="6"/>
        <v>#REF!</v>
      </c>
      <c r="Z26">
        <v>1452</v>
      </c>
      <c r="AA26" s="1" t="e">
        <f t="shared" si="7"/>
        <v>#REF!</v>
      </c>
    </row>
    <row r="27" spans="1:28" x14ac:dyDescent="0.25">
      <c r="A27" t="s">
        <v>43</v>
      </c>
      <c r="B27" s="3">
        <v>136.79963901706196</v>
      </c>
      <c r="C27" s="3">
        <v>9015.7582476337102</v>
      </c>
      <c r="D27" s="3">
        <v>2.9472582926784363</v>
      </c>
      <c r="E27" s="9">
        <f t="shared" si="0"/>
        <v>4.2226911526639779E-2</v>
      </c>
      <c r="F27" s="3">
        <v>0.96449678734582034</v>
      </c>
      <c r="G27" s="3">
        <v>97945.538084830114</v>
      </c>
      <c r="H27" s="3">
        <v>3133</v>
      </c>
      <c r="I27" s="3">
        <v>145</v>
      </c>
      <c r="J27" s="3">
        <v>11.579310344827601</v>
      </c>
      <c r="K27" s="5">
        <v>1</v>
      </c>
      <c r="L27" s="6">
        <v>0.2</v>
      </c>
      <c r="M27" s="4">
        <v>0.95</v>
      </c>
      <c r="P27">
        <f t="shared" si="1"/>
        <v>8695.669865329297</v>
      </c>
      <c r="Q27">
        <f t="shared" si="2"/>
        <v>8.6863314437618104</v>
      </c>
      <c r="R27">
        <f t="shared" si="3"/>
        <v>8.8780663574465471E-2</v>
      </c>
      <c r="S27" s="1">
        <f t="shared" si="5"/>
        <v>990.9468687083139</v>
      </c>
      <c r="U27" s="1" t="e">
        <f>#REF!^2*F27</f>
        <v>#REF!</v>
      </c>
      <c r="V27" s="1">
        <f t="shared" si="4"/>
        <v>8.6863314437618087</v>
      </c>
      <c r="W27" s="1" t="e">
        <f>#REF!^2*F27/G27</f>
        <v>#REF!</v>
      </c>
      <c r="X27" s="1" t="e">
        <f t="shared" si="6"/>
        <v>#REF!</v>
      </c>
      <c r="Z27">
        <v>672</v>
      </c>
      <c r="AA27" s="1" t="e">
        <f t="shared" si="7"/>
        <v>#REF!</v>
      </c>
    </row>
    <row r="28" spans="1:28" x14ac:dyDescent="0.25">
      <c r="A28" t="s">
        <v>44</v>
      </c>
      <c r="B28" s="3">
        <v>180.86295770757022</v>
      </c>
      <c r="C28" s="3">
        <v>12553.358082848399</v>
      </c>
      <c r="D28" s="3">
        <v>5.5651678438119045</v>
      </c>
      <c r="E28" s="9">
        <f t="shared" si="0"/>
        <v>6.0309358600159492E-2</v>
      </c>
      <c r="F28" s="3">
        <v>1.8307697386759527</v>
      </c>
      <c r="G28" s="3">
        <v>72548.978712487908</v>
      </c>
      <c r="H28" s="3">
        <v>2025</v>
      </c>
      <c r="I28" s="3">
        <v>65</v>
      </c>
      <c r="J28" s="3">
        <v>11.4769230769231</v>
      </c>
      <c r="K28" s="5">
        <v>1</v>
      </c>
      <c r="L28" s="6">
        <v>0.2</v>
      </c>
      <c r="M28" s="4">
        <v>0.95</v>
      </c>
      <c r="P28">
        <f t="shared" si="1"/>
        <v>22982.308096842022</v>
      </c>
      <c r="Q28">
        <f t="shared" si="2"/>
        <v>30.971093129798042</v>
      </c>
      <c r="R28">
        <f t="shared" si="3"/>
        <v>0.31678334422764326</v>
      </c>
      <c r="S28" s="1">
        <f t="shared" si="5"/>
        <v>734.54355765950709</v>
      </c>
      <c r="U28" s="1" t="e">
        <f>#REF!^2*F28</f>
        <v>#REF!</v>
      </c>
      <c r="V28" s="1">
        <f t="shared" si="4"/>
        <v>30.971093129798042</v>
      </c>
      <c r="W28" s="1" t="e">
        <f>#REF!^2*F28/G28</f>
        <v>#REF!</v>
      </c>
      <c r="X28" s="1" t="e">
        <f t="shared" si="6"/>
        <v>#REF!</v>
      </c>
      <c r="Z28">
        <v>1260</v>
      </c>
      <c r="AA28" s="1" t="e">
        <f t="shared" si="7"/>
        <v>#REF!</v>
      </c>
    </row>
    <row r="29" spans="1:28" x14ac:dyDescent="0.25">
      <c r="A29" t="s">
        <v>45</v>
      </c>
      <c r="B29" s="3">
        <v>146.67434021797115</v>
      </c>
      <c r="C29" s="3">
        <v>10981.4177040297</v>
      </c>
      <c r="D29" s="3">
        <v>3.0478636348909895</v>
      </c>
      <c r="E29" s="9">
        <f t="shared" si="0"/>
        <v>4.0728410405724148E-2</v>
      </c>
      <c r="F29" s="3">
        <v>4.2332452120406137</v>
      </c>
      <c r="G29" s="3">
        <v>479040.53696815856</v>
      </c>
      <c r="H29" s="3">
        <v>13811</v>
      </c>
      <c r="I29" s="3">
        <v>178</v>
      </c>
      <c r="J29" s="3">
        <v>11.0280898876404</v>
      </c>
      <c r="K29" s="5">
        <v>1</v>
      </c>
      <c r="L29" s="6">
        <v>0.2</v>
      </c>
      <c r="M29" s="4">
        <v>0.95</v>
      </c>
      <c r="P29">
        <f t="shared" si="1"/>
        <v>46487.033917001754</v>
      </c>
      <c r="Q29">
        <f t="shared" si="2"/>
        <v>9.2894727368909162</v>
      </c>
      <c r="R29">
        <f t="shared" si="3"/>
        <v>9.7041962693215064E-2</v>
      </c>
      <c r="S29" s="1">
        <f t="shared" si="5"/>
        <v>4952.5340773249263</v>
      </c>
      <c r="U29" s="1" t="e">
        <f>#REF!^2*F29</f>
        <v>#REF!</v>
      </c>
      <c r="V29" s="1">
        <f t="shared" si="4"/>
        <v>9.289472736890918</v>
      </c>
      <c r="W29" s="1" t="e">
        <f>#REF!^2*F29/G29</f>
        <v>#REF!</v>
      </c>
      <c r="X29" s="1" t="e">
        <f t="shared" si="6"/>
        <v>#REF!</v>
      </c>
      <c r="Z29">
        <v>1788</v>
      </c>
      <c r="AA29" s="1" t="e">
        <f t="shared" si="7"/>
        <v>#REF!</v>
      </c>
    </row>
    <row r="30" spans="1:28" x14ac:dyDescent="0.25">
      <c r="A30" t="s">
        <v>46</v>
      </c>
      <c r="B30" s="3">
        <v>175.25835547595406</v>
      </c>
      <c r="C30" s="3">
        <v>12555.041888497501</v>
      </c>
      <c r="D30" s="3">
        <v>2.9312901692034319</v>
      </c>
      <c r="E30" s="9">
        <f t="shared" si="0"/>
        <v>3.2782053192476755E-2</v>
      </c>
      <c r="F30" s="3">
        <v>4.3314607561379361</v>
      </c>
      <c r="G30" s="3">
        <v>605890.00971562765</v>
      </c>
      <c r="H30" s="3">
        <v>16907</v>
      </c>
      <c r="I30" s="3">
        <v>199</v>
      </c>
      <c r="J30" s="3">
        <v>11.2562814070352</v>
      </c>
      <c r="K30" s="5">
        <v>1</v>
      </c>
      <c r="L30" s="6">
        <v>0.2</v>
      </c>
      <c r="M30" s="4">
        <v>0.95</v>
      </c>
      <c r="P30">
        <f t="shared" si="1"/>
        <v>54381.671231694847</v>
      </c>
      <c r="Q30">
        <f t="shared" si="2"/>
        <v>8.5924620560686833</v>
      </c>
      <c r="R30">
        <f t="shared" si="3"/>
        <v>8.9755022132183185E-2</v>
      </c>
      <c r="S30" s="1">
        <f t="shared" si="5"/>
        <v>6263.5696322584745</v>
      </c>
      <c r="U30" s="1" t="e">
        <f>#REF!^2*F30</f>
        <v>#REF!</v>
      </c>
      <c r="V30" s="1">
        <f t="shared" si="4"/>
        <v>8.5924620560686851</v>
      </c>
      <c r="W30" s="1" t="e">
        <f>#REF!^2*F30/G30</f>
        <v>#REF!</v>
      </c>
      <c r="X30" s="1" t="e">
        <f t="shared" si="6"/>
        <v>#REF!</v>
      </c>
      <c r="Z30">
        <v>2676</v>
      </c>
      <c r="AA30" s="1" t="e">
        <f t="shared" si="7"/>
        <v>#REF!</v>
      </c>
    </row>
    <row r="31" spans="1:28" x14ac:dyDescent="0.25">
      <c r="A31" t="s">
        <v>47</v>
      </c>
      <c r="B31" s="3">
        <v>179.81257242353246</v>
      </c>
      <c r="C31" s="3">
        <v>15067.9146668502</v>
      </c>
      <c r="D31" s="3">
        <v>3.3819728443535353</v>
      </c>
      <c r="E31" s="9">
        <f t="shared" si="0"/>
        <v>3.6864312019960967E-2</v>
      </c>
      <c r="F31" s="3">
        <v>0.71516125762949856</v>
      </c>
      <c r="G31" s="3">
        <v>90177.495556945418</v>
      </c>
      <c r="H31" s="3">
        <v>2423</v>
      </c>
      <c r="I31" s="3">
        <v>143</v>
      </c>
      <c r="J31" s="3">
        <v>11.188811188811201</v>
      </c>
      <c r="K31" s="5">
        <v>1</v>
      </c>
      <c r="L31" s="6">
        <v>0.2</v>
      </c>
      <c r="M31" s="4">
        <v>0.95</v>
      </c>
      <c r="P31">
        <f t="shared" si="1"/>
        <v>10775.988802998556</v>
      </c>
      <c r="Q31">
        <f t="shared" si="2"/>
        <v>11.437740319944744</v>
      </c>
      <c r="R31">
        <f t="shared" si="3"/>
        <v>0.11949753911932183</v>
      </c>
      <c r="S31" s="1">
        <f t="shared" si="5"/>
        <v>932.40174983049292</v>
      </c>
      <c r="U31" s="1" t="e">
        <f>#REF!^2*F31</f>
        <v>#REF!</v>
      </c>
      <c r="V31" s="1">
        <f t="shared" si="4"/>
        <v>11.437740319944742</v>
      </c>
      <c r="W31" s="1" t="e">
        <f>#REF!^2*F31/G31</f>
        <v>#REF!</v>
      </c>
      <c r="X31" s="1" t="e">
        <f t="shared" si="6"/>
        <v>#REF!</v>
      </c>
      <c r="Z31">
        <v>1332</v>
      </c>
      <c r="AA31" s="1" t="e">
        <f t="shared" si="7"/>
        <v>#REF!</v>
      </c>
    </row>
    <row r="32" spans="1:28" x14ac:dyDescent="0.25">
      <c r="A32" t="s">
        <v>48</v>
      </c>
      <c r="B32" s="3">
        <v>168.20845874073703</v>
      </c>
      <c r="C32" s="3">
        <v>12830.408958588099</v>
      </c>
      <c r="D32" s="3">
        <v>3.1495307192573248</v>
      </c>
      <c r="E32" s="9">
        <f t="shared" si="0"/>
        <v>3.6698988005466747E-2</v>
      </c>
      <c r="F32" s="3">
        <v>0.52852582941816495</v>
      </c>
      <c r="G32" s="3">
        <v>65430.479109912565</v>
      </c>
      <c r="H32" s="3">
        <v>1797</v>
      </c>
      <c r="I32" s="3">
        <v>131</v>
      </c>
      <c r="J32" s="3">
        <v>11.526717557251899</v>
      </c>
      <c r="K32" s="5">
        <v>1</v>
      </c>
      <c r="L32" s="6">
        <v>0.2</v>
      </c>
      <c r="M32" s="4">
        <v>0.95</v>
      </c>
      <c r="P32">
        <f t="shared" si="1"/>
        <v>6781.2025366120288</v>
      </c>
      <c r="Q32">
        <f t="shared" si="2"/>
        <v>9.9195437515455627</v>
      </c>
      <c r="R32">
        <f t="shared" si="3"/>
        <v>0.10363981173392772</v>
      </c>
      <c r="S32" s="1">
        <f t="shared" si="5"/>
        <v>676.5517655942524</v>
      </c>
      <c r="U32" s="1" t="e">
        <f>#REF!^2*F32</f>
        <v>#REF!</v>
      </c>
      <c r="V32" s="1">
        <f t="shared" si="4"/>
        <v>9.9195437515455609</v>
      </c>
      <c r="W32" s="1" t="e">
        <f>#REF!^2*F32/G32</f>
        <v>#REF!</v>
      </c>
      <c r="X32" s="1" t="e">
        <f t="shared" si="6"/>
        <v>#REF!</v>
      </c>
      <c r="Z32">
        <v>1008</v>
      </c>
      <c r="AA32" s="1" t="e">
        <f t="shared" si="7"/>
        <v>#REF!</v>
      </c>
    </row>
    <row r="33" spans="1:27" x14ac:dyDescent="0.25">
      <c r="A33" t="s">
        <v>49</v>
      </c>
      <c r="B33" s="3">
        <v>157.74690832412537</v>
      </c>
      <c r="C33" s="3">
        <v>12541.6327804463</v>
      </c>
      <c r="D33" s="3">
        <v>3.9092212685093339</v>
      </c>
      <c r="E33" s="9">
        <f t="shared" si="0"/>
        <v>4.8571942028397132E-2</v>
      </c>
      <c r="F33" s="3">
        <v>0.63316876256020349</v>
      </c>
      <c r="G33" s="3">
        <v>49738.381419015604</v>
      </c>
      <c r="H33" s="3">
        <v>1376</v>
      </c>
      <c r="I33" s="3">
        <v>152</v>
      </c>
      <c r="J33" s="3">
        <v>11.2434210526316</v>
      </c>
      <c r="K33" s="5">
        <v>1</v>
      </c>
      <c r="L33" s="6">
        <v>0.2</v>
      </c>
      <c r="M33" s="4">
        <v>0.95</v>
      </c>
      <c r="P33">
        <f t="shared" si="1"/>
        <v>7940.9701080796676</v>
      </c>
      <c r="Q33">
        <f t="shared" si="2"/>
        <v>15.282010926165725</v>
      </c>
      <c r="R33">
        <f t="shared" si="3"/>
        <v>0.1596547752766988</v>
      </c>
      <c r="S33" s="1">
        <f t="shared" si="5"/>
        <v>514.25605641351842</v>
      </c>
      <c r="U33" s="1" t="e">
        <f>#REF!^2*F33</f>
        <v>#REF!</v>
      </c>
      <c r="V33" s="1">
        <f t="shared" si="4"/>
        <v>15.282010926165725</v>
      </c>
      <c r="W33" s="1" t="e">
        <f>#REF!^2*F33/G33</f>
        <v>#REF!</v>
      </c>
      <c r="X33" s="1" t="e">
        <f t="shared" si="6"/>
        <v>#REF!</v>
      </c>
      <c r="Z33">
        <v>1044</v>
      </c>
      <c r="AA33" s="1" t="e">
        <f t="shared" si="7"/>
        <v>#REF!</v>
      </c>
    </row>
    <row r="34" spans="1:27" x14ac:dyDescent="0.25">
      <c r="A34" t="s">
        <v>28</v>
      </c>
      <c r="B34" s="3">
        <v>166.05786762254897</v>
      </c>
      <c r="C34" s="3">
        <v>13521.8421375953</v>
      </c>
      <c r="D34" s="3">
        <v>3.0795113027306296</v>
      </c>
      <c r="E34" s="9">
        <f t="shared" si="0"/>
        <v>3.634782404331216E-2</v>
      </c>
      <c r="F34" s="3">
        <v>0.29077957849341335</v>
      </c>
      <c r="G34" s="3">
        <v>39686.2830310399</v>
      </c>
      <c r="H34" s="3">
        <v>1244</v>
      </c>
      <c r="I34" s="3">
        <v>150</v>
      </c>
      <c r="J34" s="3">
        <v>11.6533333333333</v>
      </c>
      <c r="K34" s="5">
        <v>1</v>
      </c>
      <c r="L34" s="6">
        <v>0.2</v>
      </c>
      <c r="M34" s="4">
        <v>0.95</v>
      </c>
      <c r="P34">
        <f t="shared" si="1"/>
        <v>3931.8755572244368</v>
      </c>
      <c r="Q34">
        <f t="shared" si="2"/>
        <v>9.4833898636456979</v>
      </c>
      <c r="R34">
        <f t="shared" si="3"/>
        <v>9.9073918163341032E-2</v>
      </c>
      <c r="S34" s="1">
        <f t="shared" si="5"/>
        <v>410.31989754957903</v>
      </c>
      <c r="U34" s="1" t="e">
        <f>#REF!^2*F34</f>
        <v>#REF!</v>
      </c>
      <c r="V34" s="1">
        <f t="shared" si="4"/>
        <v>9.4833898636456961</v>
      </c>
      <c r="W34" s="1" t="e">
        <f>#REF!^2*F34/G34</f>
        <v>#REF!</v>
      </c>
      <c r="X34" s="1" t="e">
        <f t="shared" si="6"/>
        <v>#REF!</v>
      </c>
      <c r="Z34">
        <v>900</v>
      </c>
      <c r="AA34" s="1" t="e">
        <f t="shared" si="7"/>
        <v>#REF!</v>
      </c>
    </row>
    <row r="35" spans="1:27" x14ac:dyDescent="0.25">
      <c r="A35" t="s">
        <v>43</v>
      </c>
      <c r="B35" s="3">
        <v>144.37176109221753</v>
      </c>
      <c r="C35" s="3">
        <v>9234.2655805802606</v>
      </c>
      <c r="D35" s="3">
        <v>3.2809746876877983</v>
      </c>
      <c r="E35" s="9">
        <f t="shared" si="0"/>
        <v>4.4542716243244171E-2</v>
      </c>
      <c r="F35" s="3">
        <v>0.93328132395990959</v>
      </c>
      <c r="G35" s="3">
        <v>76626.263461422815</v>
      </c>
      <c r="H35" s="3">
        <v>1315</v>
      </c>
      <c r="I35" s="3">
        <v>132</v>
      </c>
      <c r="J35" s="3">
        <v>11.575757575757599</v>
      </c>
      <c r="K35" s="5">
        <v>1</v>
      </c>
      <c r="L35" s="6">
        <v>0.2</v>
      </c>
      <c r="M35" s="4">
        <v>0.95</v>
      </c>
      <c r="P35">
        <f t="shared" si="1"/>
        <v>8618.167606841369</v>
      </c>
      <c r="Q35">
        <f t="shared" si="2"/>
        <v>10.764794901248047</v>
      </c>
      <c r="R35">
        <f t="shared" si="3"/>
        <v>0.11247015341130591</v>
      </c>
      <c r="S35" s="1">
        <f t="shared" si="5"/>
        <v>792.31015917459115</v>
      </c>
      <c r="U35" s="1" t="e">
        <f>#REF!^2*F35</f>
        <v>#REF!</v>
      </c>
      <c r="V35" s="1">
        <f t="shared" si="4"/>
        <v>10.764794901248045</v>
      </c>
      <c r="W35" s="1" t="e">
        <f>#REF!^2*F35/G35</f>
        <v>#REF!</v>
      </c>
      <c r="X35" s="1" t="e">
        <f t="shared" si="6"/>
        <v>#REF!</v>
      </c>
      <c r="Z35">
        <v>1128</v>
      </c>
      <c r="AA35" s="1" t="e">
        <f t="shared" si="7"/>
        <v>#REF!</v>
      </c>
    </row>
    <row r="36" spans="1:27" x14ac:dyDescent="0.25">
      <c r="A36" t="s">
        <v>50</v>
      </c>
      <c r="B36" s="3">
        <v>176.8782623826869</v>
      </c>
      <c r="C36" s="3">
        <v>12391.6270212653</v>
      </c>
      <c r="D36" s="3">
        <v>2.6793393057011174</v>
      </c>
      <c r="E36" s="9">
        <f t="shared" si="0"/>
        <v>2.968994023591344E-2</v>
      </c>
      <c r="F36" s="3">
        <v>0.34061371905128202</v>
      </c>
      <c r="G36" s="3">
        <v>56275.560334357884</v>
      </c>
      <c r="H36" s="3">
        <v>1656</v>
      </c>
      <c r="I36" s="3">
        <v>139</v>
      </c>
      <c r="J36" s="3">
        <v>11.6618705035971</v>
      </c>
      <c r="K36" s="5">
        <v>1</v>
      </c>
      <c r="L36" s="6">
        <v>0.2</v>
      </c>
      <c r="M36" s="4">
        <v>0.95</v>
      </c>
      <c r="P36">
        <f t="shared" si="1"/>
        <v>4220.7581648095338</v>
      </c>
      <c r="Q36">
        <f t="shared" si="2"/>
        <v>7.1788591150749461</v>
      </c>
      <c r="R36">
        <f t="shared" si="3"/>
        <v>7.5001619525992297E-2</v>
      </c>
      <c r="S36" s="1">
        <f t="shared" si="5"/>
        <v>581.86368876321319</v>
      </c>
      <c r="U36" s="1" t="e">
        <f>#REF!^2*F36</f>
        <v>#REF!</v>
      </c>
      <c r="V36" s="1">
        <f t="shared" si="4"/>
        <v>7.1788591150749461</v>
      </c>
      <c r="W36" s="1" t="e">
        <f>#REF!^2*F36/G36</f>
        <v>#REF!</v>
      </c>
      <c r="X36" s="1" t="e">
        <f t="shared" si="6"/>
        <v>#REF!</v>
      </c>
      <c r="Z36">
        <v>1296</v>
      </c>
      <c r="AA36" s="1" t="e">
        <f t="shared" si="7"/>
        <v>#REF!</v>
      </c>
    </row>
    <row r="37" spans="1:27" x14ac:dyDescent="0.25">
      <c r="A37" t="s">
        <v>31</v>
      </c>
      <c r="B37" s="3">
        <v>188.90303590357482</v>
      </c>
      <c r="C37" s="3">
        <v>14118.032161568901</v>
      </c>
      <c r="D37" s="3">
        <v>3.4155301281409964</v>
      </c>
      <c r="E37" s="9">
        <f t="shared" si="0"/>
        <v>3.5438493717875011E-2</v>
      </c>
      <c r="F37" s="3">
        <v>0.39590133477140116</v>
      </c>
      <c r="G37" s="3">
        <v>45860.402064023387</v>
      </c>
      <c r="H37" s="3">
        <v>2378</v>
      </c>
      <c r="I37" s="3">
        <v>146</v>
      </c>
      <c r="J37" s="3">
        <v>11.4520547945205</v>
      </c>
      <c r="K37" s="5">
        <v>1</v>
      </c>
      <c r="L37" s="6">
        <v>0.2</v>
      </c>
      <c r="M37" s="4">
        <v>0.95</v>
      </c>
      <c r="P37">
        <f t="shared" si="1"/>
        <v>5589.3477771106982</v>
      </c>
      <c r="Q37">
        <f t="shared" si="2"/>
        <v>11.665846056238856</v>
      </c>
      <c r="R37">
        <f t="shared" si="3"/>
        <v>0.12187742639734585</v>
      </c>
      <c r="S37" s="1">
        <f t="shared" si="5"/>
        <v>474.16685548690009</v>
      </c>
      <c r="U37" s="1" t="e">
        <f>#REF!^2*F37</f>
        <v>#REF!</v>
      </c>
      <c r="V37" s="1">
        <f t="shared" si="4"/>
        <v>11.665846056238854</v>
      </c>
      <c r="W37" s="1" t="e">
        <f>#REF!^2*F37/G37</f>
        <v>#REF!</v>
      </c>
      <c r="X37" s="1" t="e">
        <f t="shared" si="6"/>
        <v>#REF!</v>
      </c>
      <c r="Z37">
        <v>1008</v>
      </c>
      <c r="AA37" s="1" t="e">
        <f t="shared" si="7"/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EDUCACIÓN</vt:lpstr>
      <vt:lpstr>Hoja4</vt:lpstr>
      <vt:lpstr>BORRADOR TAMAÑO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Yomaira Cerón</cp:lastModifiedBy>
  <dcterms:created xsi:type="dcterms:W3CDTF">2023-06-22T18:49:31Z</dcterms:created>
  <dcterms:modified xsi:type="dcterms:W3CDTF">2023-07-25T17:41:40Z</dcterms:modified>
</cp:coreProperties>
</file>