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F:\Laboral 2023\CEPAL\Ecuador\Seccion 15\"/>
    </mc:Choice>
  </mc:AlternateContent>
  <xr:revisionPtr revIDLastSave="0" documentId="13_ncr:1_{DA22B4F0-BB9F-4F24-8201-7CCE71B9FF7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SUMOS" sheetId="1" r:id="rId1"/>
    <sheet name="Tipologías de DOMINIO " sheetId="2" r:id="rId2"/>
  </sheets>
  <definedNames>
    <definedName name="_xlnm._FilterDatabase" localSheetId="0" hidden="1">INSUMOS!$A$1:$O$37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40" i="1"/>
  <c r="B39" i="1"/>
  <c r="O37" i="1"/>
  <c r="E37" i="1"/>
  <c r="O36" i="1"/>
  <c r="E36" i="1"/>
  <c r="O35" i="1"/>
  <c r="E35" i="1"/>
  <c r="O34" i="1"/>
  <c r="E34" i="1"/>
  <c r="O33" i="1"/>
  <c r="E33" i="1"/>
  <c r="O32" i="1"/>
  <c r="E32" i="1"/>
  <c r="O31" i="1"/>
  <c r="E31" i="1"/>
  <c r="O30" i="1"/>
  <c r="E30" i="1"/>
  <c r="O29" i="1"/>
  <c r="E29" i="1"/>
  <c r="O28" i="1"/>
  <c r="E28" i="1"/>
  <c r="O27" i="1"/>
  <c r="E27" i="1"/>
  <c r="O26" i="1"/>
  <c r="E26" i="1"/>
  <c r="O25" i="1"/>
  <c r="E25" i="1"/>
  <c r="O24" i="1"/>
  <c r="E24" i="1"/>
  <c r="O23" i="1"/>
  <c r="E23" i="1"/>
  <c r="O22" i="1"/>
  <c r="E22" i="1"/>
  <c r="O21" i="1"/>
  <c r="E21" i="1"/>
  <c r="O20" i="1"/>
  <c r="E20" i="1"/>
  <c r="O19" i="1"/>
  <c r="E19" i="1"/>
  <c r="O18" i="1"/>
  <c r="E18" i="1"/>
  <c r="O17" i="1"/>
  <c r="E17" i="1"/>
  <c r="O16" i="1"/>
  <c r="E16" i="1"/>
  <c r="O15" i="1"/>
  <c r="E15" i="1"/>
  <c r="O14" i="1"/>
  <c r="E14" i="1"/>
  <c r="O13" i="1"/>
  <c r="E13" i="1"/>
  <c r="O12" i="1"/>
  <c r="E12" i="1"/>
  <c r="O11" i="1"/>
  <c r="E11" i="1"/>
  <c r="O10" i="1"/>
  <c r="E10" i="1"/>
  <c r="O9" i="1"/>
  <c r="E9" i="1"/>
  <c r="O8" i="1"/>
  <c r="E8" i="1"/>
  <c r="O7" i="1"/>
  <c r="E7" i="1"/>
  <c r="O6" i="1"/>
  <c r="E6" i="1"/>
  <c r="O5" i="1"/>
  <c r="E5" i="1"/>
  <c r="O4" i="1"/>
  <c r="E4" i="1"/>
  <c r="O3" i="1"/>
  <c r="E3" i="1"/>
  <c r="O2" i="1"/>
  <c r="E2" i="1"/>
  <c r="C40" i="1" l="1"/>
  <c r="C39" i="1"/>
  <c r="C41" i="1"/>
  <c r="B40" i="1"/>
  <c r="B41" i="1"/>
</calcChain>
</file>

<file path=xl/sharedStrings.xml><?xml version="1.0" encoding="utf-8"?>
<sst xmlns="http://schemas.openxmlformats.org/spreadsheetml/2006/main" count="91" uniqueCount="54">
  <si>
    <t>DOMINIO</t>
  </si>
  <si>
    <t>ESTIMACION</t>
  </si>
  <si>
    <t>Sy_GASTOS</t>
  </si>
  <si>
    <t>ERROR _ESTANDAR</t>
  </si>
  <si>
    <t>MER</t>
  </si>
  <si>
    <t>DEFF_DOMINIO</t>
  </si>
  <si>
    <t>DEFF_ESTRATO</t>
  </si>
  <si>
    <t>POBLACION</t>
  </si>
  <si>
    <t>UPMS_POBLACION</t>
  </si>
  <si>
    <t>UPMS_EFECTIVAS</t>
  </si>
  <si>
    <t>PROMEDIO_HOGARES_UPM</t>
  </si>
  <si>
    <t>B</t>
  </si>
  <si>
    <t>TNR</t>
  </si>
  <si>
    <t>CONFIANZA</t>
  </si>
  <si>
    <t>RHO</t>
  </si>
  <si>
    <t>NACIONAL</t>
  </si>
  <si>
    <t>URBANO</t>
  </si>
  <si>
    <t>RURAL</t>
  </si>
  <si>
    <t>Azuay</t>
  </si>
  <si>
    <t>Bolívar</t>
  </si>
  <si>
    <t>Cañar</t>
  </si>
  <si>
    <t>Carchi</t>
  </si>
  <si>
    <t>Cotopaxi</t>
  </si>
  <si>
    <t>Chimborazo</t>
  </si>
  <si>
    <t>El Oro</t>
  </si>
  <si>
    <t>Esmeraldas</t>
  </si>
  <si>
    <t>Guayas</t>
  </si>
  <si>
    <t>Imbabura</t>
  </si>
  <si>
    <t>Loja</t>
  </si>
  <si>
    <t>Los Rios</t>
  </si>
  <si>
    <t>Manabí</t>
  </si>
  <si>
    <t>Morona Santiago</t>
  </si>
  <si>
    <t>Napo</t>
  </si>
  <si>
    <t>Pastaza</t>
  </si>
  <si>
    <t>Pichincha</t>
  </si>
  <si>
    <t>Tungurahua</t>
  </si>
  <si>
    <t>Zamora Chinchipe</t>
  </si>
  <si>
    <t>Galápagos</t>
  </si>
  <si>
    <t>Sucumbíos</t>
  </si>
  <si>
    <t>Orellana</t>
  </si>
  <si>
    <t>Santo Domingo de los Tsachilas</t>
  </si>
  <si>
    <t>Santa Elena</t>
  </si>
  <si>
    <t>Quito</t>
  </si>
  <si>
    <t>Guayaquil</t>
  </si>
  <si>
    <t>Cuenca</t>
  </si>
  <si>
    <t>Machala</t>
  </si>
  <si>
    <t>Ambato</t>
  </si>
  <si>
    <t>Santo Domingo</t>
  </si>
  <si>
    <t>Manta</t>
  </si>
  <si>
    <t>CIUDADES AUTOREPRESENTADAS</t>
  </si>
  <si>
    <t>AMAZONIA</t>
  </si>
  <si>
    <t xml:space="preserve">RESTO </t>
  </si>
  <si>
    <t>Loja Ciudad</t>
  </si>
  <si>
    <t>Esmeraldas 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</si>
</sst>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9" fontId="1" fillId="0" borderId="1" xfId="0" applyNumberFormat="1" applyFont="1" applyBorder="1"/>
    <xf numFmtId="0" fontId="5" fillId="0" borderId="1" xfId="1" applyBorder="1"/>
    <xf numFmtId="10" fontId="0" fillId="0" borderId="0" xfId="0" applyNumberFormat="1"/>
    <xf numFmtId="0" fontId="0" fillId="8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9" borderId="1" xfId="0" applyFill="1" applyBorder="1"/>
    <xf numFmtId="0" fontId="0" fillId="9" borderId="2" xfId="0" applyFill="1" applyBorder="1"/>
    <xf numFmtId="10" fontId="2" fillId="0" borderId="1" xfId="0" applyNumberFormat="1" applyFont="1" applyBorder="1"/>
    <xf numFmtId="164" fontId="0" fillId="0" borderId="0" xfId="2" applyNumberFormat="1" applyFont="1"/>
  </cellXfs>
  <cellStyles count="3">
    <cellStyle name="Normal" xfId="0" builtinId="0"/>
    <cellStyle name="Normal 2" xfId="1" xr:uid="{00000000-0005-0000-0000-000001000000}"/>
    <cellStyle name="Porcentaje" xfId="2" builtinId="5"/>
  </cellStyles>
  <dxfs count="2">
    <dxf>
      <fill>
        <patternFill patternType="solid">
          <fgColor rgb="FFF8CBAD"/>
          <bgColor rgb="FF000000"/>
        </patternFill>
      </fill>
    </dxf>
    <dxf>
      <fill>
        <patternFill patternType="solid">
          <fgColor rgb="FFFFE699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workbookViewId="0">
      <pane ySplit="1" topLeftCell="A21" activePane="bottomLeft" state="frozen"/>
      <selection pane="bottomLeft" activeCell="A25" sqref="A25"/>
    </sheetView>
  </sheetViews>
  <sheetFormatPr baseColWidth="10" defaultRowHeight="15" x14ac:dyDescent="0.25"/>
  <cols>
    <col min="1" max="1" width="28.7109375" bestFit="1" customWidth="1"/>
    <col min="2" max="2" width="22.7109375" customWidth="1"/>
    <col min="3" max="3" width="16.7109375" customWidth="1"/>
    <col min="4" max="4" width="19.85546875" customWidth="1"/>
    <col min="5" max="5" width="20.140625" style="19" customWidth="1"/>
    <col min="6" max="6" width="26" customWidth="1"/>
    <col min="7" max="7" width="24.7109375" bestFit="1" customWidth="1"/>
    <col min="8" max="8" width="12" bestFit="1" customWidth="1"/>
    <col min="9" max="9" width="18.28515625" customWidth="1"/>
    <col min="10" max="10" width="18.5703125" customWidth="1"/>
    <col min="11" max="11" width="20.7109375" customWidth="1"/>
    <col min="12" max="12" width="15.7109375" customWidth="1"/>
    <col min="17" max="18" width="11.5703125" customWidth="1"/>
  </cols>
  <sheetData>
    <row r="1" spans="1:15" ht="31.5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8" t="s">
        <v>8</v>
      </c>
      <c r="J1" s="9" t="s">
        <v>9</v>
      </c>
      <c r="K1" s="8" t="s">
        <v>10</v>
      </c>
      <c r="L1" s="8" t="s">
        <v>11</v>
      </c>
      <c r="M1" s="10" t="s">
        <v>12</v>
      </c>
      <c r="N1" s="11" t="s">
        <v>13</v>
      </c>
      <c r="O1" s="12" t="s">
        <v>14</v>
      </c>
    </row>
    <row r="2" spans="1:15" x14ac:dyDescent="0.25">
      <c r="A2" s="13" t="s">
        <v>15</v>
      </c>
      <c r="B2" s="13">
        <v>151.44658737303891</v>
      </c>
      <c r="C2" s="14">
        <v>106.6631</v>
      </c>
      <c r="D2" s="13">
        <v>0.9629729049917175</v>
      </c>
      <c r="E2" s="25">
        <f>(D2/B2)*1.96</f>
        <v>1.246265714218248E-2</v>
      </c>
      <c r="F2" s="13">
        <v>3.2133356114752365</v>
      </c>
      <c r="G2" s="13">
        <v>2.870924</v>
      </c>
      <c r="H2" s="13">
        <v>3859422.327141162</v>
      </c>
      <c r="I2" s="13">
        <v>106999</v>
      </c>
      <c r="J2" s="13">
        <v>3410</v>
      </c>
      <c r="K2" s="13">
        <v>11.44</v>
      </c>
      <c r="L2" s="16">
        <v>1</v>
      </c>
      <c r="M2" s="17"/>
      <c r="N2" s="15">
        <v>0.95</v>
      </c>
      <c r="O2" s="13">
        <f>(G2-1)/(K2-1)</f>
        <v>0.1792072796934866</v>
      </c>
    </row>
    <row r="3" spans="1:15" x14ac:dyDescent="0.25">
      <c r="A3" s="13" t="s">
        <v>16</v>
      </c>
      <c r="B3" s="13">
        <v>164.05701365013363</v>
      </c>
      <c r="C3" s="13">
        <v>111.02017413294701</v>
      </c>
      <c r="D3" s="13">
        <v>1.1829932011117843</v>
      </c>
      <c r="E3" s="25">
        <f t="shared" ref="E3:E37" si="0">(D3/B3)*1.96</f>
        <v>1.4133298068705938E-2</v>
      </c>
      <c r="F3" s="13">
        <v>3.0608066594326404</v>
      </c>
      <c r="G3" s="13">
        <v>3.2601629999999999</v>
      </c>
      <c r="H3" s="13">
        <v>2638985.3649191177</v>
      </c>
      <c r="I3" s="13">
        <v>79647</v>
      </c>
      <c r="J3" s="13">
        <v>2534</v>
      </c>
      <c r="K3" s="13">
        <v>11.4439621152328</v>
      </c>
      <c r="L3" s="16">
        <v>1</v>
      </c>
      <c r="M3" s="17"/>
      <c r="N3" s="15">
        <v>0.95</v>
      </c>
      <c r="O3" s="13">
        <f t="shared" ref="O3:O37" si="1">(G3-1)/(K3-1)</f>
        <v>0.21640857895333526</v>
      </c>
    </row>
    <row r="4" spans="1:15" x14ac:dyDescent="0.25">
      <c r="A4" s="13" t="s">
        <v>17</v>
      </c>
      <c r="B4" s="13">
        <v>124.17870593324426</v>
      </c>
      <c r="C4" s="13">
        <v>90.772130022045403</v>
      </c>
      <c r="D4" s="13">
        <v>1.4475761657110828</v>
      </c>
      <c r="E4" s="25">
        <f t="shared" si="0"/>
        <v>2.2848114444991598E-2</v>
      </c>
      <c r="F4" s="13">
        <v>3.1707333184244915</v>
      </c>
      <c r="G4" s="13">
        <v>2.3428550000000001</v>
      </c>
      <c r="H4" s="13">
        <v>1220436.96222174</v>
      </c>
      <c r="I4" s="13">
        <v>27352</v>
      </c>
      <c r="J4" s="13">
        <v>876</v>
      </c>
      <c r="K4" s="13">
        <v>11.445205479452101</v>
      </c>
      <c r="L4" s="16">
        <v>1</v>
      </c>
      <c r="M4" s="17"/>
      <c r="N4" s="15">
        <v>0.95</v>
      </c>
      <c r="O4" s="13">
        <f t="shared" si="1"/>
        <v>0.12856185573770437</v>
      </c>
    </row>
    <row r="5" spans="1:15" x14ac:dyDescent="0.25">
      <c r="A5" s="23" t="s">
        <v>18</v>
      </c>
      <c r="B5" s="13">
        <v>158.52031181930013</v>
      </c>
      <c r="C5" s="13">
        <v>113.14790949778001</v>
      </c>
      <c r="D5" s="13">
        <v>3.1699726321792352</v>
      </c>
      <c r="E5" s="25">
        <f t="shared" si="0"/>
        <v>3.9194638767514958E-2</v>
      </c>
      <c r="F5" s="13">
        <v>1.530617487460844</v>
      </c>
      <c r="G5" s="13">
        <v>1.9837765576123401</v>
      </c>
      <c r="H5" s="13">
        <v>190833.86761405799</v>
      </c>
      <c r="I5" s="13">
        <v>2643</v>
      </c>
      <c r="J5" s="13">
        <v>224</v>
      </c>
      <c r="K5" s="13">
        <v>11.40625</v>
      </c>
      <c r="L5" s="16">
        <v>1</v>
      </c>
      <c r="M5" s="17"/>
      <c r="N5" s="15">
        <v>0.95</v>
      </c>
      <c r="O5" s="13">
        <f t="shared" si="1"/>
        <v>9.4537086617402052E-2</v>
      </c>
    </row>
    <row r="6" spans="1:15" x14ac:dyDescent="0.25">
      <c r="A6" s="23" t="s">
        <v>19</v>
      </c>
      <c r="B6" s="13">
        <v>120.0409349858194</v>
      </c>
      <c r="C6" s="13">
        <v>103.95906279283901</v>
      </c>
      <c r="D6" s="13">
        <v>7.5019780098328699</v>
      </c>
      <c r="E6" s="25">
        <f t="shared" si="0"/>
        <v>0.1224905229287777</v>
      </c>
      <c r="F6" s="13">
        <v>2.3969499739801963</v>
      </c>
      <c r="G6" s="13">
        <v>4.4410037818988704</v>
      </c>
      <c r="H6" s="13">
        <v>45013.431832764647</v>
      </c>
      <c r="I6" s="13">
        <v>1279</v>
      </c>
      <c r="J6" s="13">
        <v>81</v>
      </c>
      <c r="K6" s="13">
        <v>11.493827160493799</v>
      </c>
      <c r="L6" s="16">
        <v>1</v>
      </c>
      <c r="M6" s="17"/>
      <c r="N6" s="15">
        <v>0.95</v>
      </c>
      <c r="O6" s="13">
        <f t="shared" si="1"/>
        <v>0.32790741921624617</v>
      </c>
    </row>
    <row r="7" spans="1:15" x14ac:dyDescent="0.25">
      <c r="A7" s="23" t="s">
        <v>20</v>
      </c>
      <c r="B7" s="13">
        <v>160.26655740596456</v>
      </c>
      <c r="C7" s="13">
        <v>116.383429002379</v>
      </c>
      <c r="D7" s="13">
        <v>7.3998337802456122</v>
      </c>
      <c r="E7" s="25">
        <f t="shared" si="0"/>
        <v>9.0497196945104053E-2</v>
      </c>
      <c r="F7" s="13">
        <v>2.5087114042952368</v>
      </c>
      <c r="G7" s="13">
        <v>3.7434944752311199</v>
      </c>
      <c r="H7" s="13">
        <v>60695.901959805589</v>
      </c>
      <c r="I7" s="13">
        <v>1596</v>
      </c>
      <c r="J7" s="13">
        <v>92</v>
      </c>
      <c r="K7" s="13">
        <v>11.619565217391299</v>
      </c>
      <c r="L7" s="16">
        <v>1</v>
      </c>
      <c r="M7" s="17"/>
      <c r="N7" s="15">
        <v>0.95</v>
      </c>
      <c r="O7" s="13">
        <f t="shared" si="1"/>
        <v>0.25834338968399506</v>
      </c>
    </row>
    <row r="8" spans="1:15" x14ac:dyDescent="0.25">
      <c r="A8" s="23" t="s">
        <v>21</v>
      </c>
      <c r="B8" s="13">
        <v>123.90297354854157</v>
      </c>
      <c r="C8" s="13">
        <v>85.835070646567601</v>
      </c>
      <c r="D8" s="13">
        <v>5.0207869223019896</v>
      </c>
      <c r="E8" s="25">
        <f t="shared" si="0"/>
        <v>7.9422971748588284E-2</v>
      </c>
      <c r="F8" s="13">
        <v>1.5725571495819008</v>
      </c>
      <c r="G8" s="13">
        <v>2.1003180372691599</v>
      </c>
      <c r="H8" s="13">
        <v>44948.927155297708</v>
      </c>
      <c r="I8" s="13">
        <v>1288</v>
      </c>
      <c r="J8" s="13">
        <v>83</v>
      </c>
      <c r="K8" s="13">
        <v>11.638554216867499</v>
      </c>
      <c r="L8" s="16">
        <v>1</v>
      </c>
      <c r="M8" s="17"/>
      <c r="N8" s="15">
        <v>0.95</v>
      </c>
      <c r="O8" s="13">
        <f t="shared" si="1"/>
        <v>0.10342740327671576</v>
      </c>
    </row>
    <row r="9" spans="1:15" x14ac:dyDescent="0.25">
      <c r="A9" s="23" t="s">
        <v>22</v>
      </c>
      <c r="B9" s="13">
        <v>129.13475218179258</v>
      </c>
      <c r="C9" s="13">
        <v>105.52900911504901</v>
      </c>
      <c r="D9" s="13">
        <v>5.1396652873998177</v>
      </c>
      <c r="E9" s="25">
        <f t="shared" si="0"/>
        <v>7.8009550435517827E-2</v>
      </c>
      <c r="F9" s="13">
        <v>2.5240599252304534</v>
      </c>
      <c r="G9" s="13">
        <v>2.6390983496709999</v>
      </c>
      <c r="H9" s="13">
        <v>104086.55243722153</v>
      </c>
      <c r="I9" s="13">
        <v>2807</v>
      </c>
      <c r="J9" s="13">
        <v>107</v>
      </c>
      <c r="K9" s="13">
        <v>11.411214953270999</v>
      </c>
      <c r="L9" s="16">
        <v>1</v>
      </c>
      <c r="M9" s="17"/>
      <c r="N9" s="15">
        <v>0.95</v>
      </c>
      <c r="O9" s="13">
        <f t="shared" si="1"/>
        <v>0.15743583789479126</v>
      </c>
    </row>
    <row r="10" spans="1:15" x14ac:dyDescent="0.25">
      <c r="A10" s="23" t="s">
        <v>23</v>
      </c>
      <c r="B10" s="13">
        <v>108.35375293693379</v>
      </c>
      <c r="C10" s="13">
        <v>91.656841509162803</v>
      </c>
      <c r="D10" s="13">
        <v>5.1680967374247251</v>
      </c>
      <c r="E10" s="25">
        <f t="shared" si="0"/>
        <v>9.3485175462710707E-2</v>
      </c>
      <c r="F10" s="13">
        <v>4.0217295879062025</v>
      </c>
      <c r="G10" s="13">
        <v>3.0213869075855802</v>
      </c>
      <c r="H10" s="13">
        <v>123742.74754479789</v>
      </c>
      <c r="I10" s="13">
        <v>3196</v>
      </c>
      <c r="J10" s="13">
        <v>114</v>
      </c>
      <c r="K10" s="13">
        <v>11.2631578947368</v>
      </c>
      <c r="L10" s="16">
        <v>1</v>
      </c>
      <c r="M10" s="17"/>
      <c r="N10" s="15">
        <v>0.95</v>
      </c>
      <c r="O10" s="13">
        <f t="shared" si="1"/>
        <v>0.19695564740577529</v>
      </c>
    </row>
    <row r="11" spans="1:15" x14ac:dyDescent="0.25">
      <c r="A11" s="23" t="s">
        <v>24</v>
      </c>
      <c r="B11" s="13">
        <v>160.65541154390127</v>
      </c>
      <c r="C11" s="13">
        <v>106.816451496106</v>
      </c>
      <c r="D11" s="13">
        <v>3.1725231162741849</v>
      </c>
      <c r="E11" s="25">
        <f t="shared" si="0"/>
        <v>3.8704860596608104E-2</v>
      </c>
      <c r="F11" s="13">
        <v>1.5366802550356693</v>
      </c>
      <c r="G11" s="13">
        <v>1.8577855040475699</v>
      </c>
      <c r="H11" s="13">
        <v>170464.44715573575</v>
      </c>
      <c r="I11" s="13">
        <v>2862</v>
      </c>
      <c r="J11" s="13">
        <v>194</v>
      </c>
      <c r="K11" s="13">
        <v>11.5927835051546</v>
      </c>
      <c r="L11" s="16">
        <v>1</v>
      </c>
      <c r="M11" s="17"/>
      <c r="N11" s="15">
        <v>0.95</v>
      </c>
      <c r="O11" s="13">
        <f t="shared" si="1"/>
        <v>8.0978290893055568E-2</v>
      </c>
    </row>
    <row r="12" spans="1:15" x14ac:dyDescent="0.25">
      <c r="A12" s="23" t="s">
        <v>25</v>
      </c>
      <c r="B12" s="13">
        <v>135.8519565919832</v>
      </c>
      <c r="C12" s="13">
        <v>99.9173801369747</v>
      </c>
      <c r="D12" s="13">
        <v>3.1961979680487373</v>
      </c>
      <c r="E12" s="25">
        <f t="shared" si="0"/>
        <v>4.6113049635276314E-2</v>
      </c>
      <c r="F12" s="13">
        <v>1.3784147589293367</v>
      </c>
      <c r="G12" s="13">
        <v>2.48792674869321</v>
      </c>
      <c r="H12" s="13">
        <v>131827.9451739931</v>
      </c>
      <c r="I12" s="13">
        <v>3392</v>
      </c>
      <c r="J12" s="13">
        <v>230</v>
      </c>
      <c r="K12" s="13">
        <v>11.521739130434799</v>
      </c>
      <c r="L12" s="16">
        <v>1</v>
      </c>
      <c r="M12" s="17"/>
      <c r="N12" s="15">
        <v>0.95</v>
      </c>
      <c r="O12" s="13">
        <f t="shared" si="1"/>
        <v>0.141414525702247</v>
      </c>
    </row>
    <row r="13" spans="1:15" x14ac:dyDescent="0.25">
      <c r="A13" s="23" t="s">
        <v>26</v>
      </c>
      <c r="B13" s="13">
        <v>170.02823839044922</v>
      </c>
      <c r="C13" s="13">
        <v>109.31893292156499</v>
      </c>
      <c r="D13" s="13">
        <v>2.3156246210782565</v>
      </c>
      <c r="E13" s="25">
        <f t="shared" si="0"/>
        <v>2.6693355764181848E-2</v>
      </c>
      <c r="F13" s="13">
        <v>4.4443217208325612</v>
      </c>
      <c r="G13" s="13">
        <v>1.7801539206403401</v>
      </c>
      <c r="H13" s="13">
        <v>969455.93856103171</v>
      </c>
      <c r="I13" s="13">
        <v>10112</v>
      </c>
      <c r="J13" s="13">
        <v>349</v>
      </c>
      <c r="K13" s="13">
        <v>11.458452722063001</v>
      </c>
      <c r="L13" s="16">
        <v>1</v>
      </c>
      <c r="M13" s="17"/>
      <c r="N13" s="15">
        <v>0.95</v>
      </c>
      <c r="O13" s="13">
        <f t="shared" si="1"/>
        <v>7.4595539261227292E-2</v>
      </c>
    </row>
    <row r="14" spans="1:15" x14ac:dyDescent="0.25">
      <c r="A14" s="23" t="s">
        <v>27</v>
      </c>
      <c r="B14" s="13">
        <v>130.41171985672139</v>
      </c>
      <c r="C14" s="13">
        <v>96.801966044481603</v>
      </c>
      <c r="D14" s="13">
        <v>4.6940974733703023</v>
      </c>
      <c r="E14" s="25">
        <f t="shared" si="0"/>
        <v>7.054911213435397E-2</v>
      </c>
      <c r="F14" s="13">
        <v>2.5539772130858656</v>
      </c>
      <c r="G14" s="13">
        <v>1.63791500935625</v>
      </c>
      <c r="H14" s="13">
        <v>106235.74605397743</v>
      </c>
      <c r="I14" s="13">
        <v>3076</v>
      </c>
      <c r="J14" s="13">
        <v>97</v>
      </c>
      <c r="K14" s="13">
        <v>11.5670103092784</v>
      </c>
      <c r="L14" s="16">
        <v>1</v>
      </c>
      <c r="M14" s="17"/>
      <c r="N14" s="15">
        <v>0.95</v>
      </c>
      <c r="O14" s="13">
        <f t="shared" si="1"/>
        <v>6.0368542348835083E-2</v>
      </c>
    </row>
    <row r="15" spans="1:15" x14ac:dyDescent="0.25">
      <c r="A15" s="23" t="s">
        <v>28</v>
      </c>
      <c r="B15" s="13">
        <v>151.65646736318041</v>
      </c>
      <c r="C15" s="13">
        <v>115.069938355614</v>
      </c>
      <c r="D15" s="13">
        <v>4.9239849840433614</v>
      </c>
      <c r="E15" s="25">
        <f t="shared" si="0"/>
        <v>6.3637316208962999E-2</v>
      </c>
      <c r="F15" s="13">
        <v>2.2773021218854539</v>
      </c>
      <c r="G15" s="13">
        <v>3.1936886196654801</v>
      </c>
      <c r="H15" s="13">
        <v>121704.90324270056</v>
      </c>
      <c r="I15" s="13">
        <v>3194</v>
      </c>
      <c r="J15" s="13">
        <v>211</v>
      </c>
      <c r="K15" s="13">
        <v>11.459715639810399</v>
      </c>
      <c r="L15" s="16">
        <v>1</v>
      </c>
      <c r="M15" s="17"/>
      <c r="N15" s="15">
        <v>0.95</v>
      </c>
      <c r="O15" s="13">
        <f t="shared" si="1"/>
        <v>0.20972736690050633</v>
      </c>
    </row>
    <row r="16" spans="1:15" x14ac:dyDescent="0.25">
      <c r="A16" s="23" t="s">
        <v>29</v>
      </c>
      <c r="B16" s="13">
        <v>155.42584389871851</v>
      </c>
      <c r="C16" s="13">
        <v>103.116985429827</v>
      </c>
      <c r="D16" s="13">
        <v>3.7459431504735083</v>
      </c>
      <c r="E16" s="25">
        <f t="shared" si="0"/>
        <v>4.723827383374183E-2</v>
      </c>
      <c r="F16" s="13">
        <v>2.7652443306836214</v>
      </c>
      <c r="G16" s="13">
        <v>1.51777977097676</v>
      </c>
      <c r="H16" s="13">
        <v>204992.9265034713</v>
      </c>
      <c r="I16" s="13">
        <v>5459</v>
      </c>
      <c r="J16" s="13">
        <v>120</v>
      </c>
      <c r="K16" s="13">
        <v>11.7</v>
      </c>
      <c r="L16" s="16">
        <v>1</v>
      </c>
      <c r="M16" s="17"/>
      <c r="N16" s="15">
        <v>0.95</v>
      </c>
      <c r="O16" s="13">
        <f t="shared" si="1"/>
        <v>4.8390632801566358E-2</v>
      </c>
    </row>
    <row r="17" spans="1:15" x14ac:dyDescent="0.25">
      <c r="A17" s="23" t="s">
        <v>30</v>
      </c>
      <c r="B17" s="13">
        <v>154.10805974030765</v>
      </c>
      <c r="C17" s="13">
        <v>98.963121814560097</v>
      </c>
      <c r="D17" s="13">
        <v>2.7943085965559997</v>
      </c>
      <c r="E17" s="25">
        <f t="shared" si="0"/>
        <v>3.5538990358317167E-2</v>
      </c>
      <c r="F17" s="13">
        <v>2.8407634352310702</v>
      </c>
      <c r="G17" s="13">
        <v>2.36963645819757</v>
      </c>
      <c r="H17" s="13">
        <v>348723.24098512874</v>
      </c>
      <c r="I17" s="13">
        <v>9198</v>
      </c>
      <c r="J17" s="13">
        <v>289</v>
      </c>
      <c r="K17" s="13">
        <v>11.6539792387543</v>
      </c>
      <c r="L17" s="16">
        <v>1</v>
      </c>
      <c r="M17" s="17"/>
      <c r="N17" s="15">
        <v>0.95</v>
      </c>
      <c r="O17" s="13">
        <f t="shared" si="1"/>
        <v>0.12855632881425744</v>
      </c>
    </row>
    <row r="18" spans="1:15" x14ac:dyDescent="0.25">
      <c r="A18" s="21" t="s">
        <v>31</v>
      </c>
      <c r="B18" s="13">
        <v>139.42668736301209</v>
      </c>
      <c r="C18" s="13">
        <v>115.74791404207301</v>
      </c>
      <c r="D18" s="13">
        <v>11.602747449129138</v>
      </c>
      <c r="E18" s="25">
        <f t="shared" si="0"/>
        <v>0.16310639971731894</v>
      </c>
      <c r="F18" s="13">
        <v>2.9943396485954112</v>
      </c>
      <c r="G18" s="13">
        <v>8.6762514171935692</v>
      </c>
      <c r="H18" s="13">
        <v>29136.672268961247</v>
      </c>
      <c r="I18" s="13">
        <v>975</v>
      </c>
      <c r="J18" s="13">
        <v>74</v>
      </c>
      <c r="K18" s="13">
        <v>10.8243243243243</v>
      </c>
      <c r="L18" s="16">
        <v>1</v>
      </c>
      <c r="M18" s="17"/>
      <c r="N18" s="15">
        <v>0.95</v>
      </c>
      <c r="O18" s="13">
        <f t="shared" si="1"/>
        <v>0.78135158854515208</v>
      </c>
    </row>
    <row r="19" spans="1:15" x14ac:dyDescent="0.25">
      <c r="A19" s="21" t="s">
        <v>32</v>
      </c>
      <c r="B19" s="13">
        <v>111.380377265745</v>
      </c>
      <c r="C19" s="13">
        <v>93.450303710277396</v>
      </c>
      <c r="D19" s="13">
        <v>7.0288486774115482</v>
      </c>
      <c r="E19" s="25">
        <f t="shared" si="0"/>
        <v>0.12368914297046116</v>
      </c>
      <c r="F19" s="13">
        <v>1.2083422901263599</v>
      </c>
      <c r="G19" s="13">
        <v>1.8017214307366201</v>
      </c>
      <c r="H19" s="13">
        <v>20884.10577375918</v>
      </c>
      <c r="I19" s="13">
        <v>701</v>
      </c>
      <c r="J19" s="13">
        <v>71</v>
      </c>
      <c r="K19" s="13">
        <v>11.253521126760599</v>
      </c>
      <c r="L19" s="16">
        <v>1</v>
      </c>
      <c r="M19" s="17"/>
      <c r="N19" s="15">
        <v>0.95</v>
      </c>
      <c r="O19" s="13">
        <f t="shared" si="1"/>
        <v>7.8189864810851412E-2</v>
      </c>
    </row>
    <row r="20" spans="1:15" x14ac:dyDescent="0.25">
      <c r="A20" s="21" t="s">
        <v>33</v>
      </c>
      <c r="B20" s="13">
        <v>132.99765619994747</v>
      </c>
      <c r="C20" s="13">
        <v>110.29973524351</v>
      </c>
      <c r="D20" s="13">
        <v>8.8476022772917275</v>
      </c>
      <c r="E20" s="25">
        <f t="shared" si="0"/>
        <v>0.13038801554082299</v>
      </c>
      <c r="F20" s="13">
        <v>1.3576867425409984</v>
      </c>
      <c r="G20" s="13">
        <v>3.8429756241553301</v>
      </c>
      <c r="H20" s="13">
        <v>20631.599863060077</v>
      </c>
      <c r="I20" s="13">
        <v>617</v>
      </c>
      <c r="J20" s="13">
        <v>71</v>
      </c>
      <c r="K20" s="13">
        <v>11.309859154929599</v>
      </c>
      <c r="L20" s="16">
        <v>1</v>
      </c>
      <c r="M20" s="17"/>
      <c r="N20" s="15">
        <v>0.95</v>
      </c>
      <c r="O20" s="13">
        <f t="shared" si="1"/>
        <v>0.27575310015714211</v>
      </c>
    </row>
    <row r="21" spans="1:15" x14ac:dyDescent="0.25">
      <c r="A21" s="23" t="s">
        <v>34</v>
      </c>
      <c r="B21" s="13">
        <v>143.08115128174455</v>
      </c>
      <c r="C21" s="13">
        <v>102.494141163099</v>
      </c>
      <c r="D21" s="13">
        <v>2.376518028372046</v>
      </c>
      <c r="E21" s="25">
        <f t="shared" si="0"/>
        <v>3.255477953512604E-2</v>
      </c>
      <c r="F21" s="13">
        <v>4.0759960743740651</v>
      </c>
      <c r="G21" s="13">
        <v>1.77521704837872</v>
      </c>
      <c r="H21" s="13">
        <v>741985.01586368529</v>
      </c>
      <c r="I21" s="13">
        <v>7358</v>
      </c>
      <c r="J21" s="13">
        <v>296</v>
      </c>
      <c r="K21" s="13">
        <v>11.1824324324324</v>
      </c>
      <c r="L21" s="16">
        <v>1</v>
      </c>
      <c r="M21" s="17"/>
      <c r="N21" s="15">
        <v>0.95</v>
      </c>
      <c r="O21" s="13">
        <f t="shared" si="1"/>
        <v>7.6132795726642943E-2</v>
      </c>
    </row>
    <row r="22" spans="1:15" x14ac:dyDescent="0.25">
      <c r="A22" s="23" t="s">
        <v>35</v>
      </c>
      <c r="B22" s="13">
        <v>135.70373454893286</v>
      </c>
      <c r="C22" s="13">
        <v>101.20678020470901</v>
      </c>
      <c r="D22" s="13">
        <v>3.70982318741201</v>
      </c>
      <c r="E22" s="25">
        <f t="shared" si="0"/>
        <v>5.3581822722097806E-2</v>
      </c>
      <c r="F22" s="13">
        <v>1.9768358933169996</v>
      </c>
      <c r="G22" s="13">
        <v>3.24485007272949</v>
      </c>
      <c r="H22" s="13">
        <v>143975.90486676374</v>
      </c>
      <c r="I22" s="13">
        <v>2525</v>
      </c>
      <c r="J22" s="13">
        <v>224</v>
      </c>
      <c r="K22" s="13">
        <v>11.3839285714286</v>
      </c>
      <c r="L22" s="16">
        <v>1</v>
      </c>
      <c r="M22" s="17"/>
      <c r="N22" s="15">
        <v>0.95</v>
      </c>
      <c r="O22" s="13">
        <f t="shared" si="1"/>
        <v>0.21618504569707842</v>
      </c>
    </row>
    <row r="23" spans="1:15" x14ac:dyDescent="0.25">
      <c r="A23" s="21" t="s">
        <v>36</v>
      </c>
      <c r="B23" s="13">
        <v>163.91059707362604</v>
      </c>
      <c r="C23" s="13">
        <v>120.940265606395</v>
      </c>
      <c r="D23" s="13">
        <v>9.9596829686472379</v>
      </c>
      <c r="E23" s="25">
        <f t="shared" si="0"/>
        <v>0.11909528100724369</v>
      </c>
      <c r="F23" s="13">
        <v>1.4993182947450951</v>
      </c>
      <c r="G23" s="13">
        <v>6.1168223566898003</v>
      </c>
      <c r="H23" s="13">
        <v>21616.672712427091</v>
      </c>
      <c r="I23" s="13">
        <v>669</v>
      </c>
      <c r="J23" s="13">
        <v>71</v>
      </c>
      <c r="K23" s="13">
        <v>11.492957746478901</v>
      </c>
      <c r="L23" s="16">
        <v>1</v>
      </c>
      <c r="M23" s="17"/>
      <c r="N23" s="15">
        <v>0.95</v>
      </c>
      <c r="O23" s="13">
        <f t="shared" si="1"/>
        <v>0.48764347291942939</v>
      </c>
    </row>
    <row r="24" spans="1:15" x14ac:dyDescent="0.25">
      <c r="A24" s="23" t="s">
        <v>37</v>
      </c>
      <c r="B24" s="13">
        <v>234.23251565755112</v>
      </c>
      <c r="C24" s="13">
        <v>187.864475405848</v>
      </c>
      <c r="D24" s="13">
        <v>9.522314028904562</v>
      </c>
      <c r="E24" s="25">
        <f t="shared" si="0"/>
        <v>7.9680378466068291E-2</v>
      </c>
      <c r="F24" s="13">
        <v>0.22277428085546752</v>
      </c>
      <c r="G24" s="13">
        <v>1.4433568121456499</v>
      </c>
      <c r="H24" s="13">
        <v>8474.3844079852279</v>
      </c>
      <c r="I24" s="13">
        <v>348</v>
      </c>
      <c r="J24" s="13">
        <v>52</v>
      </c>
      <c r="K24" s="13">
        <v>11.3269230769231</v>
      </c>
      <c r="L24" s="16">
        <v>1</v>
      </c>
      <c r="M24" s="17"/>
      <c r="N24" s="15">
        <v>0.95</v>
      </c>
      <c r="O24" s="13">
        <f t="shared" si="1"/>
        <v>4.2932130785053528E-2</v>
      </c>
    </row>
    <row r="25" spans="1:15" x14ac:dyDescent="0.25">
      <c r="A25" s="21" t="s">
        <v>38</v>
      </c>
      <c r="B25" s="13">
        <v>144.20105266184723</v>
      </c>
      <c r="C25" s="13">
        <v>118.71137461712</v>
      </c>
      <c r="D25" s="13">
        <v>6.9971176362237477</v>
      </c>
      <c r="E25" s="25">
        <f t="shared" si="0"/>
        <v>9.510575903463632E-2</v>
      </c>
      <c r="F25" s="13">
        <v>1.6298070117138299</v>
      </c>
      <c r="G25" s="13">
        <v>3.38484197123391</v>
      </c>
      <c r="H25" s="13">
        <v>45874.521906257054</v>
      </c>
      <c r="I25" s="13">
        <v>1250</v>
      </c>
      <c r="J25" s="13">
        <v>78</v>
      </c>
      <c r="K25" s="13">
        <v>11.4230769230769</v>
      </c>
      <c r="L25" s="16">
        <v>1</v>
      </c>
      <c r="M25" s="17"/>
      <c r="N25" s="15">
        <v>0.95</v>
      </c>
      <c r="O25" s="13">
        <f t="shared" si="1"/>
        <v>0.22880402676044942</v>
      </c>
    </row>
    <row r="26" spans="1:15" x14ac:dyDescent="0.25">
      <c r="A26" s="21" t="s">
        <v>39</v>
      </c>
      <c r="B26" s="13">
        <v>153.27810005951974</v>
      </c>
      <c r="C26" s="13">
        <v>103.587140047159</v>
      </c>
      <c r="D26" s="13">
        <v>7.3988274357368615</v>
      </c>
      <c r="E26" s="25">
        <f t="shared" si="0"/>
        <v>9.4610396191060972E-2</v>
      </c>
      <c r="F26" s="13">
        <v>1.754305970271067</v>
      </c>
      <c r="G26" s="13">
        <v>4.2725274504247297</v>
      </c>
      <c r="H26" s="13">
        <v>33622.356460598465</v>
      </c>
      <c r="I26" s="13">
        <v>982</v>
      </c>
      <c r="J26" s="13">
        <v>72</v>
      </c>
      <c r="K26" s="13">
        <v>11.1805555555556</v>
      </c>
      <c r="L26" s="16">
        <v>1</v>
      </c>
      <c r="M26" s="17"/>
      <c r="N26" s="15">
        <v>0.95</v>
      </c>
      <c r="O26" s="13">
        <f t="shared" si="1"/>
        <v>0.32144880822725719</v>
      </c>
    </row>
    <row r="27" spans="1:15" x14ac:dyDescent="0.25">
      <c r="A27" s="23" t="s">
        <v>40</v>
      </c>
      <c r="B27" s="13">
        <v>136.79963901706196</v>
      </c>
      <c r="C27" s="13">
        <v>94.951346739441803</v>
      </c>
      <c r="D27" s="13">
        <v>2.9472582926784363</v>
      </c>
      <c r="E27" s="25">
        <f t="shared" si="0"/>
        <v>4.2226911526639779E-2</v>
      </c>
      <c r="F27" s="13">
        <v>0.96449678734582034</v>
      </c>
      <c r="G27" s="13">
        <v>1.6823124389997399</v>
      </c>
      <c r="H27" s="13">
        <v>97945.538084830114</v>
      </c>
      <c r="I27" s="13">
        <v>3133</v>
      </c>
      <c r="J27" s="13">
        <v>145</v>
      </c>
      <c r="K27" s="13">
        <v>11.579310344827601</v>
      </c>
      <c r="L27" s="16">
        <v>1</v>
      </c>
      <c r="M27" s="17"/>
      <c r="N27" s="15">
        <v>0.95</v>
      </c>
      <c r="O27" s="13">
        <f t="shared" si="1"/>
        <v>6.4494982825920574E-2</v>
      </c>
    </row>
    <row r="28" spans="1:15" x14ac:dyDescent="0.25">
      <c r="A28" s="24" t="s">
        <v>41</v>
      </c>
      <c r="B28" s="13">
        <v>180.86295770757022</v>
      </c>
      <c r="C28" s="13">
        <v>112.041769366823</v>
      </c>
      <c r="D28" s="13">
        <v>5.5651678438119045</v>
      </c>
      <c r="E28" s="25">
        <f t="shared" si="0"/>
        <v>6.0309358600159492E-2</v>
      </c>
      <c r="F28" s="13">
        <v>1.8307697386759527</v>
      </c>
      <c r="G28" s="13">
        <v>1.7672206737018199</v>
      </c>
      <c r="H28" s="13">
        <v>72548.978712487908</v>
      </c>
      <c r="I28" s="13">
        <v>2025</v>
      </c>
      <c r="J28" s="13">
        <v>65</v>
      </c>
      <c r="K28" s="13">
        <v>11.4769230769231</v>
      </c>
      <c r="L28" s="16">
        <v>1</v>
      </c>
      <c r="M28" s="17"/>
      <c r="N28" s="15">
        <v>0.95</v>
      </c>
      <c r="O28" s="13">
        <f t="shared" si="1"/>
        <v>7.3229579721906288E-2</v>
      </c>
    </row>
    <row r="29" spans="1:15" x14ac:dyDescent="0.25">
      <c r="A29" s="20" t="s">
        <v>42</v>
      </c>
      <c r="B29" s="13">
        <v>146.67434021797115</v>
      </c>
      <c r="C29" s="18">
        <v>104.79225975247201</v>
      </c>
      <c r="D29" s="13">
        <v>3.0478636348909895</v>
      </c>
      <c r="E29" s="25">
        <f t="shared" si="0"/>
        <v>4.0728410405724148E-2</v>
      </c>
      <c r="F29" s="13">
        <v>4.2332452120406137</v>
      </c>
      <c r="G29" s="13">
        <v>1.6669813066407799</v>
      </c>
      <c r="H29" s="13">
        <v>479040.53696815856</v>
      </c>
      <c r="I29" s="13">
        <v>13811</v>
      </c>
      <c r="J29" s="13">
        <v>178</v>
      </c>
      <c r="K29" s="13">
        <v>11.0280898876404</v>
      </c>
      <c r="L29" s="16">
        <v>1</v>
      </c>
      <c r="M29" s="17"/>
      <c r="N29" s="15">
        <v>0.95</v>
      </c>
      <c r="O29" s="13">
        <f t="shared" si="1"/>
        <v>6.6511301166419845E-2</v>
      </c>
    </row>
    <row r="30" spans="1:15" x14ac:dyDescent="0.25">
      <c r="A30" s="20" t="s">
        <v>43</v>
      </c>
      <c r="B30" s="13">
        <v>175.25835547595406</v>
      </c>
      <c r="C30" s="18">
        <v>112.049283302025</v>
      </c>
      <c r="D30" s="13">
        <v>2.9312901692034319</v>
      </c>
      <c r="E30" s="25">
        <f t="shared" si="0"/>
        <v>3.2782053192476755E-2</v>
      </c>
      <c r="F30" s="13">
        <v>4.3314607561379361</v>
      </c>
      <c r="G30" s="13">
        <v>1.53700270791351</v>
      </c>
      <c r="H30" s="13">
        <v>605890.00971562765</v>
      </c>
      <c r="I30" s="13">
        <v>16907</v>
      </c>
      <c r="J30" s="13">
        <v>199</v>
      </c>
      <c r="K30" s="13">
        <v>11.2562814070352</v>
      </c>
      <c r="L30" s="16">
        <v>1</v>
      </c>
      <c r="M30" s="17"/>
      <c r="N30" s="15">
        <v>0.95</v>
      </c>
      <c r="O30" s="13">
        <f t="shared" si="1"/>
        <v>5.2358421790685075E-2</v>
      </c>
    </row>
    <row r="31" spans="1:15" x14ac:dyDescent="0.25">
      <c r="A31" s="20" t="s">
        <v>44</v>
      </c>
      <c r="B31" s="13">
        <v>179.81257242353246</v>
      </c>
      <c r="C31" s="18">
        <v>122.751434479807</v>
      </c>
      <c r="D31" s="13">
        <v>3.3819728443535353</v>
      </c>
      <c r="E31" s="25">
        <f t="shared" si="0"/>
        <v>3.6864312019960967E-2</v>
      </c>
      <c r="F31" s="13">
        <v>0.71516125762949856</v>
      </c>
      <c r="G31" s="13">
        <v>1.23584337172796</v>
      </c>
      <c r="H31" s="13">
        <v>90177.495556945418</v>
      </c>
      <c r="I31" s="13">
        <v>2423</v>
      </c>
      <c r="J31" s="13">
        <v>143</v>
      </c>
      <c r="K31" s="13">
        <v>11.188811188811201</v>
      </c>
      <c r="L31" s="16">
        <v>1</v>
      </c>
      <c r="M31" s="17"/>
      <c r="N31" s="15">
        <v>0.95</v>
      </c>
      <c r="O31" s="13">
        <f t="shared" si="1"/>
        <v>2.3147290430403734E-2</v>
      </c>
    </row>
    <row r="32" spans="1:15" x14ac:dyDescent="0.25">
      <c r="A32" s="20" t="s">
        <v>45</v>
      </c>
      <c r="B32" s="13">
        <v>168.20845874073703</v>
      </c>
      <c r="C32" s="18">
        <v>113.271395147178</v>
      </c>
      <c r="D32" s="13">
        <v>3.1495307192573248</v>
      </c>
      <c r="E32" s="25">
        <f t="shared" si="0"/>
        <v>3.6698988005466747E-2</v>
      </c>
      <c r="F32" s="13">
        <v>0.52852582941816495</v>
      </c>
      <c r="G32" s="13">
        <v>1.1932444394903099</v>
      </c>
      <c r="H32" s="13">
        <v>65430.479109912565</v>
      </c>
      <c r="I32" s="13">
        <v>1797</v>
      </c>
      <c r="J32" s="13">
        <v>131</v>
      </c>
      <c r="K32" s="13">
        <v>11.526717557251899</v>
      </c>
      <c r="L32" s="16">
        <v>1</v>
      </c>
      <c r="M32" s="17"/>
      <c r="N32" s="15">
        <v>0.95</v>
      </c>
      <c r="O32" s="13">
        <f t="shared" si="1"/>
        <v>1.8357521082835837E-2</v>
      </c>
    </row>
    <row r="33" spans="1:15" x14ac:dyDescent="0.25">
      <c r="A33" s="20" t="s">
        <v>46</v>
      </c>
      <c r="B33" s="13">
        <v>157.74690832412537</v>
      </c>
      <c r="C33" s="18">
        <v>111.989431556939</v>
      </c>
      <c r="D33" s="13">
        <v>3.9092212685093339</v>
      </c>
      <c r="E33" s="25">
        <f t="shared" si="0"/>
        <v>4.8571942028397132E-2</v>
      </c>
      <c r="F33" s="13">
        <v>0.63316876256020349</v>
      </c>
      <c r="G33" s="13">
        <v>2.1557202231880801</v>
      </c>
      <c r="H33" s="13">
        <v>49738.381419015604</v>
      </c>
      <c r="I33" s="13">
        <v>1376</v>
      </c>
      <c r="J33" s="13">
        <v>152</v>
      </c>
      <c r="K33" s="13">
        <v>11.2434210526316</v>
      </c>
      <c r="L33" s="16">
        <v>1</v>
      </c>
      <c r="M33" s="17"/>
      <c r="N33" s="15">
        <v>0.95</v>
      </c>
      <c r="O33" s="13">
        <f t="shared" si="1"/>
        <v>0.11282560945702493</v>
      </c>
    </row>
    <row r="34" spans="1:15" x14ac:dyDescent="0.25">
      <c r="A34" s="20" t="s">
        <v>53</v>
      </c>
      <c r="B34" s="13">
        <v>166.05786762254897</v>
      </c>
      <c r="C34" s="18">
        <v>116.283455992653</v>
      </c>
      <c r="D34" s="13">
        <v>3.0795113027306296</v>
      </c>
      <c r="E34" s="25">
        <f t="shared" si="0"/>
        <v>3.634782404331216E-2</v>
      </c>
      <c r="F34" s="13">
        <v>0.29077957849341335</v>
      </c>
      <c r="G34" s="13">
        <v>1.2813249143690699</v>
      </c>
      <c r="H34" s="13">
        <v>39686.2830310399</v>
      </c>
      <c r="I34" s="13">
        <v>1244</v>
      </c>
      <c r="J34" s="13">
        <v>150</v>
      </c>
      <c r="K34" s="13">
        <v>11.6533333333333</v>
      </c>
      <c r="L34" s="16">
        <v>1</v>
      </c>
      <c r="M34" s="17"/>
      <c r="N34" s="15">
        <v>0.95</v>
      </c>
      <c r="O34" s="13">
        <f t="shared" si="1"/>
        <v>2.6407219746783867E-2</v>
      </c>
    </row>
    <row r="35" spans="1:15" x14ac:dyDescent="0.25">
      <c r="A35" s="20" t="s">
        <v>47</v>
      </c>
      <c r="B35" s="13">
        <v>144.37176109221753</v>
      </c>
      <c r="C35" s="18">
        <v>96.095086141697493</v>
      </c>
      <c r="D35" s="13">
        <v>3.2809746876877983</v>
      </c>
      <c r="E35" s="25">
        <f t="shared" si="0"/>
        <v>4.4542716243244171E-2</v>
      </c>
      <c r="F35" s="13">
        <v>0.93328132395990959</v>
      </c>
      <c r="G35" s="13">
        <v>1.81750036582271</v>
      </c>
      <c r="H35" s="13">
        <v>76626.263461422815</v>
      </c>
      <c r="I35" s="13">
        <v>1315</v>
      </c>
      <c r="J35" s="13">
        <v>132</v>
      </c>
      <c r="K35" s="13">
        <v>11.575757575757599</v>
      </c>
      <c r="L35" s="16">
        <v>1</v>
      </c>
      <c r="M35" s="17"/>
      <c r="N35" s="15">
        <v>0.95</v>
      </c>
      <c r="O35" s="13">
        <f t="shared" si="1"/>
        <v>7.72994615247833E-2</v>
      </c>
    </row>
    <row r="36" spans="1:15" x14ac:dyDescent="0.25">
      <c r="A36" s="20" t="s">
        <v>48</v>
      </c>
      <c r="B36" s="13">
        <v>176.8782623826869</v>
      </c>
      <c r="C36" s="18">
        <v>111.31768512354699</v>
      </c>
      <c r="D36" s="13">
        <v>2.6793393057011174</v>
      </c>
      <c r="E36" s="25">
        <f t="shared" si="0"/>
        <v>2.968994023591344E-2</v>
      </c>
      <c r="F36" s="13">
        <v>0.34061371905128202</v>
      </c>
      <c r="G36" s="13">
        <v>0.96479242083595396</v>
      </c>
      <c r="H36" s="13">
        <v>56275.560334357884</v>
      </c>
      <c r="I36" s="13">
        <v>1656</v>
      </c>
      <c r="J36" s="13">
        <v>139</v>
      </c>
      <c r="K36" s="13">
        <v>11.6618705035971</v>
      </c>
      <c r="L36" s="16">
        <v>1</v>
      </c>
      <c r="M36" s="17"/>
      <c r="N36" s="15">
        <v>0.95</v>
      </c>
      <c r="O36" s="13">
        <f t="shared" si="1"/>
        <v>-3.3021953466952835E-3</v>
      </c>
    </row>
    <row r="37" spans="1:15" x14ac:dyDescent="0.25">
      <c r="A37" s="20" t="s">
        <v>52</v>
      </c>
      <c r="B37" s="13">
        <v>188.90303590357482</v>
      </c>
      <c r="C37" s="18">
        <v>118.819325707432</v>
      </c>
      <c r="D37" s="13">
        <v>3.4155301281409964</v>
      </c>
      <c r="E37" s="25">
        <f t="shared" si="0"/>
        <v>3.5438493717875011E-2</v>
      </c>
      <c r="F37" s="13">
        <v>0.39590133477140116</v>
      </c>
      <c r="G37" s="13">
        <v>1.4327792999148199</v>
      </c>
      <c r="H37" s="13">
        <v>45860.402064023387</v>
      </c>
      <c r="I37" s="13">
        <v>2378</v>
      </c>
      <c r="J37" s="13">
        <v>146</v>
      </c>
      <c r="K37" s="13">
        <v>11.4520547945205</v>
      </c>
      <c r="L37" s="16">
        <v>1</v>
      </c>
      <c r="M37" s="17"/>
      <c r="N37" s="15">
        <v>0.95</v>
      </c>
      <c r="O37" s="13">
        <f t="shared" si="1"/>
        <v>4.1406145339163827E-2</v>
      </c>
    </row>
    <row r="39" spans="1:15" x14ac:dyDescent="0.25">
      <c r="A39" s="20" t="s">
        <v>49</v>
      </c>
      <c r="B39" s="19">
        <f>AVERAGE(E29:E37)</f>
        <v>3.7962742210263384E-2</v>
      </c>
      <c r="C39">
        <f>AVERAGE(E29:E37)</f>
        <v>3.7962742210263384E-2</v>
      </c>
    </row>
    <row r="40" spans="1:15" x14ac:dyDescent="0.25">
      <c r="A40" s="21" t="s">
        <v>50</v>
      </c>
      <c r="B40" s="26">
        <f>(E18+E19+E20+E23+E25+E26)/6</f>
        <v>0.12099916574359067</v>
      </c>
      <c r="C40">
        <f>(E18+E19+E20+E23+E25+E26)/6</f>
        <v>0.12099916574359067</v>
      </c>
      <c r="D40">
        <f>C40/C39</f>
        <v>3.187313631702771</v>
      </c>
      <c r="F40">
        <v>3</v>
      </c>
    </row>
    <row r="41" spans="1:15" x14ac:dyDescent="0.25">
      <c r="A41" s="22" t="s">
        <v>51</v>
      </c>
      <c r="B41" s="26">
        <f>(E5+E6+E7+E8+E9+E10+E11+E12+E13+E14+E15+E16+E17+E21+E22+E24+E27+E28)/18</f>
        <v>6.1107125870541505E-2</v>
      </c>
      <c r="C41">
        <f>(E5+E6+E7+E8+E9+E10+E11+E12+E13+E14+E15+E16+E17+E21+E22+E24+E27+E28)/18</f>
        <v>6.1107125870541505E-2</v>
      </c>
      <c r="D41">
        <f>C41/C39</f>
        <v>1.6096604805861716</v>
      </c>
      <c r="F41">
        <v>1.5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C2" sqref="C2:C4"/>
    </sheetView>
  </sheetViews>
  <sheetFormatPr baseColWidth="10" defaultRowHeight="15" x14ac:dyDescent="0.25"/>
  <cols>
    <col min="1" max="1" width="28.7109375" bestFit="1" customWidth="1"/>
    <col min="3" max="3" width="29.7109375" customWidth="1"/>
  </cols>
  <sheetData>
    <row r="1" spans="1:3" ht="15.75" x14ac:dyDescent="0.25">
      <c r="A1" s="1" t="s">
        <v>0</v>
      </c>
    </row>
    <row r="2" spans="1:3" x14ac:dyDescent="0.25">
      <c r="A2" s="23" t="s">
        <v>18</v>
      </c>
      <c r="C2" s="20" t="s">
        <v>49</v>
      </c>
    </row>
    <row r="3" spans="1:3" x14ac:dyDescent="0.25">
      <c r="A3" s="23" t="s">
        <v>19</v>
      </c>
      <c r="C3" s="21" t="s">
        <v>50</v>
      </c>
    </row>
    <row r="4" spans="1:3" x14ac:dyDescent="0.25">
      <c r="A4" s="23" t="s">
        <v>20</v>
      </c>
      <c r="C4" s="22" t="s">
        <v>51</v>
      </c>
    </row>
    <row r="5" spans="1:3" x14ac:dyDescent="0.25">
      <c r="A5" s="23" t="s">
        <v>21</v>
      </c>
    </row>
    <row r="6" spans="1:3" x14ac:dyDescent="0.25">
      <c r="A6" s="23" t="s">
        <v>22</v>
      </c>
    </row>
    <row r="7" spans="1:3" x14ac:dyDescent="0.25">
      <c r="A7" s="23" t="s">
        <v>23</v>
      </c>
    </row>
    <row r="8" spans="1:3" x14ac:dyDescent="0.25">
      <c r="A8" s="23" t="s">
        <v>24</v>
      </c>
    </row>
    <row r="9" spans="1:3" x14ac:dyDescent="0.25">
      <c r="A9" s="23" t="s">
        <v>25</v>
      </c>
    </row>
    <row r="10" spans="1:3" x14ac:dyDescent="0.25">
      <c r="A10" s="23" t="s">
        <v>26</v>
      </c>
    </row>
    <row r="11" spans="1:3" x14ac:dyDescent="0.25">
      <c r="A11" s="23" t="s">
        <v>27</v>
      </c>
    </row>
    <row r="12" spans="1:3" x14ac:dyDescent="0.25">
      <c r="A12" s="23" t="s">
        <v>28</v>
      </c>
    </row>
    <row r="13" spans="1:3" x14ac:dyDescent="0.25">
      <c r="A13" s="23" t="s">
        <v>29</v>
      </c>
    </row>
    <row r="14" spans="1:3" x14ac:dyDescent="0.25">
      <c r="A14" s="23" t="s">
        <v>30</v>
      </c>
    </row>
    <row r="15" spans="1:3" x14ac:dyDescent="0.25">
      <c r="A15" s="21" t="s">
        <v>31</v>
      </c>
    </row>
    <row r="16" spans="1:3" x14ac:dyDescent="0.25">
      <c r="A16" s="21" t="s">
        <v>32</v>
      </c>
    </row>
    <row r="17" spans="1:1" x14ac:dyDescent="0.25">
      <c r="A17" s="21" t="s">
        <v>33</v>
      </c>
    </row>
    <row r="18" spans="1:1" x14ac:dyDescent="0.25">
      <c r="A18" s="23" t="s">
        <v>34</v>
      </c>
    </row>
    <row r="19" spans="1:1" x14ac:dyDescent="0.25">
      <c r="A19" s="23" t="s">
        <v>35</v>
      </c>
    </row>
    <row r="20" spans="1:1" x14ac:dyDescent="0.25">
      <c r="A20" s="21" t="s">
        <v>36</v>
      </c>
    </row>
    <row r="21" spans="1:1" x14ac:dyDescent="0.25">
      <c r="A21" s="23" t="s">
        <v>37</v>
      </c>
    </row>
    <row r="22" spans="1:1" x14ac:dyDescent="0.25">
      <c r="A22" s="21" t="s">
        <v>38</v>
      </c>
    </row>
    <row r="23" spans="1:1" x14ac:dyDescent="0.25">
      <c r="A23" s="21" t="s">
        <v>39</v>
      </c>
    </row>
    <row r="24" spans="1:1" x14ac:dyDescent="0.25">
      <c r="A24" s="23" t="s">
        <v>40</v>
      </c>
    </row>
    <row r="25" spans="1:1" x14ac:dyDescent="0.25">
      <c r="A25" s="24" t="s">
        <v>41</v>
      </c>
    </row>
    <row r="26" spans="1:1" ht="14.45" customHeight="1" x14ac:dyDescent="0.25">
      <c r="A26" s="20" t="s">
        <v>42</v>
      </c>
    </row>
    <row r="27" spans="1:1" x14ac:dyDescent="0.25">
      <c r="A27" s="20" t="s">
        <v>43</v>
      </c>
    </row>
    <row r="28" spans="1:1" x14ac:dyDescent="0.25">
      <c r="A28" s="20" t="s">
        <v>44</v>
      </c>
    </row>
    <row r="29" spans="1:1" x14ac:dyDescent="0.25">
      <c r="A29" s="20" t="s">
        <v>45</v>
      </c>
    </row>
    <row r="30" spans="1:1" x14ac:dyDescent="0.25">
      <c r="A30" s="20" t="s">
        <v>46</v>
      </c>
    </row>
    <row r="31" spans="1:1" x14ac:dyDescent="0.25">
      <c r="A31" s="20" t="s">
        <v>25</v>
      </c>
    </row>
    <row r="32" spans="1:1" x14ac:dyDescent="0.25">
      <c r="A32" s="20" t="s">
        <v>47</v>
      </c>
    </row>
    <row r="33" spans="1:1" x14ac:dyDescent="0.25">
      <c r="A33" s="20" t="s">
        <v>48</v>
      </c>
    </row>
    <row r="34" spans="1:1" x14ac:dyDescent="0.25">
      <c r="A34" s="20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INSUMOS</vt:lpstr>
      <vt:lpstr>Tipologías de DOMINIO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Omar Llambo</dc:creator>
  <cp:lastModifiedBy>Stats</cp:lastModifiedBy>
  <dcterms:created xsi:type="dcterms:W3CDTF">2023-07-07T14:23:33Z</dcterms:created>
  <dcterms:modified xsi:type="dcterms:W3CDTF">2023-07-13T18:50:02Z</dcterms:modified>
</cp:coreProperties>
</file>